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J90" i="33"/>
  <c r="M90"/>
  <c r="D94"/>
  <c r="F93"/>
  <c r="D92"/>
  <c r="D90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D91" l="1"/>
  <c r="N183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<sst xmlns="http://schemas.openxmlformats.org/spreadsheetml/2006/main" count="691" uniqueCount="457">
  <si>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</si>
  <si>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</si>
  <si>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</si>
  <si>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</si>
  <si>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</si>
  <si>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</si>
  <si>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</si>
  <si>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</si>
  <si>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</si>
  <si>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</si>
  <si>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</si>
  <si>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</si>
  <si>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</si>
  <si>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</si>
  <si>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</si>
  <si>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</si>
  <si>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</si>
  <si>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</si>
  <si>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</si>
  <si>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</si>
  <si>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</si>
  <si>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</si>
  <si>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</si>
  <si>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</si>
  <si>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</si>
  <si>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</si>
  <si>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</si>
  <si>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</si>
  <si>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</si>
  <si>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</si>
  <si>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</si>
  <si>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</si>
  <si>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</si>
  <si>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</si>
  <si>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</si>
  <si>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</si>
  <si>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</si>
  <si>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</si>
  <si>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</si>
  <si>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</si>
  <si>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</si>
  <si>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</si>
  <si>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</si>
  <si>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</si>
  <si>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</si>
  <si>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</si>
  <si>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</si>
  <si>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</si>
  <si>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</si>
  <si>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</si>
  <si>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</si>
  <si>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</si>
  <si>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</si>
  <si>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</si>
  <si>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</si>
  <si>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</si>
  <si>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</si>
  <si>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</si>
  <si>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</si>
  <si>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</si>
  <si>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</si>
  <si>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</si>
  <si>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</si>
  <si>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</si>
  <si>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</si>
  <si>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</si>
  <si>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</si>
  <si>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</si>
  <si>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</si>
  <si>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</si>
  <si>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</si>
  <si>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</si>
  <si>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</si>
  <si>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</si>
  <si>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</si>
  <si>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</si>
  <si>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</si>
  <si>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</si>
  <si>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</si>
  <si>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</si>
  <si>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</si>
  <si>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</si>
  <si>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</si>
  <si>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</si>
  <si>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</si>
  <si>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</si>
  <si>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</si>
  <si>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</si>
  <si>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</si>
  <si>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</si>
  <si>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</si>
  <si>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</si>
  <si>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</si>
  <si>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</si>
  <si>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</si>
  <si>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</si>
  <si>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</si>
  <si>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</si>
  <si>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</si>
  <si>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</si>
  <si>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</si>
  <si>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</si>
  <si>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</si>
  <si>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</si>
  <si>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</si>
  <si>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</si>
  <si>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</si>
  <si>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</si>
  <si>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</si>
  <si>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</si>
  <si>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</si>
  <si>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</si>
  <si>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</si>
  <si>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</si>
  <si>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</si>
  <si>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</si>
  <si>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</si>
  <si>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</si>
  <si>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</si>
  <si>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</si>
  <si>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</si>
  <si>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</si>
  <si>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</si>
  <si>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</si>
  <si>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</si>
  <si>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</si>
  <si>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</si>
  <si>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</si>
  <si>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</si>
  <si>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</si>
  <si>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</si>
  <si>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</si>
  <si>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</si>
  <si>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</si>
  <si>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</si>
  <si>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</si>
  <si>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</si>
  <si>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</si>
  <si>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</si>
  <si>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</si>
  <si>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</si>
  <si>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</si>
  <si>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</si>
  <si>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</si>
  <si>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</si>
  <si>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</si>
  <si>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</si>
  <si>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</si>
  <si>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</si>
  <si>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</si>
  <si>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</si>
  <si>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</si>
  <si>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</si>
  <si>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</si>
  <si>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</si>
  <si>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</si>
  <si>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</si>
  <si>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</si>
  <si>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</si>
  <si>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</si>
  <si>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</si>
  <si>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</si>
  <si>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</si>
  <si>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</si>
  <si>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</si>
  <si>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</si>
  <si>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</si>
  <si>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</si>
  <si>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</si>
  <si>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</si>
  <si>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</si>
  <si>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</si>
  <si>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</si>
  <si>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</si>
  <si>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</si>
  <si>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</si>
  <si>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</si>
  <si>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</si>
  <si>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</si>
  <si>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</si>
  <si>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</si>
  <si>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</si>
  <si>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</si>
  <si>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</si>
  <si>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</si>
  <si>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</si>
  <si>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</si>
  <si>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</si>
  <si>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</si>
  <si>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</si>
  <si>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</si>
  <si>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</si>
  <si>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</si>
  <si>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</si>
  <si>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</si>
  <si>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</si>
  <si>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</si>
  <si>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</si>
  <si>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</si>
  <si>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</si>
  <si>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</si>
  <si>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</si>
  <si>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</si>
  <si>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</si>
  <si>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</si>
  <si>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</si>
  <si>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</si>
  <si>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</si>
  <si>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</si>
  <si>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</si>
  <si>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</si>
  <si>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</si>
  <si>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</si>
  <si>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</si>
  <si>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</si>
  <si>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</si>
  <si>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</si>
  <si>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</si>
  <si>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</si>
  <si>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</si>
  <si>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</si>
  <si>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</si>
  <si>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</si>
  <si>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</si>
  <si>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</si>
  <si>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</si>
  <si>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</si>
  <si>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</si>
  <si>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</si>
  <si>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</si>
  <si>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</si>
  <si>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</si>
  <si>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</si>
  <si>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</si>
  <si>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</si>
  <si>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</si>
  <si>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</si>
  <si>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</si>
  <si>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</si>
  <si>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</si>
  <si>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</si>
  <si>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</si>
  <si>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</si>
  <si>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</si>
  <si>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</si>
  <si>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</si>
  <si>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</si>
  <si>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</si>
  <si>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</si>
  <si>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</si>
  <si>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</si>
  <si>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</si>
  <si>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</si>
  <si>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</si>
  <si>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</si>
  <si>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</si>
  <si>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</si>
  <si>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</si>
  <si>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</si>
  <si>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</si>
  <si>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</si>
  <si>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</si>
  <si>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</si>
  <si>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</si>
  <si>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</si>
  <si>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</si>
  <si>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</si>
  <si>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</si>
  <si>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</si>
  <si>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</si>
  <si>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</si>
  <si>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</si>
  <si>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</si>
  <si>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</si>
  <si>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</si>
  <si>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</si>
  <si>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</si>
  <si>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</si>
  <si>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</si>
  <si>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</si>
  <si>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</si>
  <si>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</si>
  <si>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</si>
  <si>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</si>
  <si>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</si>
  <si>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</si>
  <si>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</si>
  <si>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</si>
  <si>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</si>
  <si>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</si>
  <si>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</si>
  <si>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</si>
  <si>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</si>
  <si>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</si>
  <si>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</si>
  <si>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</si>
  <si>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</si>
  <si>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</si>
  <si>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</si>
  <si>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</si>
  <si>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</si>
  <si>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</si>
  <si>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</si>
  <si>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</si>
  <si>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</si>
  <si>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</si>
  <si>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</si>
  <si>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</si>
  <si>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</si>
  <si>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</si>
  <si>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</si>
  <si>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</si>
  <si>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</si>
  <si>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</si>
  <si>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</si>
  <si>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</si>
  <si>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</si>
  <si>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</si>
  <si>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</si>
  <si>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</si>
  <si>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</si>
  <si>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</si>
  <si>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</si>
  <si>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</si>
  <si>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</si>
  <si>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</si>
  <si>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</si>
  <si>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</si>
  <si>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</si>
  <si>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</si>
  <si>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</si>
  <si>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</si>
  <si>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</si>
  <si>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</si>
  <si>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</si>
  <si>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</si>
  <si>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</si>
  <si>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</si>
  <si>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</si>
  <si>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</si>
  <si>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</si>
  <si>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</si>
  <si>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</si>
  <si>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</si>
  <si>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</si>
  <si>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</si>
  <si>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</si>
  <si>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</si>
  <si>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</si>
  <si>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</si>
  <si>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</si>
  <si>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</si>
  <si>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</si>
  <si>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</si>
  <si>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</si>
  <si>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</si>
  <si>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</si>
  <si>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</si>
  <si>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</si>
  <si>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</si>
  <si>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</si>
  <si>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</si>
  <si>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</si>
  <si>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</si>
  <si>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</si>
  <si>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</si>
  <si>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</si>
  <si>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</si>
  <si>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</si>
  <si>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</si>
  <si>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</si>
  <si>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</si>
  <si>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</si>
  <si>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</si>
  <si>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</si>
  <si>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</si>
  <si>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</si>
  <si>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</si>
  <si>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</si>
  <si>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</si>
  <si>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</si>
  <si>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</si>
  <si>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</si>
  <si>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</si>
  <si>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</si>
  <si>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</si>
  <si>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</si>
  <si>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</si>
  <si>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</si>
  <si>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</si>
  <si>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</si>
  <si>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</si>
  <si>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</si>
  <si>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</si>
  <si>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</si>
  <si>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</si>
  <si>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</si>
  <si>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</si>
  <si>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</si>
  <si>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</si>
  <si>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</si>
  <si>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</si>
  <si>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</si>
  <si>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</si>
  <si>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</si>
  <si>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</si>
  <si>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</si>
  <si>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</si>
  <si>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</si>
  <si>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</si>
  <si>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</si>
  <si>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</si>
  <si>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</si>
  <si>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</si>
  <si>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</si>
  <si>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</si>
  <si>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</si>
  <si>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</si>
  <si>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</si>
  <si>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</si>
  <si>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</si>
  <si>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</si>
  <si>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</si>
  <si>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</si>
  <si>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</si>
  <si>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</si>
  <si>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</si>
  <si>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</si>
  <si>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</si>
  <si>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</si>
  <si>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</si>
  <si>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</si>
  <si>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</si>
  <si>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</si>
  <si>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</si>
  <si>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</si>
  <si>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</si>
  <si>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</si>
  <si>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</si>
  <si>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</si>
  <si>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</si>
  <si>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</si>
  <si>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</si>
  <si>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</si>
  <si>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</si>
  <si>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</si>
  <si>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</si>
  <si>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</si>
  <si>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</si>
  <si>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</si>
  <si>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</si>
  <si>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</si>
  <si>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</si>
  <si>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</si>
  <si>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ПЛАН  на 2015 год (рублей)</t>
  </si>
  <si>
    <t>Отчет об исполнении сетевого плана-графика на 01.09.2015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</si>
  <si>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01.09.2015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</si>
</sst>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zoomScaleNormal="70" zoomScaleSheetLayoutView="70" workbookViewId="0">
      <selection activeCell="F88" sqref="F88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12" t="s">
        <v>455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s="1" customFormat="1" ht="36" customHeight="1">
      <c r="A2" s="114" t="s">
        <v>1</v>
      </c>
      <c r="B2" s="79" t="s">
        <v>2</v>
      </c>
      <c r="C2" s="116" t="s">
        <v>106</v>
      </c>
      <c r="D2" s="118" t="s">
        <v>454</v>
      </c>
      <c r="E2" s="118"/>
      <c r="F2" s="118"/>
      <c r="G2" s="119" t="s">
        <v>451</v>
      </c>
      <c r="H2" s="119"/>
      <c r="I2" s="119"/>
      <c r="J2" s="120" t="s">
        <v>456</v>
      </c>
      <c r="K2" s="120"/>
      <c r="L2" s="120"/>
      <c r="M2" s="121" t="s">
        <v>289</v>
      </c>
      <c r="N2" s="122"/>
      <c r="O2" s="123"/>
    </row>
    <row r="3" spans="1:15" s="1" customFormat="1" ht="39.75" customHeight="1">
      <c r="A3" s="115"/>
      <c r="B3" s="83" t="s">
        <v>3</v>
      </c>
      <c r="C3" s="117"/>
      <c r="D3" s="84" t="s">
        <v>265</v>
      </c>
      <c r="E3" s="84" t="s">
        <v>266</v>
      </c>
      <c r="F3" s="84" t="s">
        <v>267</v>
      </c>
      <c r="G3" s="84" t="s">
        <v>265</v>
      </c>
      <c r="H3" s="84" t="s">
        <v>266</v>
      </c>
      <c r="I3" s="84" t="s">
        <v>267</v>
      </c>
      <c r="J3" s="84" t="s">
        <v>265</v>
      </c>
      <c r="K3" s="84" t="s">
        <v>266</v>
      </c>
      <c r="L3" s="84" t="s">
        <v>267</v>
      </c>
      <c r="M3" s="85" t="s">
        <v>290</v>
      </c>
      <c r="N3" s="85" t="s">
        <v>266</v>
      </c>
      <c r="O3" s="84" t="s">
        <v>267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09" t="s">
        <v>268</v>
      </c>
      <c r="B5" s="110"/>
      <c r="C5" s="111"/>
      <c r="D5" s="86">
        <f>D7+D49+D69+D88+D96+D113+D176+D197+D224+D228+D240+D245+D248+D258+D126+D262</f>
        <v>7484072373</v>
      </c>
      <c r="E5" s="86">
        <f t="shared" ref="E5:L5" si="0">E7+E49+E69+E88+E96+E113+E176+E197+E224+E228+E240+E245+E248+E258+E126+E262</f>
        <v>3634704616</v>
      </c>
      <c r="F5" s="86">
        <f t="shared" si="0"/>
        <v>3859031657</v>
      </c>
      <c r="G5" s="86">
        <f t="shared" si="0"/>
        <v>5656376550.789999</v>
      </c>
      <c r="H5" s="86">
        <f t="shared" si="0"/>
        <v>3053395540.0799999</v>
      </c>
      <c r="I5" s="86">
        <f t="shared" si="0"/>
        <v>2613544758.9900002</v>
      </c>
      <c r="J5" s="86">
        <f t="shared" si="0"/>
        <v>5366855008.7699995</v>
      </c>
      <c r="K5" s="86">
        <f t="shared" si="0"/>
        <v>2752967457.7800007</v>
      </c>
      <c r="L5" s="86">
        <f t="shared" si="0"/>
        <v>2613544758.9900002</v>
      </c>
      <c r="M5" s="87">
        <f>J5/D5*100</f>
        <v>71.710356892482707</v>
      </c>
      <c r="N5" s="87">
        <f>K5/E5*100</f>
        <v>75.741160524060604</v>
      </c>
      <c r="O5" s="87">
        <f>L5/F5*100</f>
        <v>67.725403450609747</v>
      </c>
    </row>
    <row r="6" spans="1:15" s="1" customFormat="1" ht="28.5" hidden="1" customHeight="1">
      <c r="A6" s="108" t="s">
        <v>15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7" spans="1:15" s="2" customFormat="1" ht="48" hidden="1" customHeight="1">
      <c r="A7" s="23">
        <v>1</v>
      </c>
      <c r="B7" s="106" t="s">
        <v>34</v>
      </c>
      <c r="C7" s="106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242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249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269</v>
      </c>
      <c r="B18" s="76" t="s">
        <v>439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270</v>
      </c>
      <c r="B19" s="76" t="s">
        <v>262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271</v>
      </c>
      <c r="B20" s="76" t="s">
        <v>263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272</v>
      </c>
      <c r="B21" s="76" t="s">
        <v>264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273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440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1" t="s">
        <v>126</v>
      </c>
      <c r="B30" s="107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1"/>
      <c r="B31" s="107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452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1" t="s">
        <v>130</v>
      </c>
      <c r="B34" s="107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1"/>
      <c r="B35" s="107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1"/>
      <c r="B36" s="107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1"/>
      <c r="B37" s="107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1"/>
      <c r="B38" s="107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1"/>
      <c r="B39" s="107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274</v>
      </c>
      <c r="B47" s="78" t="s">
        <v>200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453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3" t="s">
        <v>49</v>
      </c>
      <c r="C49" s="93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250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275</v>
      </c>
      <c r="B54" s="76" t="s">
        <v>285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276</v>
      </c>
      <c r="B55" s="76" t="s">
        <v>441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277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278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279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280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281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282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283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284</v>
      </c>
      <c r="B63" s="76" t="s">
        <v>450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286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287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442</v>
      </c>
      <c r="B66" s="53" t="s">
        <v>246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27" t="s">
        <v>288</v>
      </c>
      <c r="B67" s="127"/>
      <c r="C67" s="127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28" t="s">
        <v>19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</row>
    <row r="69" spans="1:15" s="2" customFormat="1" ht="45.75" hidden="1" customHeight="1">
      <c r="A69" s="23" t="s">
        <v>291</v>
      </c>
      <c r="B69" s="125" t="s">
        <v>40</v>
      </c>
      <c r="C69" s="126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292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293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294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295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296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297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298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299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300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301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302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303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304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305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306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307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308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124" t="s">
        <v>18</v>
      </c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74"/>
      <c r="O87" s="74"/>
    </row>
    <row r="88" spans="1:15" s="2" customFormat="1" ht="48" customHeight="1">
      <c r="A88" s="23" t="s">
        <v>309</v>
      </c>
      <c r="B88" s="93" t="s">
        <v>44</v>
      </c>
      <c r="C88" s="93"/>
      <c r="D88" s="20">
        <f>D89+D91+D93</f>
        <v>62249800</v>
      </c>
      <c r="E88" s="20">
        <f t="shared" ref="E88:L88" si="50">E89+E91+E93</f>
        <v>0</v>
      </c>
      <c r="F88" s="20">
        <f t="shared" si="50"/>
        <v>62249800</v>
      </c>
      <c r="G88" s="20">
        <f t="shared" si="50"/>
        <v>39945974.710000001</v>
      </c>
      <c r="H88" s="20">
        <f t="shared" si="50"/>
        <v>0</v>
      </c>
      <c r="I88" s="20">
        <f t="shared" si="50"/>
        <v>39945974.710000001</v>
      </c>
      <c r="J88" s="20">
        <f t="shared" si="50"/>
        <v>39945974.710000001</v>
      </c>
      <c r="K88" s="20">
        <f t="shared" si="50"/>
        <v>0</v>
      </c>
      <c r="L88" s="20">
        <f t="shared" si="50"/>
        <v>39945974.710000001</v>
      </c>
      <c r="M88" s="22">
        <f>J88/D88*100</f>
        <v>64.170446668101746</v>
      </c>
      <c r="N88" s="25">
        <v>0</v>
      </c>
      <c r="O88" s="25">
        <f t="shared" ref="O88:O94" si="51">L88/F88*100</f>
        <v>64.170446668101746</v>
      </c>
    </row>
    <row r="89" spans="1:15" s="2" customFormat="1" ht="48" customHeight="1">
      <c r="A89" s="23" t="s">
        <v>310</v>
      </c>
      <c r="B89" s="70" t="s">
        <v>162</v>
      </c>
      <c r="C89" s="28"/>
      <c r="D89" s="20">
        <f>E89+F89</f>
        <v>59749800</v>
      </c>
      <c r="E89" s="20">
        <f t="shared" ref="E89:F89" si="52">E90</f>
        <v>0</v>
      </c>
      <c r="F89" s="20">
        <f t="shared" si="52"/>
        <v>59749800</v>
      </c>
      <c r="G89" s="20">
        <f t="shared" ref="G89" si="53">G90</f>
        <v>39695974.710000001</v>
      </c>
      <c r="H89" s="20">
        <f t="shared" ref="H89" si="54">H90</f>
        <v>0</v>
      </c>
      <c r="I89" s="20">
        <f t="shared" ref="I89" si="55">I90</f>
        <v>39695974.710000001</v>
      </c>
      <c r="J89" s="20">
        <f t="shared" ref="J89" si="56">J90</f>
        <v>39695974.710000001</v>
      </c>
      <c r="K89" s="20">
        <f t="shared" ref="K89" si="57">K90</f>
        <v>0</v>
      </c>
      <c r="L89" s="20">
        <f t="shared" ref="L89" si="58">L90</f>
        <v>39695974.710000001</v>
      </c>
      <c r="M89" s="22">
        <f>J89/D89*100</f>
        <v>66.43700014058625</v>
      </c>
      <c r="N89" s="25">
        <v>0</v>
      </c>
      <c r="O89" s="25">
        <f t="shared" si="51"/>
        <v>66.43700014058625</v>
      </c>
    </row>
    <row r="90" spans="1:15" s="2" customFormat="1" ht="51.75" customHeight="1">
      <c r="A90" s="72" t="s">
        <v>311</v>
      </c>
      <c r="B90" s="71" t="s">
        <v>139</v>
      </c>
      <c r="C90" s="28" t="s">
        <v>7</v>
      </c>
      <c r="D90" s="13">
        <f>E90+F90</f>
        <v>59749800</v>
      </c>
      <c r="E90" s="13">
        <v>0</v>
      </c>
      <c r="F90" s="13">
        <v>59749800</v>
      </c>
      <c r="G90" s="13">
        <f t="shared" ref="G90:G94" si="59">H90+I90</f>
        <v>39695974.710000001</v>
      </c>
      <c r="H90" s="13">
        <v>0</v>
      </c>
      <c r="I90" s="13">
        <f t="shared" ref="I90:I94" si="60">L90</f>
        <v>39695974.710000001</v>
      </c>
      <c r="J90" s="13">
        <f>L90</f>
        <v>39695974.710000001</v>
      </c>
      <c r="K90" s="13">
        <v>0</v>
      </c>
      <c r="L90" s="13">
        <v>39695974.710000001</v>
      </c>
      <c r="M90" s="50">
        <f>L90/F90*100</f>
        <v>66.43700014058625</v>
      </c>
      <c r="N90" s="49">
        <v>0</v>
      </c>
      <c r="O90" s="49">
        <f t="shared" si="51"/>
        <v>66.43700014058625</v>
      </c>
    </row>
    <row r="91" spans="1:15" s="2" customFormat="1" ht="48" customHeight="1">
      <c r="A91" s="23" t="s">
        <v>312</v>
      </c>
      <c r="B91" s="70" t="s">
        <v>164</v>
      </c>
      <c r="C91" s="70"/>
      <c r="D91" s="13">
        <f t="shared" ref="D91:D92" si="61">E91+F91</f>
        <v>0</v>
      </c>
      <c r="E91" s="20">
        <f t="shared" ref="E91:L91" si="62">E92</f>
        <v>0</v>
      </c>
      <c r="F91" s="20">
        <f t="shared" si="62"/>
        <v>0</v>
      </c>
      <c r="G91" s="20">
        <f t="shared" si="62"/>
        <v>0</v>
      </c>
      <c r="H91" s="20">
        <f t="shared" si="62"/>
        <v>0</v>
      </c>
      <c r="I91" s="20">
        <f t="shared" si="62"/>
        <v>0</v>
      </c>
      <c r="J91" s="20">
        <f t="shared" si="62"/>
        <v>0</v>
      </c>
      <c r="K91" s="20">
        <f t="shared" si="62"/>
        <v>0</v>
      </c>
      <c r="L91" s="20">
        <f t="shared" si="62"/>
        <v>0</v>
      </c>
      <c r="M91" s="22">
        <v>0</v>
      </c>
      <c r="N91" s="25">
        <v>0</v>
      </c>
      <c r="O91" s="25">
        <v>0</v>
      </c>
    </row>
    <row r="92" spans="1:15" s="2" customFormat="1" ht="73.5" hidden="1" customHeight="1">
      <c r="A92" s="72" t="s">
        <v>313</v>
      </c>
      <c r="B92" s="71" t="s">
        <v>165</v>
      </c>
      <c r="C92" s="28" t="s">
        <v>7</v>
      </c>
      <c r="D92" s="13">
        <f t="shared" si="61"/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3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314</v>
      </c>
      <c r="B93" s="70" t="s">
        <v>167</v>
      </c>
      <c r="C93" s="29"/>
      <c r="D93" s="20">
        <f>D94</f>
        <v>2500000</v>
      </c>
      <c r="E93" s="20">
        <f t="shared" ref="E93:L93" si="64">E94</f>
        <v>0</v>
      </c>
      <c r="F93" s="20">
        <f>F94</f>
        <v>2500000</v>
      </c>
      <c r="G93" s="20">
        <f t="shared" si="64"/>
        <v>250000</v>
      </c>
      <c r="H93" s="20">
        <f t="shared" si="64"/>
        <v>0</v>
      </c>
      <c r="I93" s="20">
        <f t="shared" si="64"/>
        <v>250000</v>
      </c>
      <c r="J93" s="20">
        <f t="shared" si="64"/>
        <v>250000</v>
      </c>
      <c r="K93" s="20">
        <f t="shared" si="64"/>
        <v>0</v>
      </c>
      <c r="L93" s="20">
        <f t="shared" si="64"/>
        <v>250000</v>
      </c>
      <c r="M93" s="22">
        <f>M94</f>
        <v>10</v>
      </c>
      <c r="N93" s="25">
        <v>0</v>
      </c>
      <c r="O93" s="25">
        <f t="shared" si="51"/>
        <v>10</v>
      </c>
    </row>
    <row r="94" spans="1:15" s="2" customFormat="1" ht="46.5" customHeight="1">
      <c r="A94" s="72" t="s">
        <v>315</v>
      </c>
      <c r="B94" s="71" t="s">
        <v>168</v>
      </c>
      <c r="C94" s="28" t="s">
        <v>7</v>
      </c>
      <c r="D94" s="13">
        <f>E94+F94</f>
        <v>2500000</v>
      </c>
      <c r="E94" s="13">
        <v>0</v>
      </c>
      <c r="F94" s="13">
        <v>2500000</v>
      </c>
      <c r="G94" s="13">
        <f t="shared" si="59"/>
        <v>250000</v>
      </c>
      <c r="H94" s="13">
        <v>0</v>
      </c>
      <c r="I94" s="13">
        <f t="shared" si="60"/>
        <v>250000</v>
      </c>
      <c r="J94" s="13">
        <f>L94</f>
        <v>250000</v>
      </c>
      <c r="K94" s="63">
        <v>0</v>
      </c>
      <c r="L94" s="63">
        <v>250000</v>
      </c>
      <c r="M94" s="50">
        <f>J94/D94*100</f>
        <v>10</v>
      </c>
      <c r="N94" s="49">
        <v>0</v>
      </c>
      <c r="O94" s="49">
        <f t="shared" si="51"/>
        <v>10</v>
      </c>
    </row>
    <row r="95" spans="1:15" s="3" customFormat="1" ht="35.25" hidden="1" customHeight="1">
      <c r="A95" s="124" t="s">
        <v>20</v>
      </c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74"/>
      <c r="O95" s="74"/>
    </row>
    <row r="96" spans="1:15" s="1" customFormat="1" ht="47.25" hidden="1" customHeight="1">
      <c r="A96" s="23" t="s">
        <v>95</v>
      </c>
      <c r="B96" s="93" t="s">
        <v>45</v>
      </c>
      <c r="C96" s="93"/>
      <c r="D96" s="31">
        <f>D97+D105</f>
        <v>947199160</v>
      </c>
      <c r="E96" s="31">
        <f t="shared" ref="E96:L96" si="65">E97+E105</f>
        <v>502245460</v>
      </c>
      <c r="F96" s="31">
        <f t="shared" si="65"/>
        <v>444953700</v>
      </c>
      <c r="G96" s="31">
        <f t="shared" si="65"/>
        <v>777884050.88</v>
      </c>
      <c r="H96" s="31">
        <f t="shared" si="65"/>
        <v>453150600</v>
      </c>
      <c r="I96" s="31">
        <f t="shared" si="65"/>
        <v>324733450.88</v>
      </c>
      <c r="J96" s="31">
        <f>J97+J105</f>
        <v>774483910.88</v>
      </c>
      <c r="K96" s="31">
        <f t="shared" si="65"/>
        <v>449750460</v>
      </c>
      <c r="L96" s="31">
        <f t="shared" si="65"/>
        <v>324733450.88</v>
      </c>
      <c r="M96" s="21">
        <f t="shared" ref="M96:O97" si="66">J96/D96*100</f>
        <v>81.765688103017325</v>
      </c>
      <c r="N96" s="25">
        <f t="shared" si="66"/>
        <v>89.547939368132873</v>
      </c>
      <c r="O96" s="25">
        <f t="shared" si="66"/>
        <v>72.981402532443269</v>
      </c>
    </row>
    <row r="97" spans="1:15" s="1" customFormat="1" ht="57.75" hidden="1" customHeight="1">
      <c r="A97" s="23" t="s">
        <v>29</v>
      </c>
      <c r="B97" s="70" t="s">
        <v>169</v>
      </c>
      <c r="C97" s="70"/>
      <c r="D97" s="31">
        <f>SUM(D98:D104)</f>
        <v>309254983</v>
      </c>
      <c r="E97" s="31">
        <f t="shared" ref="E97:L97" si="67">SUM(E98:E104)</f>
        <v>6584460</v>
      </c>
      <c r="F97" s="31">
        <f t="shared" si="67"/>
        <v>302670523</v>
      </c>
      <c r="G97" s="31">
        <f t="shared" si="67"/>
        <v>209247508.87999997</v>
      </c>
      <c r="H97" s="31">
        <f t="shared" si="67"/>
        <v>6584600</v>
      </c>
      <c r="I97" s="31">
        <f t="shared" si="67"/>
        <v>202662908.87999997</v>
      </c>
      <c r="J97" s="31">
        <f>SUM(J98:J104)</f>
        <v>205847368.87999997</v>
      </c>
      <c r="K97" s="31">
        <f t="shared" si="67"/>
        <v>3184460</v>
      </c>
      <c r="L97" s="31">
        <f t="shared" si="67"/>
        <v>202662908.87999997</v>
      </c>
      <c r="M97" s="21">
        <f t="shared" si="66"/>
        <v>66.562345053628434</v>
      </c>
      <c r="N97" s="25">
        <f t="shared" si="66"/>
        <v>48.363267450937506</v>
      </c>
      <c r="O97" s="25">
        <f t="shared" si="66"/>
        <v>66.958257735590578</v>
      </c>
    </row>
    <row r="98" spans="1:15" s="1" customFormat="1" ht="51.75" hidden="1" customHeight="1">
      <c r="A98" s="72" t="s">
        <v>316</v>
      </c>
      <c r="B98" s="32" t="s">
        <v>138</v>
      </c>
      <c r="C98" s="26" t="s">
        <v>11</v>
      </c>
      <c r="D98" s="13">
        <f t="shared" ref="D98:D104" si="68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9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317</v>
      </c>
      <c r="B99" s="32" t="s">
        <v>170</v>
      </c>
      <c r="C99" s="26" t="s">
        <v>11</v>
      </c>
      <c r="D99" s="13">
        <f t="shared" si="68"/>
        <v>327340</v>
      </c>
      <c r="E99" s="13">
        <v>0</v>
      </c>
      <c r="F99" s="13">
        <v>327340</v>
      </c>
      <c r="G99" s="13">
        <f t="shared" ref="G99:G104" si="70">H99+I99</f>
        <v>326812</v>
      </c>
      <c r="H99" s="13">
        <v>0</v>
      </c>
      <c r="I99" s="13">
        <f t="shared" ref="I99:I104" si="71">L99</f>
        <v>326812</v>
      </c>
      <c r="J99" s="63">
        <f t="shared" ref="J99:J104" si="72">K99+L99</f>
        <v>326812</v>
      </c>
      <c r="K99" s="63">
        <v>0</v>
      </c>
      <c r="L99" s="63">
        <v>326812</v>
      </c>
      <c r="M99" s="51">
        <f t="shared" si="69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318</v>
      </c>
      <c r="B100" s="71" t="s">
        <v>171</v>
      </c>
      <c r="C100" s="26" t="s">
        <v>11</v>
      </c>
      <c r="D100" s="13">
        <f t="shared" si="68"/>
        <v>421910</v>
      </c>
      <c r="E100" s="13">
        <v>0</v>
      </c>
      <c r="F100" s="13">
        <v>421910</v>
      </c>
      <c r="G100" s="13">
        <f t="shared" si="70"/>
        <v>421910</v>
      </c>
      <c r="H100" s="13">
        <v>0</v>
      </c>
      <c r="I100" s="13">
        <f t="shared" si="71"/>
        <v>421910</v>
      </c>
      <c r="J100" s="63">
        <f t="shared" si="72"/>
        <v>421910</v>
      </c>
      <c r="K100" s="63">
        <v>0</v>
      </c>
      <c r="L100" s="63">
        <v>421910</v>
      </c>
      <c r="M100" s="51">
        <f t="shared" si="69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1" t="s">
        <v>319</v>
      </c>
      <c r="B101" s="94" t="s">
        <v>172</v>
      </c>
      <c r="C101" s="26" t="s">
        <v>11</v>
      </c>
      <c r="D101" s="13">
        <f t="shared" si="68"/>
        <v>17094452</v>
      </c>
      <c r="E101" s="13">
        <v>0</v>
      </c>
      <c r="F101" s="13">
        <v>17094452</v>
      </c>
      <c r="G101" s="13">
        <f t="shared" si="70"/>
        <v>14848410.26</v>
      </c>
      <c r="H101" s="13">
        <v>0</v>
      </c>
      <c r="I101" s="13">
        <f t="shared" si="71"/>
        <v>14848410.26</v>
      </c>
      <c r="J101" s="63">
        <f t="shared" si="72"/>
        <v>14848410.26</v>
      </c>
      <c r="K101" s="63">
        <v>0</v>
      </c>
      <c r="L101" s="63">
        <v>14848410.26</v>
      </c>
      <c r="M101" s="51">
        <f t="shared" si="69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1"/>
      <c r="B102" s="94"/>
      <c r="C102" s="26" t="s">
        <v>9</v>
      </c>
      <c r="D102" s="13">
        <f t="shared" si="68"/>
        <v>1672040</v>
      </c>
      <c r="E102" s="13">
        <v>0</v>
      </c>
      <c r="F102" s="13">
        <v>1672040</v>
      </c>
      <c r="G102" s="13">
        <f t="shared" si="70"/>
        <v>1528743.2</v>
      </c>
      <c r="H102" s="13">
        <v>0</v>
      </c>
      <c r="I102" s="13">
        <f t="shared" si="71"/>
        <v>1528743.2</v>
      </c>
      <c r="J102" s="63">
        <f t="shared" si="72"/>
        <v>1528743.2</v>
      </c>
      <c r="K102" s="63">
        <v>0</v>
      </c>
      <c r="L102" s="63">
        <v>1528743.2</v>
      </c>
      <c r="M102" s="51">
        <f t="shared" si="69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320</v>
      </c>
      <c r="B103" s="71" t="s">
        <v>67</v>
      </c>
      <c r="C103" s="26" t="s">
        <v>11</v>
      </c>
      <c r="D103" s="13">
        <f t="shared" si="68"/>
        <v>984460</v>
      </c>
      <c r="E103" s="13">
        <v>984460</v>
      </c>
      <c r="F103" s="13">
        <v>0</v>
      </c>
      <c r="G103" s="13">
        <f t="shared" si="70"/>
        <v>984600</v>
      </c>
      <c r="H103" s="13">
        <v>984600</v>
      </c>
      <c r="I103" s="13">
        <f t="shared" si="71"/>
        <v>0</v>
      </c>
      <c r="J103" s="63">
        <f t="shared" si="72"/>
        <v>984460</v>
      </c>
      <c r="K103" s="63">
        <v>984460</v>
      </c>
      <c r="L103" s="63">
        <v>0</v>
      </c>
      <c r="M103" s="51">
        <f t="shared" si="69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321</v>
      </c>
      <c r="B104" s="71" t="s">
        <v>104</v>
      </c>
      <c r="C104" s="26" t="s">
        <v>11</v>
      </c>
      <c r="D104" s="13">
        <f t="shared" si="68"/>
        <v>5600000</v>
      </c>
      <c r="E104" s="13">
        <v>5600000</v>
      </c>
      <c r="F104" s="13">
        <v>0</v>
      </c>
      <c r="G104" s="13">
        <f t="shared" si="70"/>
        <v>5600000</v>
      </c>
      <c r="H104" s="13">
        <v>5600000</v>
      </c>
      <c r="I104" s="13">
        <f t="shared" si="71"/>
        <v>0</v>
      </c>
      <c r="J104" s="63">
        <f t="shared" si="72"/>
        <v>2200000</v>
      </c>
      <c r="K104" s="63">
        <v>2200000</v>
      </c>
      <c r="L104" s="63">
        <v>0</v>
      </c>
      <c r="M104" s="51">
        <f t="shared" si="69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173</v>
      </c>
      <c r="C105" s="74"/>
      <c r="D105" s="20">
        <f>SUM(D106:D111)</f>
        <v>637944177</v>
      </c>
      <c r="E105" s="20">
        <f t="shared" ref="E105:L105" si="73">SUM(E106:E111)</f>
        <v>495661000</v>
      </c>
      <c r="F105" s="20">
        <f t="shared" si="73"/>
        <v>142283177</v>
      </c>
      <c r="G105" s="20">
        <f t="shared" si="73"/>
        <v>568636542</v>
      </c>
      <c r="H105" s="20">
        <f t="shared" si="73"/>
        <v>446566000</v>
      </c>
      <c r="I105" s="20">
        <f t="shared" si="73"/>
        <v>122070542</v>
      </c>
      <c r="J105" s="20">
        <f>SUM(J106:J111)</f>
        <v>568636542</v>
      </c>
      <c r="K105" s="20">
        <f t="shared" si="73"/>
        <v>446566000</v>
      </c>
      <c r="L105" s="20">
        <f t="shared" si="73"/>
        <v>122070542</v>
      </c>
      <c r="M105" s="21">
        <f t="shared" si="69"/>
        <v>89.135783741153261</v>
      </c>
      <c r="N105" s="25">
        <f>K105/E105*100</f>
        <v>90.095044798763666</v>
      </c>
      <c r="O105" s="25">
        <f t="shared" ref="O105:O111" si="74">L105/F105*100</f>
        <v>85.794079506672801</v>
      </c>
    </row>
    <row r="106" spans="1:15" s="1" customFormat="1" ht="45.75" hidden="1" customHeight="1">
      <c r="A106" s="72" t="s">
        <v>322</v>
      </c>
      <c r="B106" s="71" t="s">
        <v>174</v>
      </c>
      <c r="C106" s="26" t="s">
        <v>11</v>
      </c>
      <c r="D106" s="13">
        <f t="shared" ref="D106:D111" si="75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9"/>
        <v>2.7701230575188331</v>
      </c>
      <c r="N106" s="49">
        <v>0</v>
      </c>
      <c r="O106" s="49">
        <f t="shared" si="74"/>
        <v>2.7701230575188331</v>
      </c>
    </row>
    <row r="107" spans="1:15" s="1" customFormat="1" ht="45.75" hidden="1" customHeight="1">
      <c r="A107" s="72" t="s">
        <v>323</v>
      </c>
      <c r="B107" s="71" t="s">
        <v>138</v>
      </c>
      <c r="C107" s="26" t="s">
        <v>11</v>
      </c>
      <c r="D107" s="13">
        <f t="shared" si="75"/>
        <v>18096060</v>
      </c>
      <c r="E107" s="13">
        <v>0</v>
      </c>
      <c r="F107" s="13">
        <v>18096060</v>
      </c>
      <c r="G107" s="13">
        <f t="shared" ref="G107:G111" si="76">H107+I107</f>
        <v>15830562.77</v>
      </c>
      <c r="H107" s="13">
        <v>0</v>
      </c>
      <c r="I107" s="13">
        <f t="shared" ref="I107:I111" si="77">L107</f>
        <v>15830562.77</v>
      </c>
      <c r="J107" s="63">
        <f t="shared" ref="J107:J111" si="78">K107+L107</f>
        <v>15830562.77</v>
      </c>
      <c r="K107" s="63">
        <v>0</v>
      </c>
      <c r="L107" s="63">
        <v>15830562.77</v>
      </c>
      <c r="M107" s="51">
        <f t="shared" si="69"/>
        <v>87.480715525921099</v>
      </c>
      <c r="N107" s="49">
        <v>0</v>
      </c>
      <c r="O107" s="49">
        <f t="shared" si="74"/>
        <v>87.480715525921099</v>
      </c>
    </row>
    <row r="108" spans="1:15" s="1" customFormat="1" ht="34.5" hidden="1" customHeight="1">
      <c r="A108" s="72" t="s">
        <v>324</v>
      </c>
      <c r="B108" s="71" t="s">
        <v>68</v>
      </c>
      <c r="C108" s="26" t="s">
        <v>4</v>
      </c>
      <c r="D108" s="13">
        <f t="shared" si="75"/>
        <v>560174170</v>
      </c>
      <c r="E108" s="13">
        <v>446566000</v>
      </c>
      <c r="F108" s="13">
        <v>113608170</v>
      </c>
      <c r="G108" s="13">
        <f t="shared" si="76"/>
        <v>552730998.00999999</v>
      </c>
      <c r="H108" s="13">
        <v>446566000</v>
      </c>
      <c r="I108" s="13">
        <f t="shared" si="77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9"/>
        <v>98.671275401720152</v>
      </c>
      <c r="N108" s="49">
        <f>K108/E108*100</f>
        <v>100</v>
      </c>
      <c r="O108" s="49">
        <f t="shared" si="74"/>
        <v>93.448383166457134</v>
      </c>
    </row>
    <row r="109" spans="1:15" s="1" customFormat="1" ht="46.5" hidden="1" customHeight="1">
      <c r="A109" s="72" t="s">
        <v>325</v>
      </c>
      <c r="B109" s="71" t="s">
        <v>175</v>
      </c>
      <c r="C109" s="26" t="s">
        <v>4</v>
      </c>
      <c r="D109" s="13">
        <f t="shared" si="75"/>
        <v>815320</v>
      </c>
      <c r="E109" s="13">
        <v>0</v>
      </c>
      <c r="F109" s="13">
        <v>815320</v>
      </c>
      <c r="G109" s="13">
        <f t="shared" si="76"/>
        <v>0</v>
      </c>
      <c r="H109" s="13">
        <v>0</v>
      </c>
      <c r="I109" s="13">
        <f t="shared" si="77"/>
        <v>0</v>
      </c>
      <c r="J109" s="63">
        <f t="shared" si="78"/>
        <v>0</v>
      </c>
      <c r="K109" s="63">
        <v>0</v>
      </c>
      <c r="L109" s="63">
        <v>0</v>
      </c>
      <c r="M109" s="51">
        <f t="shared" si="69"/>
        <v>0</v>
      </c>
      <c r="N109" s="49">
        <v>0</v>
      </c>
      <c r="O109" s="49">
        <f t="shared" si="74"/>
        <v>0</v>
      </c>
    </row>
    <row r="110" spans="1:15" s="1" customFormat="1" ht="42" hidden="1" customHeight="1">
      <c r="A110" s="72" t="s">
        <v>326</v>
      </c>
      <c r="B110" s="76" t="s">
        <v>69</v>
      </c>
      <c r="C110" s="26" t="s">
        <v>4</v>
      </c>
      <c r="D110" s="13">
        <f t="shared" si="75"/>
        <v>51967063</v>
      </c>
      <c r="E110" s="13">
        <v>49095000</v>
      </c>
      <c r="F110" s="13">
        <v>2872063</v>
      </c>
      <c r="G110" s="13">
        <f t="shared" si="76"/>
        <v>0</v>
      </c>
      <c r="H110" s="13">
        <v>0</v>
      </c>
      <c r="I110" s="13">
        <f t="shared" si="77"/>
        <v>0</v>
      </c>
      <c r="J110" s="63">
        <f t="shared" si="78"/>
        <v>0</v>
      </c>
      <c r="K110" s="63">
        <v>0</v>
      </c>
      <c r="L110" s="63">
        <v>0</v>
      </c>
      <c r="M110" s="51">
        <f t="shared" si="69"/>
        <v>0</v>
      </c>
      <c r="N110" s="49">
        <f>K110/E110*100</f>
        <v>0</v>
      </c>
      <c r="O110" s="49">
        <f t="shared" si="74"/>
        <v>0</v>
      </c>
    </row>
    <row r="111" spans="1:15" s="1" customFormat="1" ht="66.75" hidden="1" customHeight="1">
      <c r="A111" s="72" t="s">
        <v>327</v>
      </c>
      <c r="B111" s="76" t="s">
        <v>247</v>
      </c>
      <c r="C111" s="26" t="s">
        <v>4</v>
      </c>
      <c r="D111" s="13">
        <f t="shared" si="75"/>
        <v>4184781</v>
      </c>
      <c r="E111" s="13">
        <v>0</v>
      </c>
      <c r="F111" s="13">
        <v>4184781</v>
      </c>
      <c r="G111" s="13">
        <f t="shared" si="76"/>
        <v>0</v>
      </c>
      <c r="H111" s="13">
        <v>0</v>
      </c>
      <c r="I111" s="13">
        <f t="shared" si="77"/>
        <v>0</v>
      </c>
      <c r="J111" s="63">
        <f t="shared" si="78"/>
        <v>0</v>
      </c>
      <c r="K111" s="63">
        <v>0</v>
      </c>
      <c r="L111" s="63">
        <v>0</v>
      </c>
      <c r="M111" s="51">
        <f t="shared" si="69"/>
        <v>0</v>
      </c>
      <c r="N111" s="49">
        <v>0</v>
      </c>
      <c r="O111" s="49">
        <f t="shared" si="74"/>
        <v>0</v>
      </c>
    </row>
    <row r="112" spans="1:15" s="2" customFormat="1" ht="36.75" hidden="1" customHeight="1">
      <c r="A112" s="95" t="s">
        <v>16</v>
      </c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</row>
    <row r="113" spans="1:15" s="1" customFormat="1" ht="46.5" hidden="1" customHeight="1">
      <c r="A113" s="23" t="s">
        <v>328</v>
      </c>
      <c r="B113" s="93" t="s">
        <v>46</v>
      </c>
      <c r="C113" s="93"/>
      <c r="D113" s="31">
        <f t="shared" ref="D113:L113" si="79">D114+D123</f>
        <v>442709186</v>
      </c>
      <c r="E113" s="31">
        <f t="shared" si="79"/>
        <v>7856572</v>
      </c>
      <c r="F113" s="31">
        <f t="shared" si="79"/>
        <v>434852614</v>
      </c>
      <c r="G113" s="31">
        <f t="shared" si="79"/>
        <v>364887789.27000004</v>
      </c>
      <c r="H113" s="31">
        <f t="shared" si="79"/>
        <v>7856572</v>
      </c>
      <c r="I113" s="31">
        <f t="shared" si="79"/>
        <v>357031217.27000004</v>
      </c>
      <c r="J113" s="31">
        <f t="shared" si="79"/>
        <v>363544523.68000007</v>
      </c>
      <c r="K113" s="31">
        <f t="shared" si="79"/>
        <v>6513306.4100000001</v>
      </c>
      <c r="L113" s="31">
        <f t="shared" si="79"/>
        <v>357031217.27000004</v>
      </c>
      <c r="M113" s="21">
        <f t="shared" ref="M113:O114" si="80">J113/D113*100</f>
        <v>82.118134246258904</v>
      </c>
      <c r="N113" s="25">
        <f t="shared" si="80"/>
        <v>82.902650290737483</v>
      </c>
      <c r="O113" s="25">
        <f t="shared" si="80"/>
        <v>82.103960232834211</v>
      </c>
    </row>
    <row r="114" spans="1:15" s="1" customFormat="1" ht="46.5" hidden="1" customHeight="1">
      <c r="A114" s="23" t="s">
        <v>329</v>
      </c>
      <c r="B114" s="70" t="s">
        <v>176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80"/>
        <v>82.035614247649448</v>
      </c>
      <c r="N114" s="25">
        <f t="shared" si="80"/>
        <v>82.902650290737483</v>
      </c>
      <c r="O114" s="25">
        <f t="shared" si="80"/>
        <v>82.019128092654995</v>
      </c>
    </row>
    <row r="115" spans="1:15" s="1" customFormat="1" ht="46.5" hidden="1" customHeight="1">
      <c r="A115" s="72" t="s">
        <v>330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331</v>
      </c>
      <c r="B116" s="52" t="s">
        <v>170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332</v>
      </c>
      <c r="B117" s="52" t="s">
        <v>177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333</v>
      </c>
      <c r="B118" s="52" t="s">
        <v>178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334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335</v>
      </c>
      <c r="B120" s="52" t="s">
        <v>179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336</v>
      </c>
      <c r="B121" s="52" t="s">
        <v>180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337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338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339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5" t="s">
        <v>17</v>
      </c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</row>
    <row r="126" spans="1:15" s="1" customFormat="1" ht="46.5" hidden="1" customHeight="1">
      <c r="A126" s="23" t="s">
        <v>402</v>
      </c>
      <c r="B126" s="93" t="s">
        <v>47</v>
      </c>
      <c r="C126" s="93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O127" si="90">J126/D126*100</f>
        <v>79.407269398586479</v>
      </c>
      <c r="N126" s="38">
        <f t="shared" si="90"/>
        <v>81.055982859659565</v>
      </c>
      <c r="O126" s="38">
        <f t="shared" si="90"/>
        <v>75.882892097935652</v>
      </c>
    </row>
    <row r="127" spans="1:15" s="2" customFormat="1" ht="42" hidden="1" customHeight="1">
      <c r="A127" s="23" t="s">
        <v>403</v>
      </c>
      <c r="B127" s="70" t="s">
        <v>181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>
        <f t="shared" si="90"/>
        <v>73.971835715229091</v>
      </c>
    </row>
    <row r="128" spans="1:15" s="1" customFormat="1" ht="46.15" hidden="1" customHeight="1">
      <c r="A128" s="72" t="s">
        <v>404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>
        <f t="shared" ref="O128:O135" si="93">L128/F128*100</f>
        <v>76.318544962564488</v>
      </c>
    </row>
    <row r="129" spans="1:15" s="1" customFormat="1" ht="42" hidden="1" customHeight="1">
      <c r="A129" s="72" t="s">
        <v>405</v>
      </c>
      <c r="B129" s="52" t="s">
        <v>182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>
        <f t="shared" si="93"/>
        <v>67.330292179919951</v>
      </c>
    </row>
    <row r="130" spans="1:15" s="1" customFormat="1" ht="62.25" hidden="1" customHeight="1">
      <c r="A130" s="72" t="s">
        <v>406</v>
      </c>
      <c r="B130" s="52" t="s">
        <v>183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>
        <f t="shared" si="93"/>
        <v>100</v>
      </c>
    </row>
    <row r="131" spans="1:15" s="1" customFormat="1" ht="47.25" hidden="1" customHeight="1">
      <c r="A131" s="72" t="s">
        <v>407</v>
      </c>
      <c r="B131" s="52" t="s">
        <v>184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>
        <f t="shared" si="93"/>
        <v>60.71362730261383</v>
      </c>
    </row>
    <row r="132" spans="1:15" s="1" customFormat="1" ht="30" hidden="1" customHeight="1">
      <c r="A132" s="97"/>
      <c r="B132" s="52" t="s">
        <v>444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>
        <f t="shared" si="93"/>
        <v>0</v>
      </c>
    </row>
    <row r="133" spans="1:15" s="1" customFormat="1" ht="29.25" hidden="1" customHeight="1">
      <c r="A133" s="98"/>
      <c r="B133" s="52" t="s">
        <v>186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>
        <f t="shared" si="93"/>
        <v>66.211684256670324</v>
      </c>
    </row>
    <row r="134" spans="1:15" s="2" customFormat="1" ht="28.15" hidden="1" customHeight="1">
      <c r="A134" s="98"/>
      <c r="B134" s="52" t="s">
        <v>187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>
        <f t="shared" si="93"/>
        <v>100</v>
      </c>
    </row>
    <row r="135" spans="1:15" s="2" customFormat="1" ht="28.15" hidden="1" customHeight="1">
      <c r="A135" s="98"/>
      <c r="B135" s="52" t="s">
        <v>185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>
        <f t="shared" si="93"/>
        <v>58.405359712059791</v>
      </c>
    </row>
    <row r="136" spans="1:15" s="2" customFormat="1" ht="41.25" hidden="1" customHeight="1">
      <c r="A136" s="98"/>
      <c r="B136" s="52" t="s">
        <v>194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98"/>
      <c r="B137" s="52" t="s">
        <v>193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99"/>
      <c r="B138" s="52" t="s">
        <v>398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408</v>
      </c>
      <c r="B139" s="52" t="s">
        <v>188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>
        <f t="shared" ref="O139:O149" si="100">L139/F139*100</f>
        <v>46.373387679487003</v>
      </c>
    </row>
    <row r="140" spans="1:15" s="2" customFormat="1" ht="42.75" hidden="1" customHeight="1">
      <c r="A140" s="97"/>
      <c r="B140" s="52" t="s">
        <v>191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>
        <f t="shared" si="100"/>
        <v>65.504206638521467</v>
      </c>
    </row>
    <row r="141" spans="1:15" s="2" customFormat="1" ht="42" hidden="1" customHeight="1">
      <c r="A141" s="98"/>
      <c r="B141" s="52" t="s">
        <v>192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>
        <f t="shared" si="100"/>
        <v>100</v>
      </c>
    </row>
    <row r="142" spans="1:15" s="2" customFormat="1" ht="60.6" hidden="1" customHeight="1">
      <c r="A142" s="98"/>
      <c r="B142" s="52" t="s">
        <v>237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>
        <f t="shared" si="100"/>
        <v>80</v>
      </c>
    </row>
    <row r="143" spans="1:15" s="2" customFormat="1" ht="38.25" hidden="1" customHeight="1">
      <c r="A143" s="98"/>
      <c r="B143" s="52" t="s">
        <v>238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>
        <f t="shared" si="100"/>
        <v>55.434592095895766</v>
      </c>
    </row>
    <row r="144" spans="1:15" s="2" customFormat="1" ht="45.75" hidden="1" customHeight="1">
      <c r="A144" s="98"/>
      <c r="B144" s="52" t="s">
        <v>194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>
        <f t="shared" si="100"/>
        <v>62.104301740743381</v>
      </c>
    </row>
    <row r="145" spans="1:15" s="2" customFormat="1" ht="45" hidden="1" customHeight="1">
      <c r="A145" s="98"/>
      <c r="B145" s="52" t="s">
        <v>239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>
        <f t="shared" si="100"/>
        <v>77.879203165195861</v>
      </c>
    </row>
    <row r="146" spans="1:15" s="2" customFormat="1" ht="23.25" hidden="1" customHeight="1">
      <c r="A146" s="98"/>
      <c r="B146" s="52" t="s">
        <v>189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>
        <f t="shared" si="100"/>
        <v>100</v>
      </c>
    </row>
    <row r="147" spans="1:15" s="2" customFormat="1" ht="60" hidden="1" customHeight="1">
      <c r="A147" s="98"/>
      <c r="B147" s="52" t="s">
        <v>190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>
        <f t="shared" si="100"/>
        <v>99.999966885569165</v>
      </c>
    </row>
    <row r="148" spans="1:15" s="2" customFormat="1" ht="60" hidden="1" customHeight="1">
      <c r="A148" s="98"/>
      <c r="B148" s="52" t="s">
        <v>397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>
        <f t="shared" si="100"/>
        <v>0</v>
      </c>
    </row>
    <row r="149" spans="1:15" s="2" customFormat="1" ht="24.75" hidden="1" customHeight="1">
      <c r="A149" s="99"/>
      <c r="B149" s="52" t="s">
        <v>193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>
        <f t="shared" si="100"/>
        <v>0</v>
      </c>
    </row>
    <row r="150" spans="1:15" s="2" customFormat="1" ht="42.75" hidden="1" customHeight="1">
      <c r="A150" s="72" t="s">
        <v>409</v>
      </c>
      <c r="B150" s="52" t="s">
        <v>399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>
        <v>0</v>
      </c>
    </row>
    <row r="151" spans="1:15" s="2" customFormat="1" ht="43.5" hidden="1" customHeight="1">
      <c r="A151" s="72" t="s">
        <v>410</v>
      </c>
      <c r="B151" s="52" t="s">
        <v>195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>
        <v>0</v>
      </c>
    </row>
    <row r="152" spans="1:15" s="2" customFormat="1" ht="45" hidden="1" customHeight="1">
      <c r="A152" s="72" t="s">
        <v>411</v>
      </c>
      <c r="B152" s="52" t="s">
        <v>196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>
        <v>0</v>
      </c>
    </row>
    <row r="153" spans="1:15" s="2" customFormat="1" ht="51" hidden="1" customHeight="1">
      <c r="A153" s="72" t="s">
        <v>412</v>
      </c>
      <c r="B153" s="52" t="s">
        <v>197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>
        <v>0</v>
      </c>
    </row>
    <row r="154" spans="1:15" s="2" customFormat="1" ht="45" hidden="1" customHeight="1">
      <c r="A154" s="72" t="s">
        <v>413</v>
      </c>
      <c r="B154" s="52" t="s">
        <v>198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>
        <v>0</v>
      </c>
    </row>
    <row r="155" spans="1:15" s="2" customFormat="1" ht="80.25" hidden="1" customHeight="1">
      <c r="A155" s="72" t="s">
        <v>414</v>
      </c>
      <c r="B155" s="52" t="s">
        <v>199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>
        <v>0</v>
      </c>
    </row>
    <row r="156" spans="1:15" s="2" customFormat="1" ht="60" hidden="1" customHeight="1">
      <c r="A156" s="72" t="s">
        <v>415</v>
      </c>
      <c r="B156" s="52" t="s">
        <v>400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>
        <v>0</v>
      </c>
    </row>
    <row r="157" spans="1:15" s="2" customFormat="1" ht="37.5" hidden="1" customHeight="1">
      <c r="A157" s="72" t="s">
        <v>416</v>
      </c>
      <c r="B157" s="52" t="s">
        <v>251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>
        <v>0</v>
      </c>
    </row>
    <row r="158" spans="1:15" s="2" customFormat="1" ht="42.75" hidden="1" customHeight="1">
      <c r="A158" s="72" t="s">
        <v>417</v>
      </c>
      <c r="B158" s="52" t="s">
        <v>401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>
        <v>0</v>
      </c>
    </row>
    <row r="159" spans="1:15" s="2" customFormat="1" ht="71.25" hidden="1" customHeight="1">
      <c r="A159" s="23" t="s">
        <v>418</v>
      </c>
      <c r="B159" s="27" t="s">
        <v>201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419</v>
      </c>
      <c r="B160" s="27" t="s">
        <v>202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420</v>
      </c>
      <c r="B161" s="52" t="s">
        <v>170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421</v>
      </c>
      <c r="B162" s="52" t="s">
        <v>203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422</v>
      </c>
      <c r="B163" s="52" t="s">
        <v>204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423</v>
      </c>
      <c r="B164" s="27" t="s">
        <v>205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424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425</v>
      </c>
      <c r="B166" s="52" t="s">
        <v>206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426</v>
      </c>
      <c r="B167" s="52" t="s">
        <v>207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427</v>
      </c>
      <c r="B168" s="52" t="s">
        <v>208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428</v>
      </c>
      <c r="B169" s="52" t="s">
        <v>209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429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430</v>
      </c>
      <c r="B171" s="27" t="s">
        <v>210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431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432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433</v>
      </c>
      <c r="B174" s="52" t="s">
        <v>211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5" t="s">
        <v>50</v>
      </c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</row>
    <row r="176" spans="1:15" s="1" customFormat="1" ht="48.75" hidden="1" customHeight="1">
      <c r="A176" s="23" t="s">
        <v>96</v>
      </c>
      <c r="B176" s="93" t="s">
        <v>51</v>
      </c>
      <c r="C176" s="93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212</v>
      </c>
      <c r="C177" s="70"/>
      <c r="D177" s="20">
        <f>SUM(D178:D182)</f>
        <v>99515209</v>
      </c>
      <c r="E177" s="20">
        <f t="shared" ref="E177:L177" si="119">SUM(E178:E182)</f>
        <v>1884500</v>
      </c>
      <c r="F177" s="20">
        <f t="shared" si="119"/>
        <v>97630709</v>
      </c>
      <c r="G177" s="20">
        <f t="shared" si="119"/>
        <v>73732609.829999998</v>
      </c>
      <c r="H177" s="20">
        <f t="shared" si="119"/>
        <v>1884430</v>
      </c>
      <c r="I177" s="20">
        <f t="shared" si="119"/>
        <v>71848179.829999998</v>
      </c>
      <c r="J177" s="20">
        <f t="shared" si="119"/>
        <v>73732609.829999998</v>
      </c>
      <c r="K177" s="20">
        <f t="shared" si="119"/>
        <v>1884430</v>
      </c>
      <c r="L177" s="20">
        <f t="shared" si="119"/>
        <v>71848179.829999998</v>
      </c>
      <c r="M177" s="21">
        <f t="shared" ref="M177:M195" si="120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0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340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1">H179+I179</f>
        <v>37135185.990000002</v>
      </c>
      <c r="H179" s="13">
        <v>0</v>
      </c>
      <c r="I179" s="13">
        <f t="shared" ref="I179:I182" si="122">L179</f>
        <v>37135185.990000002</v>
      </c>
      <c r="J179" s="68">
        <f t="shared" ref="J179:J182" si="123">K179+L179</f>
        <v>37135185.990000002</v>
      </c>
      <c r="K179" s="13">
        <v>0</v>
      </c>
      <c r="L179" s="13">
        <v>37135185.990000002</v>
      </c>
      <c r="M179" s="51">
        <f t="shared" si="120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341</v>
      </c>
      <c r="B180" s="71" t="s">
        <v>211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1"/>
        <v>462781.2</v>
      </c>
      <c r="H180" s="13">
        <v>0</v>
      </c>
      <c r="I180" s="13">
        <f t="shared" si="122"/>
        <v>462781.2</v>
      </c>
      <c r="J180" s="68">
        <f t="shared" si="123"/>
        <v>462781.2</v>
      </c>
      <c r="K180" s="13">
        <v>0</v>
      </c>
      <c r="L180" s="13">
        <v>462781.2</v>
      </c>
      <c r="M180" s="51">
        <f t="shared" si="120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342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1"/>
        <v>5954846.5800000001</v>
      </c>
      <c r="H181" s="13">
        <v>0</v>
      </c>
      <c r="I181" s="13">
        <f t="shared" si="122"/>
        <v>5954846.5800000001</v>
      </c>
      <c r="J181" s="68">
        <f t="shared" si="123"/>
        <v>5954846.5800000001</v>
      </c>
      <c r="K181" s="13">
        <v>0</v>
      </c>
      <c r="L181" s="13">
        <v>5954846.5800000001</v>
      </c>
      <c r="M181" s="51">
        <f t="shared" si="120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343</v>
      </c>
      <c r="B182" s="71" t="s">
        <v>213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1"/>
        <v>1884430</v>
      </c>
      <c r="H182" s="13">
        <v>1884430</v>
      </c>
      <c r="I182" s="13">
        <f t="shared" si="122"/>
        <v>0</v>
      </c>
      <c r="J182" s="68">
        <f t="shared" si="123"/>
        <v>1884430</v>
      </c>
      <c r="K182" s="13">
        <v>1884430</v>
      </c>
      <c r="L182" s="13">
        <v>0</v>
      </c>
      <c r="M182" s="51">
        <f t="shared" si="120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214</v>
      </c>
      <c r="C183" s="29"/>
      <c r="D183" s="20">
        <f>D184+D192</f>
        <v>331925342</v>
      </c>
      <c r="E183" s="20">
        <f t="shared" ref="E183:L183" si="124">E184+E192</f>
        <v>301563600</v>
      </c>
      <c r="F183" s="20">
        <f t="shared" si="124"/>
        <v>30361742</v>
      </c>
      <c r="G183" s="20">
        <f t="shared" si="124"/>
        <v>148871225.17000002</v>
      </c>
      <c r="H183" s="20">
        <f t="shared" si="124"/>
        <v>134275408.05000001</v>
      </c>
      <c r="I183" s="20">
        <f t="shared" si="124"/>
        <v>14595817.120000001</v>
      </c>
      <c r="J183" s="20">
        <f t="shared" si="124"/>
        <v>135289289.45000002</v>
      </c>
      <c r="K183" s="20">
        <f t="shared" si="124"/>
        <v>120693472.33000001</v>
      </c>
      <c r="L183" s="20">
        <f t="shared" si="124"/>
        <v>14595817.120000001</v>
      </c>
      <c r="M183" s="21">
        <f t="shared" si="120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166</v>
      </c>
      <c r="B184" s="71" t="s">
        <v>215</v>
      </c>
      <c r="C184" s="28"/>
      <c r="D184" s="13">
        <f>SUM(D185:D191)</f>
        <v>309868942</v>
      </c>
      <c r="E184" s="13">
        <f t="shared" ref="E184:L184" si="125">SUM(E185:E191)</f>
        <v>301563600</v>
      </c>
      <c r="F184" s="13">
        <f t="shared" si="125"/>
        <v>8305342</v>
      </c>
      <c r="G184" s="13">
        <f t="shared" si="125"/>
        <v>139493924.59</v>
      </c>
      <c r="H184" s="13">
        <f t="shared" si="125"/>
        <v>134275408.05000001</v>
      </c>
      <c r="I184" s="13">
        <f t="shared" si="125"/>
        <v>5218516.54</v>
      </c>
      <c r="J184" s="13">
        <f t="shared" si="125"/>
        <v>125911988.87</v>
      </c>
      <c r="K184" s="13">
        <f t="shared" si="125"/>
        <v>120693472.33000001</v>
      </c>
      <c r="L184" s="13">
        <f t="shared" si="125"/>
        <v>5218516.54</v>
      </c>
      <c r="M184" s="51">
        <f t="shared" si="120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01"/>
      <c r="B185" s="71" t="s">
        <v>241</v>
      </c>
      <c r="C185" s="28" t="s">
        <v>4</v>
      </c>
      <c r="D185" s="13">
        <f t="shared" ref="D185:D192" si="126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0"/>
        <v>30.987562076894836</v>
      </c>
      <c r="N185" s="37">
        <v>0</v>
      </c>
      <c r="O185" s="37">
        <f t="shared" ref="O185:O190" si="127">L185/F185*100</f>
        <v>30.987562076894836</v>
      </c>
    </row>
    <row r="186" spans="1:15" s="1" customFormat="1" ht="30.75" hidden="1" customHeight="1">
      <c r="A186" s="102"/>
      <c r="B186" s="71" t="s">
        <v>216</v>
      </c>
      <c r="C186" s="28" t="s">
        <v>4</v>
      </c>
      <c r="D186" s="13">
        <f t="shared" si="126"/>
        <v>1223836</v>
      </c>
      <c r="E186" s="13">
        <v>0</v>
      </c>
      <c r="F186" s="13">
        <v>1223836</v>
      </c>
      <c r="G186" s="13">
        <f t="shared" ref="G186:G192" si="128">H186+I186</f>
        <v>874816.28</v>
      </c>
      <c r="H186" s="13">
        <v>0</v>
      </c>
      <c r="I186" s="13">
        <f t="shared" ref="I186:I192" si="129">L186</f>
        <v>874816.28</v>
      </c>
      <c r="J186" s="13">
        <f t="shared" ref="J186:J192" si="130">K186+L186</f>
        <v>874816.28</v>
      </c>
      <c r="K186" s="13">
        <v>0</v>
      </c>
      <c r="L186" s="13">
        <v>874816.28</v>
      </c>
      <c r="M186" s="51">
        <f t="shared" si="120"/>
        <v>71.481495886703769</v>
      </c>
      <c r="N186" s="37">
        <v>0</v>
      </c>
      <c r="O186" s="37">
        <f t="shared" si="127"/>
        <v>71.481495886703769</v>
      </c>
    </row>
    <row r="187" spans="1:15" s="1" customFormat="1" ht="63.75" hidden="1" customHeight="1">
      <c r="A187" s="102"/>
      <c r="B187" s="71" t="s">
        <v>71</v>
      </c>
      <c r="C187" s="28" t="s">
        <v>4</v>
      </c>
      <c r="D187" s="13">
        <f t="shared" si="126"/>
        <v>9560000</v>
      </c>
      <c r="E187" s="13">
        <v>8604000</v>
      </c>
      <c r="F187" s="13">
        <v>956000</v>
      </c>
      <c r="G187" s="13">
        <f t="shared" si="128"/>
        <v>6085527</v>
      </c>
      <c r="H187" s="13">
        <v>5476974.2999999998</v>
      </c>
      <c r="I187" s="13">
        <f t="shared" si="129"/>
        <v>608552.69999999995</v>
      </c>
      <c r="J187" s="13">
        <f t="shared" si="130"/>
        <v>6085527</v>
      </c>
      <c r="K187" s="13">
        <v>5476974.2999999998</v>
      </c>
      <c r="L187" s="13">
        <v>608552.69999999995</v>
      </c>
      <c r="M187" s="51">
        <f t="shared" si="120"/>
        <v>63.656140167364015</v>
      </c>
      <c r="N187" s="37">
        <f>K187/E187*100</f>
        <v>63.656140167364015</v>
      </c>
      <c r="O187" s="37">
        <f t="shared" si="127"/>
        <v>63.656140167364015</v>
      </c>
    </row>
    <row r="188" spans="1:15" s="1" customFormat="1" ht="68.25" hidden="1" customHeight="1">
      <c r="A188" s="102"/>
      <c r="B188" s="71" t="s">
        <v>72</v>
      </c>
      <c r="C188" s="28" t="s">
        <v>4</v>
      </c>
      <c r="D188" s="13">
        <f t="shared" si="126"/>
        <v>14390000</v>
      </c>
      <c r="E188" s="13">
        <v>12951000</v>
      </c>
      <c r="F188" s="13">
        <v>1439000</v>
      </c>
      <c r="G188" s="13">
        <f t="shared" si="128"/>
        <v>12197273</v>
      </c>
      <c r="H188" s="13">
        <v>10958203.800000001</v>
      </c>
      <c r="I188" s="13">
        <f t="shared" si="129"/>
        <v>1239069.2</v>
      </c>
      <c r="J188" s="13">
        <f t="shared" si="130"/>
        <v>12197273</v>
      </c>
      <c r="K188" s="13">
        <v>10958203.800000001</v>
      </c>
      <c r="L188" s="13">
        <v>1239069.2</v>
      </c>
      <c r="M188" s="51">
        <f t="shared" si="120"/>
        <v>84.762147324530929</v>
      </c>
      <c r="N188" s="37">
        <f>K188/E188*100</f>
        <v>84.612800555941632</v>
      </c>
      <c r="O188" s="37">
        <f t="shared" si="127"/>
        <v>86.106268241834599</v>
      </c>
    </row>
    <row r="189" spans="1:15" s="1" customFormat="1" ht="67.5" hidden="1" customHeight="1">
      <c r="A189" s="102"/>
      <c r="B189" s="71" t="s">
        <v>73</v>
      </c>
      <c r="C189" s="28" t="s">
        <v>4</v>
      </c>
      <c r="D189" s="13">
        <f t="shared" si="126"/>
        <v>9074000</v>
      </c>
      <c r="E189" s="13">
        <v>8167000</v>
      </c>
      <c r="F189" s="13">
        <v>907000</v>
      </c>
      <c r="G189" s="13">
        <f t="shared" si="128"/>
        <v>7254785</v>
      </c>
      <c r="H189" s="13">
        <v>6528880.7999999998</v>
      </c>
      <c r="I189" s="13">
        <f t="shared" si="129"/>
        <v>725904.2</v>
      </c>
      <c r="J189" s="13">
        <f t="shared" si="130"/>
        <v>7254785</v>
      </c>
      <c r="K189" s="13">
        <v>6528880.7999999998</v>
      </c>
      <c r="L189" s="13">
        <v>725904.2</v>
      </c>
      <c r="M189" s="51">
        <f t="shared" si="120"/>
        <v>79.951344500771441</v>
      </c>
      <c r="N189" s="37">
        <f>K189/E189*100</f>
        <v>79.942216236071999</v>
      </c>
      <c r="O189" s="37">
        <f t="shared" si="127"/>
        <v>80.033539140022043</v>
      </c>
    </row>
    <row r="190" spans="1:15" s="1" customFormat="1" ht="66" hidden="1" customHeight="1">
      <c r="A190" s="102"/>
      <c r="B190" s="71" t="s">
        <v>74</v>
      </c>
      <c r="C190" s="28" t="s">
        <v>4</v>
      </c>
      <c r="D190" s="13">
        <f t="shared" si="126"/>
        <v>16182000</v>
      </c>
      <c r="E190" s="13">
        <v>13334000</v>
      </c>
      <c r="F190" s="13">
        <v>2848000</v>
      </c>
      <c r="G190" s="13">
        <f t="shared" si="128"/>
        <v>14815231.58</v>
      </c>
      <c r="H190" s="13">
        <v>13333708.42</v>
      </c>
      <c r="I190" s="13">
        <f t="shared" si="129"/>
        <v>1481523.16</v>
      </c>
      <c r="J190" s="13">
        <f t="shared" si="130"/>
        <v>14815231.58</v>
      </c>
      <c r="K190" s="13">
        <v>13333708.42</v>
      </c>
      <c r="L190" s="13">
        <v>1481523.16</v>
      </c>
      <c r="M190" s="51">
        <f t="shared" si="120"/>
        <v>91.553773204795448</v>
      </c>
      <c r="N190" s="37">
        <f>K190/E190*100</f>
        <v>99.997813259337036</v>
      </c>
      <c r="O190" s="37">
        <f t="shared" si="127"/>
        <v>52.019773876404493</v>
      </c>
    </row>
    <row r="191" spans="1:15" s="1" customFormat="1" ht="27" hidden="1" customHeight="1">
      <c r="A191" s="103"/>
      <c r="B191" s="71" t="s">
        <v>75</v>
      </c>
      <c r="C191" s="28" t="s">
        <v>8</v>
      </c>
      <c r="D191" s="13">
        <f t="shared" si="126"/>
        <v>258507600</v>
      </c>
      <c r="E191" s="13">
        <f>251858200+6649400</f>
        <v>258507600</v>
      </c>
      <c r="F191" s="13">
        <v>0</v>
      </c>
      <c r="G191" s="13">
        <f t="shared" si="128"/>
        <v>97977640.730000004</v>
      </c>
      <c r="H191" s="13">
        <v>97977640.730000004</v>
      </c>
      <c r="I191" s="13">
        <v>0</v>
      </c>
      <c r="J191" s="13">
        <f t="shared" si="130"/>
        <v>84395705.010000005</v>
      </c>
      <c r="K191" s="13">
        <v>84395705.010000005</v>
      </c>
      <c r="L191" s="13">
        <v>0</v>
      </c>
      <c r="M191" s="51">
        <f t="shared" si="120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344</v>
      </c>
      <c r="B192" s="71" t="s">
        <v>217</v>
      </c>
      <c r="C192" s="28" t="s">
        <v>8</v>
      </c>
      <c r="D192" s="13">
        <f t="shared" si="126"/>
        <v>22056400</v>
      </c>
      <c r="E192" s="13">
        <v>0</v>
      </c>
      <c r="F192" s="13">
        <v>22056400</v>
      </c>
      <c r="G192" s="13">
        <f t="shared" si="128"/>
        <v>9377300.5800000001</v>
      </c>
      <c r="H192" s="13">
        <v>0</v>
      </c>
      <c r="I192" s="13">
        <f t="shared" si="129"/>
        <v>9377300.5800000001</v>
      </c>
      <c r="J192" s="13">
        <f t="shared" si="130"/>
        <v>9377300.5800000001</v>
      </c>
      <c r="K192" s="13">
        <v>0</v>
      </c>
      <c r="L192" s="13">
        <v>9377300.5800000001</v>
      </c>
      <c r="M192" s="51">
        <f t="shared" si="120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218</v>
      </c>
      <c r="C193" s="29"/>
      <c r="D193" s="20">
        <f>SUM(D194:D195)</f>
        <v>2059364</v>
      </c>
      <c r="E193" s="20">
        <f t="shared" ref="E193:L193" si="131">SUM(E194:E195)</f>
        <v>1929400</v>
      </c>
      <c r="F193" s="20">
        <f t="shared" si="131"/>
        <v>129964</v>
      </c>
      <c r="G193" s="20">
        <f t="shared" si="131"/>
        <v>1830784</v>
      </c>
      <c r="H193" s="20">
        <f t="shared" si="131"/>
        <v>1729388</v>
      </c>
      <c r="I193" s="20">
        <f t="shared" si="131"/>
        <v>101396</v>
      </c>
      <c r="J193" s="20">
        <f t="shared" si="131"/>
        <v>1685128</v>
      </c>
      <c r="K193" s="20">
        <f t="shared" si="131"/>
        <v>1583732</v>
      </c>
      <c r="L193" s="20">
        <f t="shared" si="131"/>
        <v>101396</v>
      </c>
      <c r="M193" s="21">
        <f t="shared" si="120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235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0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345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2">H195+I195</f>
        <v>1529388</v>
      </c>
      <c r="H195" s="13">
        <v>1529388</v>
      </c>
      <c r="I195" s="13">
        <f t="shared" ref="I195" si="133">L195</f>
        <v>0</v>
      </c>
      <c r="J195" s="13">
        <f t="shared" ref="J195" si="134">K195+L195</f>
        <v>1383732</v>
      </c>
      <c r="K195" s="13">
        <v>1383732</v>
      </c>
      <c r="L195" s="13">
        <v>0</v>
      </c>
      <c r="M195" s="51">
        <f t="shared" si="120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04" t="s">
        <v>98</v>
      </c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</row>
    <row r="197" spans="1:15" s="1" customFormat="1" ht="87" hidden="1" customHeight="1">
      <c r="A197" s="23" t="s">
        <v>347</v>
      </c>
      <c r="B197" s="93" t="s">
        <v>52</v>
      </c>
      <c r="C197" s="93"/>
      <c r="D197" s="31">
        <f>D198+D204+D219</f>
        <v>33199431</v>
      </c>
      <c r="E197" s="31">
        <f t="shared" ref="E197:L197" si="135">E198+E204+E219</f>
        <v>2508000</v>
      </c>
      <c r="F197" s="31">
        <f t="shared" si="135"/>
        <v>30691431</v>
      </c>
      <c r="G197" s="31">
        <f t="shared" si="135"/>
        <v>10272055.18</v>
      </c>
      <c r="H197" s="31">
        <f t="shared" si="135"/>
        <v>2508000</v>
      </c>
      <c r="I197" s="31">
        <f t="shared" si="135"/>
        <v>7764055.1800000006</v>
      </c>
      <c r="J197" s="31">
        <f t="shared" si="135"/>
        <v>7970400.9600000009</v>
      </c>
      <c r="K197" s="31">
        <f t="shared" si="135"/>
        <v>206345.78</v>
      </c>
      <c r="L197" s="31">
        <f t="shared" si="135"/>
        <v>7764055.1800000006</v>
      </c>
      <c r="M197" s="25">
        <f t="shared" ref="M197:O198" si="136">J197/D197*100</f>
        <v>24.00764326352461</v>
      </c>
      <c r="N197" s="38">
        <f t="shared" si="136"/>
        <v>8.2275031897926638</v>
      </c>
      <c r="O197" s="38">
        <f t="shared" si="136"/>
        <v>25.297142971274294</v>
      </c>
    </row>
    <row r="198" spans="1:15" s="2" customFormat="1" ht="35.25" hidden="1" customHeight="1">
      <c r="A198" s="23" t="s">
        <v>348</v>
      </c>
      <c r="B198" s="70" t="s">
        <v>219</v>
      </c>
      <c r="C198" s="29"/>
      <c r="D198" s="20">
        <f>SUM(D199:D203)</f>
        <v>14582943</v>
      </c>
      <c r="E198" s="20">
        <f t="shared" ref="E198:L198" si="137">SUM(E199:E203)</f>
        <v>2508000</v>
      </c>
      <c r="F198" s="20">
        <f t="shared" si="137"/>
        <v>12074943</v>
      </c>
      <c r="G198" s="20">
        <f t="shared" si="137"/>
        <v>5358347.7799999993</v>
      </c>
      <c r="H198" s="20">
        <f t="shared" si="137"/>
        <v>2508000</v>
      </c>
      <c r="I198" s="20">
        <f t="shared" si="137"/>
        <v>2850347.78</v>
      </c>
      <c r="J198" s="20">
        <f t="shared" si="137"/>
        <v>3056693.5599999996</v>
      </c>
      <c r="K198" s="20">
        <f t="shared" si="137"/>
        <v>206345.78</v>
      </c>
      <c r="L198" s="20">
        <f t="shared" si="137"/>
        <v>2850347.78</v>
      </c>
      <c r="M198" s="25">
        <f t="shared" si="136"/>
        <v>20.960745440752252</v>
      </c>
      <c r="N198" s="38">
        <f t="shared" si="136"/>
        <v>8.2275031897926638</v>
      </c>
      <c r="O198" s="38">
        <f t="shared" si="136"/>
        <v>23.605476067257626</v>
      </c>
    </row>
    <row r="199" spans="1:15" s="1" customFormat="1" ht="28.5" hidden="1" customHeight="1">
      <c r="A199" s="72" t="s">
        <v>349</v>
      </c>
      <c r="B199" s="71" t="s">
        <v>220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8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350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9">H200+I200</f>
        <v>40727.78</v>
      </c>
      <c r="H200" s="13">
        <v>0</v>
      </c>
      <c r="I200" s="13">
        <f>L200</f>
        <v>40727.78</v>
      </c>
      <c r="J200" s="63">
        <f t="shared" ref="J200:J203" si="140">K200+L200</f>
        <v>40727.78</v>
      </c>
      <c r="K200" s="63">
        <v>0</v>
      </c>
      <c r="L200" s="63">
        <v>40727.78</v>
      </c>
      <c r="M200" s="49">
        <f t="shared" si="138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351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9"/>
        <v>0</v>
      </c>
      <c r="H201" s="13">
        <v>0</v>
      </c>
      <c r="I201" s="13">
        <f>L201</f>
        <v>0</v>
      </c>
      <c r="J201" s="63">
        <f t="shared" si="140"/>
        <v>0</v>
      </c>
      <c r="K201" s="63">
        <v>0</v>
      </c>
      <c r="L201" s="63">
        <v>0</v>
      </c>
      <c r="M201" s="49">
        <f t="shared" si="138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352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9"/>
        <v>2343000</v>
      </c>
      <c r="H202" s="13">
        <v>2343000</v>
      </c>
      <c r="I202" s="13">
        <f t="shared" ref="I202:I203" si="141">L202</f>
        <v>0</v>
      </c>
      <c r="J202" s="63">
        <f t="shared" si="140"/>
        <v>103440</v>
      </c>
      <c r="K202" s="63">
        <v>103440</v>
      </c>
      <c r="L202" s="63">
        <v>0</v>
      </c>
      <c r="M202" s="49">
        <f t="shared" si="138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353</v>
      </c>
      <c r="B203" s="71" t="s">
        <v>221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9"/>
        <v>165000</v>
      </c>
      <c r="H203" s="13">
        <v>165000</v>
      </c>
      <c r="I203" s="13">
        <f t="shared" si="141"/>
        <v>0</v>
      </c>
      <c r="J203" s="63">
        <f t="shared" si="140"/>
        <v>102905.78</v>
      </c>
      <c r="K203" s="63">
        <v>102905.78</v>
      </c>
      <c r="L203" s="63">
        <v>0</v>
      </c>
      <c r="M203" s="49">
        <f t="shared" si="138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354</v>
      </c>
      <c r="B204" s="70" t="s">
        <v>222</v>
      </c>
      <c r="C204" s="29"/>
      <c r="D204" s="20">
        <f>SUM(D205:D218)</f>
        <v>17616488</v>
      </c>
      <c r="E204" s="20">
        <f t="shared" ref="E204:L204" si="142">SUM(E205:E218)</f>
        <v>0</v>
      </c>
      <c r="F204" s="20">
        <f t="shared" si="142"/>
        <v>17616488</v>
      </c>
      <c r="G204" s="20">
        <f t="shared" si="142"/>
        <v>4059794.7500000005</v>
      </c>
      <c r="H204" s="20">
        <f t="shared" si="142"/>
        <v>0</v>
      </c>
      <c r="I204" s="20">
        <f t="shared" si="142"/>
        <v>4059794.7500000005</v>
      </c>
      <c r="J204" s="20">
        <f t="shared" si="142"/>
        <v>4059794.7500000005</v>
      </c>
      <c r="K204" s="20">
        <f t="shared" si="142"/>
        <v>0</v>
      </c>
      <c r="L204" s="20">
        <f t="shared" si="142"/>
        <v>4059794.7500000005</v>
      </c>
      <c r="M204" s="25">
        <f t="shared" si="138"/>
        <v>23.045426250680613</v>
      </c>
      <c r="N204" s="38">
        <v>0</v>
      </c>
      <c r="O204" s="38">
        <f t="shared" ref="O204:O230" si="143">L204/F204*100</f>
        <v>23.045426250680613</v>
      </c>
    </row>
    <row r="205" spans="1:15" s="1" customFormat="1" ht="89.25" hidden="1" customHeight="1">
      <c r="A205" s="72" t="s">
        <v>355</v>
      </c>
      <c r="B205" s="71" t="s">
        <v>78</v>
      </c>
      <c r="C205" s="28" t="s">
        <v>4</v>
      </c>
      <c r="D205" s="13">
        <f t="shared" ref="D205:D218" si="144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8"/>
        <v>45.532469135802465</v>
      </c>
      <c r="N205" s="37">
        <v>0</v>
      </c>
      <c r="O205" s="37">
        <f t="shared" si="143"/>
        <v>45.532469135802465</v>
      </c>
    </row>
    <row r="206" spans="1:15" s="1" customFormat="1" ht="75.75" hidden="1" customHeight="1">
      <c r="A206" s="72" t="s">
        <v>356</v>
      </c>
      <c r="B206" s="71" t="s">
        <v>223</v>
      </c>
      <c r="C206" s="28" t="s">
        <v>4</v>
      </c>
      <c r="D206" s="13">
        <f t="shared" si="144"/>
        <v>749500</v>
      </c>
      <c r="E206" s="13">
        <v>0</v>
      </c>
      <c r="F206" s="13">
        <v>749500</v>
      </c>
      <c r="G206" s="13">
        <f t="shared" ref="G206:G223" si="145">H206+I206</f>
        <v>317976</v>
      </c>
      <c r="H206" s="13">
        <v>0</v>
      </c>
      <c r="I206" s="13">
        <f t="shared" ref="I206:I223" si="146">L206</f>
        <v>317976</v>
      </c>
      <c r="J206" s="63">
        <f t="shared" ref="J206:J223" si="147">K206+L206</f>
        <v>317976</v>
      </c>
      <c r="K206" s="63">
        <v>0</v>
      </c>
      <c r="L206" s="63">
        <v>317976</v>
      </c>
      <c r="M206" s="49">
        <f t="shared" si="138"/>
        <v>42.425083388925948</v>
      </c>
      <c r="N206" s="37">
        <v>0</v>
      </c>
      <c r="O206" s="37">
        <f t="shared" si="143"/>
        <v>42.425083388925948</v>
      </c>
    </row>
    <row r="207" spans="1:15" s="1" customFormat="1" ht="79.5" hidden="1" customHeight="1">
      <c r="A207" s="72" t="s">
        <v>357</v>
      </c>
      <c r="B207" s="71" t="s">
        <v>224</v>
      </c>
      <c r="C207" s="28" t="s">
        <v>4</v>
      </c>
      <c r="D207" s="13">
        <f t="shared" si="144"/>
        <v>6000000</v>
      </c>
      <c r="E207" s="13">
        <v>0</v>
      </c>
      <c r="F207" s="13">
        <v>6000000</v>
      </c>
      <c r="G207" s="13">
        <f t="shared" si="145"/>
        <v>554282</v>
      </c>
      <c r="H207" s="13">
        <v>0</v>
      </c>
      <c r="I207" s="13">
        <f t="shared" si="146"/>
        <v>554282</v>
      </c>
      <c r="J207" s="63">
        <f t="shared" si="147"/>
        <v>554282</v>
      </c>
      <c r="K207" s="63">
        <v>0</v>
      </c>
      <c r="L207" s="63">
        <v>554282</v>
      </c>
      <c r="M207" s="49">
        <f t="shared" si="138"/>
        <v>9.2380333333333322</v>
      </c>
      <c r="N207" s="37">
        <v>0</v>
      </c>
      <c r="O207" s="37">
        <f t="shared" si="143"/>
        <v>9.2380333333333322</v>
      </c>
    </row>
    <row r="208" spans="1:15" s="1" customFormat="1" ht="50.45" hidden="1" customHeight="1">
      <c r="A208" s="72" t="s">
        <v>358</v>
      </c>
      <c r="B208" s="71" t="s">
        <v>225</v>
      </c>
      <c r="C208" s="28" t="s">
        <v>4</v>
      </c>
      <c r="D208" s="13">
        <f t="shared" si="144"/>
        <v>105921</v>
      </c>
      <c r="E208" s="13">
        <v>0</v>
      </c>
      <c r="F208" s="13">
        <v>105921</v>
      </c>
      <c r="G208" s="13">
        <f t="shared" si="145"/>
        <v>105920.25</v>
      </c>
      <c r="H208" s="13">
        <v>0</v>
      </c>
      <c r="I208" s="13">
        <f t="shared" si="146"/>
        <v>105920.25</v>
      </c>
      <c r="J208" s="63">
        <f t="shared" si="147"/>
        <v>105920.25</v>
      </c>
      <c r="K208" s="63">
        <v>0</v>
      </c>
      <c r="L208" s="63">
        <v>105920.25</v>
      </c>
      <c r="M208" s="49">
        <f t="shared" si="138"/>
        <v>99.999291925113994</v>
      </c>
      <c r="N208" s="37">
        <v>0</v>
      </c>
      <c r="O208" s="37">
        <f t="shared" si="143"/>
        <v>99.999291925113994</v>
      </c>
    </row>
    <row r="209" spans="1:15" s="1" customFormat="1" ht="46.5" hidden="1" customHeight="1">
      <c r="A209" s="72" t="s">
        <v>359</v>
      </c>
      <c r="B209" s="71" t="s">
        <v>226</v>
      </c>
      <c r="C209" s="28" t="s">
        <v>4</v>
      </c>
      <c r="D209" s="13">
        <f t="shared" si="144"/>
        <v>444707</v>
      </c>
      <c r="E209" s="13">
        <v>0</v>
      </c>
      <c r="F209" s="13">
        <v>444707</v>
      </c>
      <c r="G209" s="13">
        <f t="shared" si="145"/>
        <v>444706.6</v>
      </c>
      <c r="H209" s="13">
        <v>0</v>
      </c>
      <c r="I209" s="13">
        <f t="shared" si="146"/>
        <v>444706.6</v>
      </c>
      <c r="J209" s="63">
        <f t="shared" si="147"/>
        <v>444706.6</v>
      </c>
      <c r="K209" s="63">
        <v>0</v>
      </c>
      <c r="L209" s="63">
        <v>444706.6</v>
      </c>
      <c r="M209" s="49">
        <f t="shared" si="138"/>
        <v>99.999910053136105</v>
      </c>
      <c r="N209" s="37">
        <v>0</v>
      </c>
      <c r="O209" s="37">
        <f t="shared" si="143"/>
        <v>99.999910053136105</v>
      </c>
    </row>
    <row r="210" spans="1:15" s="1" customFormat="1" ht="44.25" hidden="1" customHeight="1">
      <c r="A210" s="72" t="s">
        <v>360</v>
      </c>
      <c r="B210" s="71" t="s">
        <v>227</v>
      </c>
      <c r="C210" s="28" t="s">
        <v>4</v>
      </c>
      <c r="D210" s="13">
        <f t="shared" si="144"/>
        <v>444707</v>
      </c>
      <c r="E210" s="13">
        <v>0</v>
      </c>
      <c r="F210" s="13">
        <v>444707</v>
      </c>
      <c r="G210" s="13">
        <f t="shared" si="145"/>
        <v>444706.6</v>
      </c>
      <c r="H210" s="13">
        <v>0</v>
      </c>
      <c r="I210" s="13">
        <f t="shared" si="146"/>
        <v>444706.6</v>
      </c>
      <c r="J210" s="63">
        <f t="shared" si="147"/>
        <v>444706.6</v>
      </c>
      <c r="K210" s="63">
        <v>0</v>
      </c>
      <c r="L210" s="63">
        <v>444706.6</v>
      </c>
      <c r="M210" s="49">
        <f t="shared" si="138"/>
        <v>99.999910053136105</v>
      </c>
      <c r="N210" s="37">
        <v>0</v>
      </c>
      <c r="O210" s="37">
        <f t="shared" si="143"/>
        <v>99.999910053136105</v>
      </c>
    </row>
    <row r="211" spans="1:15" s="1" customFormat="1" ht="48.75" hidden="1" customHeight="1">
      <c r="A211" s="72" t="s">
        <v>361</v>
      </c>
      <c r="B211" s="71" t="s">
        <v>79</v>
      </c>
      <c r="C211" s="28" t="s">
        <v>5</v>
      </c>
      <c r="D211" s="13">
        <f t="shared" si="144"/>
        <v>3630000</v>
      </c>
      <c r="E211" s="13">
        <v>0</v>
      </c>
      <c r="F211" s="13">
        <v>3630000</v>
      </c>
      <c r="G211" s="13">
        <f t="shared" si="145"/>
        <v>0</v>
      </c>
      <c r="H211" s="13">
        <v>0</v>
      </c>
      <c r="I211" s="13">
        <f t="shared" si="146"/>
        <v>0</v>
      </c>
      <c r="J211" s="63">
        <f t="shared" si="147"/>
        <v>0</v>
      </c>
      <c r="K211" s="63">
        <v>0</v>
      </c>
      <c r="L211" s="63">
        <v>0</v>
      </c>
      <c r="M211" s="49">
        <f t="shared" si="138"/>
        <v>0</v>
      </c>
      <c r="N211" s="37">
        <v>0</v>
      </c>
      <c r="O211" s="37">
        <f t="shared" si="143"/>
        <v>0</v>
      </c>
    </row>
    <row r="212" spans="1:15" s="1" customFormat="1" ht="28.5" hidden="1" customHeight="1">
      <c r="A212" s="72" t="s">
        <v>362</v>
      </c>
      <c r="B212" s="71" t="s">
        <v>80</v>
      </c>
      <c r="C212" s="28" t="s">
        <v>5</v>
      </c>
      <c r="D212" s="13">
        <f t="shared" si="144"/>
        <v>1038000</v>
      </c>
      <c r="E212" s="13">
        <v>0</v>
      </c>
      <c r="F212" s="13">
        <v>1038000</v>
      </c>
      <c r="G212" s="13">
        <f t="shared" si="145"/>
        <v>1037985</v>
      </c>
      <c r="H212" s="13">
        <v>0</v>
      </c>
      <c r="I212" s="13">
        <f t="shared" si="146"/>
        <v>1037985</v>
      </c>
      <c r="J212" s="63">
        <f t="shared" si="147"/>
        <v>1037985</v>
      </c>
      <c r="K212" s="63">
        <v>0</v>
      </c>
      <c r="L212" s="63">
        <v>1037985</v>
      </c>
      <c r="M212" s="49">
        <f t="shared" si="138"/>
        <v>99.998554913294797</v>
      </c>
      <c r="N212" s="37">
        <v>0</v>
      </c>
      <c r="O212" s="37">
        <f t="shared" si="143"/>
        <v>99.998554913294797</v>
      </c>
    </row>
    <row r="213" spans="1:15" s="1" customFormat="1" ht="45" hidden="1" customHeight="1">
      <c r="A213" s="72" t="s">
        <v>363</v>
      </c>
      <c r="B213" s="71" t="s">
        <v>228</v>
      </c>
      <c r="C213" s="28" t="s">
        <v>5</v>
      </c>
      <c r="D213" s="13">
        <f t="shared" si="144"/>
        <v>1175821</v>
      </c>
      <c r="E213" s="13">
        <v>0</v>
      </c>
      <c r="F213" s="13">
        <v>1175821</v>
      </c>
      <c r="G213" s="13">
        <f t="shared" si="145"/>
        <v>279454.2</v>
      </c>
      <c r="H213" s="13">
        <v>0</v>
      </c>
      <c r="I213" s="13">
        <f t="shared" si="146"/>
        <v>279454.2</v>
      </c>
      <c r="J213" s="63">
        <f t="shared" si="147"/>
        <v>279454.2</v>
      </c>
      <c r="K213" s="63">
        <v>0</v>
      </c>
      <c r="L213" s="63">
        <v>279454.2</v>
      </c>
      <c r="M213" s="49">
        <f t="shared" si="138"/>
        <v>23.766729799858993</v>
      </c>
      <c r="N213" s="37">
        <v>0</v>
      </c>
      <c r="O213" s="37">
        <f t="shared" si="143"/>
        <v>23.766729799858993</v>
      </c>
    </row>
    <row r="214" spans="1:15" s="1" customFormat="1" ht="56.25" hidden="1">
      <c r="A214" s="72" t="s">
        <v>364</v>
      </c>
      <c r="B214" s="71" t="s">
        <v>248</v>
      </c>
      <c r="C214" s="28" t="s">
        <v>5</v>
      </c>
      <c r="D214" s="13">
        <f t="shared" si="144"/>
        <v>931048</v>
      </c>
      <c r="E214" s="13">
        <v>0</v>
      </c>
      <c r="F214" s="13">
        <v>931048</v>
      </c>
      <c r="G214" s="13">
        <f t="shared" si="145"/>
        <v>0</v>
      </c>
      <c r="H214" s="13">
        <v>0</v>
      </c>
      <c r="I214" s="13">
        <f t="shared" si="146"/>
        <v>0</v>
      </c>
      <c r="J214" s="63">
        <f t="shared" si="147"/>
        <v>0</v>
      </c>
      <c r="K214" s="63">
        <v>0</v>
      </c>
      <c r="L214" s="63">
        <v>0</v>
      </c>
      <c r="M214" s="49">
        <f t="shared" si="138"/>
        <v>0</v>
      </c>
      <c r="N214" s="37">
        <v>0</v>
      </c>
      <c r="O214" s="37">
        <f t="shared" si="143"/>
        <v>0</v>
      </c>
    </row>
    <row r="215" spans="1:15" s="1" customFormat="1" ht="27" hidden="1" customHeight="1">
      <c r="A215" s="72" t="s">
        <v>365</v>
      </c>
      <c r="B215" s="71" t="s">
        <v>81</v>
      </c>
      <c r="C215" s="28" t="s">
        <v>8</v>
      </c>
      <c r="D215" s="13">
        <f t="shared" si="144"/>
        <v>30000</v>
      </c>
      <c r="E215" s="13">
        <v>0</v>
      </c>
      <c r="F215" s="13">
        <v>30000</v>
      </c>
      <c r="G215" s="13">
        <f t="shared" si="145"/>
        <v>29490</v>
      </c>
      <c r="H215" s="13">
        <v>0</v>
      </c>
      <c r="I215" s="13">
        <f t="shared" si="146"/>
        <v>29490</v>
      </c>
      <c r="J215" s="63">
        <f t="shared" si="147"/>
        <v>29490</v>
      </c>
      <c r="K215" s="63">
        <v>0</v>
      </c>
      <c r="L215" s="63">
        <v>29490</v>
      </c>
      <c r="M215" s="49">
        <f t="shared" si="138"/>
        <v>98.3</v>
      </c>
      <c r="N215" s="37">
        <v>0</v>
      </c>
      <c r="O215" s="37">
        <f t="shared" si="143"/>
        <v>98.3</v>
      </c>
    </row>
    <row r="216" spans="1:15" s="1" customFormat="1" ht="27.75" hidden="1" customHeight="1">
      <c r="A216" s="72" t="s">
        <v>366</v>
      </c>
      <c r="B216" s="71" t="s">
        <v>445</v>
      </c>
      <c r="C216" s="28" t="s">
        <v>8</v>
      </c>
      <c r="D216" s="13">
        <f t="shared" si="144"/>
        <v>70000</v>
      </c>
      <c r="E216" s="13">
        <v>0</v>
      </c>
      <c r="F216" s="13">
        <v>70000</v>
      </c>
      <c r="G216" s="13">
        <f t="shared" si="145"/>
        <v>69800</v>
      </c>
      <c r="H216" s="13">
        <v>0</v>
      </c>
      <c r="I216" s="13">
        <f t="shared" si="146"/>
        <v>69800</v>
      </c>
      <c r="J216" s="63">
        <f t="shared" si="147"/>
        <v>69800</v>
      </c>
      <c r="K216" s="63">
        <v>0</v>
      </c>
      <c r="L216" s="63">
        <v>69800</v>
      </c>
      <c r="M216" s="49">
        <f t="shared" si="138"/>
        <v>99.714285714285708</v>
      </c>
      <c r="N216" s="37">
        <v>0</v>
      </c>
      <c r="O216" s="37">
        <f t="shared" si="143"/>
        <v>99.714285714285708</v>
      </c>
    </row>
    <row r="217" spans="1:15" s="1" customFormat="1" ht="42.75" hidden="1" customHeight="1">
      <c r="A217" s="72" t="s">
        <v>367</v>
      </c>
      <c r="B217" s="71" t="s">
        <v>447</v>
      </c>
      <c r="C217" s="28" t="s">
        <v>5</v>
      </c>
      <c r="D217" s="13">
        <f t="shared" si="144"/>
        <v>262739</v>
      </c>
      <c r="E217" s="13">
        <v>0</v>
      </c>
      <c r="F217" s="13">
        <v>262739</v>
      </c>
      <c r="G217" s="13"/>
      <c r="H217" s="13"/>
      <c r="I217" s="13">
        <f t="shared" si="146"/>
        <v>0</v>
      </c>
      <c r="J217" s="63">
        <f t="shared" si="147"/>
        <v>0</v>
      </c>
      <c r="K217" s="63">
        <v>0</v>
      </c>
      <c r="L217" s="63">
        <v>0</v>
      </c>
      <c r="M217" s="49">
        <f t="shared" si="138"/>
        <v>0</v>
      </c>
      <c r="N217" s="37">
        <v>0</v>
      </c>
      <c r="O217" s="37">
        <f t="shared" si="143"/>
        <v>0</v>
      </c>
    </row>
    <row r="218" spans="1:15" s="1" customFormat="1" ht="27.75" hidden="1" customHeight="1">
      <c r="A218" s="72" t="s">
        <v>446</v>
      </c>
      <c r="B218" s="71" t="s">
        <v>14</v>
      </c>
      <c r="C218" s="28" t="s">
        <v>8</v>
      </c>
      <c r="D218" s="13">
        <f t="shared" si="144"/>
        <v>1924045</v>
      </c>
      <c r="E218" s="13">
        <v>0</v>
      </c>
      <c r="F218" s="13">
        <v>1924045</v>
      </c>
      <c r="G218" s="13">
        <f t="shared" si="145"/>
        <v>406661.1</v>
      </c>
      <c r="H218" s="13">
        <v>0</v>
      </c>
      <c r="I218" s="13">
        <f t="shared" si="146"/>
        <v>406661.1</v>
      </c>
      <c r="J218" s="63">
        <f t="shared" si="147"/>
        <v>406661.1</v>
      </c>
      <c r="K218" s="63">
        <v>0</v>
      </c>
      <c r="L218" s="63">
        <v>406661.1</v>
      </c>
      <c r="M218" s="49">
        <f t="shared" si="138"/>
        <v>21.135737469757725</v>
      </c>
      <c r="N218" s="37">
        <v>0</v>
      </c>
      <c r="O218" s="37">
        <f t="shared" si="143"/>
        <v>21.135737469757725</v>
      </c>
    </row>
    <row r="219" spans="1:15" s="2" customFormat="1" ht="50.25" hidden="1" customHeight="1">
      <c r="A219" s="23" t="s">
        <v>368</v>
      </c>
      <c r="B219" s="70" t="s">
        <v>346</v>
      </c>
      <c r="C219" s="29"/>
      <c r="D219" s="20">
        <f>SUM(D220:D223)</f>
        <v>1000000</v>
      </c>
      <c r="E219" s="20">
        <f t="shared" ref="E219:L219" si="148">SUM(E220:E223)</f>
        <v>0</v>
      </c>
      <c r="F219" s="20">
        <f t="shared" si="148"/>
        <v>1000000</v>
      </c>
      <c r="G219" s="20">
        <f t="shared" si="148"/>
        <v>853912.65</v>
      </c>
      <c r="H219" s="20">
        <f t="shared" si="148"/>
        <v>0</v>
      </c>
      <c r="I219" s="20">
        <f t="shared" si="148"/>
        <v>853912.65</v>
      </c>
      <c r="J219" s="20">
        <f t="shared" si="148"/>
        <v>853912.65</v>
      </c>
      <c r="K219" s="20">
        <f t="shared" si="148"/>
        <v>0</v>
      </c>
      <c r="L219" s="20">
        <f t="shared" si="148"/>
        <v>853912.65</v>
      </c>
      <c r="M219" s="25">
        <f t="shared" si="138"/>
        <v>85.391265000000004</v>
      </c>
      <c r="N219" s="38">
        <v>0</v>
      </c>
      <c r="O219" s="38">
        <f t="shared" si="143"/>
        <v>85.391265000000004</v>
      </c>
    </row>
    <row r="220" spans="1:15" s="1" customFormat="1" ht="22.5" hidden="1" customHeight="1">
      <c r="A220" s="91" t="s">
        <v>369</v>
      </c>
      <c r="B220" s="94" t="s">
        <v>229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5"/>
        <v>513912.65</v>
      </c>
      <c r="H220" s="13">
        <v>0</v>
      </c>
      <c r="I220" s="13">
        <f t="shared" si="146"/>
        <v>513912.65</v>
      </c>
      <c r="J220" s="63">
        <f t="shared" si="147"/>
        <v>513912.65</v>
      </c>
      <c r="K220" s="63">
        <v>0</v>
      </c>
      <c r="L220" s="63">
        <v>513912.65</v>
      </c>
      <c r="M220" s="49">
        <f t="shared" si="138"/>
        <v>77.865553030303033</v>
      </c>
      <c r="N220" s="37">
        <v>0</v>
      </c>
      <c r="O220" s="37">
        <f t="shared" si="143"/>
        <v>77.865553030303033</v>
      </c>
    </row>
    <row r="221" spans="1:15" s="1" customFormat="1" ht="24.75" hidden="1" customHeight="1">
      <c r="A221" s="91"/>
      <c r="B221" s="94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5"/>
        <v>300000</v>
      </c>
      <c r="H221" s="13">
        <v>0</v>
      </c>
      <c r="I221" s="13">
        <f t="shared" si="146"/>
        <v>300000</v>
      </c>
      <c r="J221" s="63">
        <f t="shared" si="147"/>
        <v>300000</v>
      </c>
      <c r="K221" s="63">
        <v>0</v>
      </c>
      <c r="L221" s="63">
        <v>300000</v>
      </c>
      <c r="M221" s="49">
        <f t="shared" si="138"/>
        <v>100</v>
      </c>
      <c r="N221" s="37">
        <v>0</v>
      </c>
      <c r="O221" s="37">
        <f t="shared" si="143"/>
        <v>100</v>
      </c>
    </row>
    <row r="222" spans="1:15" s="1" customFormat="1" ht="24.75" hidden="1" customHeight="1">
      <c r="A222" s="91"/>
      <c r="B222" s="94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5"/>
        <v>20000</v>
      </c>
      <c r="H222" s="13">
        <v>0</v>
      </c>
      <c r="I222" s="13">
        <f t="shared" si="146"/>
        <v>20000</v>
      </c>
      <c r="J222" s="63">
        <f t="shared" si="147"/>
        <v>20000</v>
      </c>
      <c r="K222" s="63">
        <v>0</v>
      </c>
      <c r="L222" s="63">
        <v>20000</v>
      </c>
      <c r="M222" s="49">
        <f t="shared" si="138"/>
        <v>100</v>
      </c>
      <c r="N222" s="37">
        <v>0</v>
      </c>
      <c r="O222" s="37">
        <f t="shared" si="143"/>
        <v>100</v>
      </c>
    </row>
    <row r="223" spans="1:15" s="1" customFormat="1" ht="23.25" hidden="1" customHeight="1">
      <c r="A223" s="91"/>
      <c r="B223" s="94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5"/>
        <v>20000</v>
      </c>
      <c r="H223" s="13">
        <v>0</v>
      </c>
      <c r="I223" s="13">
        <f t="shared" si="146"/>
        <v>20000</v>
      </c>
      <c r="J223" s="63">
        <f t="shared" si="147"/>
        <v>20000</v>
      </c>
      <c r="K223" s="63">
        <v>0</v>
      </c>
      <c r="L223" s="63">
        <v>20000</v>
      </c>
      <c r="M223" s="49">
        <f t="shared" si="138"/>
        <v>100</v>
      </c>
      <c r="N223" s="37">
        <v>0</v>
      </c>
      <c r="O223" s="37">
        <f t="shared" si="143"/>
        <v>100</v>
      </c>
    </row>
    <row r="224" spans="1:15" s="1" customFormat="1" ht="65.25" hidden="1" customHeight="1">
      <c r="A224" s="23" t="s">
        <v>370</v>
      </c>
      <c r="B224" s="93" t="s">
        <v>54</v>
      </c>
      <c r="C224" s="93"/>
      <c r="D224" s="31">
        <f>SUM(D225:D227)</f>
        <v>1000000</v>
      </c>
      <c r="E224" s="31">
        <f t="shared" ref="E224:L224" si="149">SUM(E225:E227)</f>
        <v>0</v>
      </c>
      <c r="F224" s="31">
        <f t="shared" si="149"/>
        <v>1000000</v>
      </c>
      <c r="G224" s="31">
        <f t="shared" si="149"/>
        <v>885000</v>
      </c>
      <c r="H224" s="31">
        <f t="shared" si="149"/>
        <v>0</v>
      </c>
      <c r="I224" s="31">
        <f t="shared" si="149"/>
        <v>885000</v>
      </c>
      <c r="J224" s="31">
        <f t="shared" si="149"/>
        <v>885000</v>
      </c>
      <c r="K224" s="31">
        <f t="shared" si="149"/>
        <v>0</v>
      </c>
      <c r="L224" s="31">
        <f t="shared" si="149"/>
        <v>885000</v>
      </c>
      <c r="M224" s="25">
        <f t="shared" si="138"/>
        <v>88.5</v>
      </c>
      <c r="N224" s="38">
        <v>0</v>
      </c>
      <c r="O224" s="38">
        <f t="shared" si="143"/>
        <v>88.5</v>
      </c>
    </row>
    <row r="225" spans="1:15" s="1" customFormat="1" ht="33.75" hidden="1" customHeight="1">
      <c r="A225" s="91" t="s">
        <v>371</v>
      </c>
      <c r="B225" s="94" t="s">
        <v>244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8"/>
        <v>81.034482758620683</v>
      </c>
      <c r="N225" s="37">
        <v>0</v>
      </c>
      <c r="O225" s="37">
        <f t="shared" si="143"/>
        <v>81.034482758620683</v>
      </c>
    </row>
    <row r="226" spans="1:15" s="1" customFormat="1" ht="28.5" hidden="1" customHeight="1">
      <c r="A226" s="91"/>
      <c r="B226" s="94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0">H226+I226</f>
        <v>590000</v>
      </c>
      <c r="H226" s="66">
        <v>0</v>
      </c>
      <c r="I226" s="66">
        <f t="shared" ref="I226:I227" si="151">L226</f>
        <v>590000</v>
      </c>
      <c r="J226" s="66">
        <f t="shared" ref="J226:J227" si="152">K226+L226</f>
        <v>590000</v>
      </c>
      <c r="K226" s="66">
        <v>0</v>
      </c>
      <c r="L226" s="66">
        <v>590000</v>
      </c>
      <c r="M226" s="61">
        <f t="shared" si="138"/>
        <v>90.769230769230774</v>
      </c>
      <c r="N226" s="37">
        <v>0</v>
      </c>
      <c r="O226" s="37">
        <f t="shared" si="143"/>
        <v>90.769230769230774</v>
      </c>
    </row>
    <row r="227" spans="1:15" s="1" customFormat="1" ht="34.5" hidden="1" customHeight="1">
      <c r="A227" s="91"/>
      <c r="B227" s="94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0"/>
        <v>60000</v>
      </c>
      <c r="H227" s="66">
        <v>0</v>
      </c>
      <c r="I227" s="66">
        <f t="shared" si="151"/>
        <v>60000</v>
      </c>
      <c r="J227" s="66">
        <f t="shared" si="152"/>
        <v>60000</v>
      </c>
      <c r="K227" s="66">
        <v>0</v>
      </c>
      <c r="L227" s="66">
        <v>60000</v>
      </c>
      <c r="M227" s="61">
        <f t="shared" si="138"/>
        <v>100</v>
      </c>
      <c r="N227" s="37">
        <v>0</v>
      </c>
      <c r="O227" s="37">
        <f t="shared" si="143"/>
        <v>100</v>
      </c>
    </row>
    <row r="228" spans="1:15" s="1" customFormat="1" ht="62.25" hidden="1" customHeight="1">
      <c r="A228" s="23" t="s">
        <v>372</v>
      </c>
      <c r="B228" s="93" t="s">
        <v>55</v>
      </c>
      <c r="C228" s="93"/>
      <c r="D228" s="31">
        <f>D229+D232</f>
        <v>22139919</v>
      </c>
      <c r="E228" s="31">
        <f t="shared" ref="E228:L228" si="153">E229+E232</f>
        <v>99400</v>
      </c>
      <c r="F228" s="31">
        <f t="shared" si="153"/>
        <v>22040519</v>
      </c>
      <c r="G228" s="31">
        <f t="shared" si="153"/>
        <v>17772710.119999997</v>
      </c>
      <c r="H228" s="31">
        <f t="shared" si="153"/>
        <v>196600</v>
      </c>
      <c r="I228" s="31">
        <f t="shared" si="153"/>
        <v>17576110.119999997</v>
      </c>
      <c r="J228" s="31">
        <f t="shared" si="153"/>
        <v>17674410.119999997</v>
      </c>
      <c r="K228" s="31">
        <f t="shared" si="153"/>
        <v>98300</v>
      </c>
      <c r="L228" s="31">
        <f t="shared" si="153"/>
        <v>17576110.119999997</v>
      </c>
      <c r="M228" s="62">
        <f t="shared" si="138"/>
        <v>79.830509407012727</v>
      </c>
      <c r="N228" s="38">
        <f>K228/E228*100</f>
        <v>98.893360160965798</v>
      </c>
      <c r="O228" s="38">
        <f t="shared" si="143"/>
        <v>79.744538320535909</v>
      </c>
    </row>
    <row r="229" spans="1:15" s="1" customFormat="1" ht="77.25" hidden="1" customHeight="1">
      <c r="A229" s="23" t="s">
        <v>373</v>
      </c>
      <c r="B229" s="70" t="s">
        <v>230</v>
      </c>
      <c r="C229" s="70"/>
      <c r="D229" s="31">
        <f>SUM(D230:D231)</f>
        <v>331500</v>
      </c>
      <c r="E229" s="31">
        <f t="shared" ref="E229:L229" si="154">SUM(E230:E231)</f>
        <v>99400</v>
      </c>
      <c r="F229" s="31">
        <f t="shared" si="154"/>
        <v>232100</v>
      </c>
      <c r="G229" s="31">
        <f t="shared" si="154"/>
        <v>277174.31</v>
      </c>
      <c r="H229" s="31">
        <f t="shared" si="154"/>
        <v>196600</v>
      </c>
      <c r="I229" s="31">
        <f t="shared" si="154"/>
        <v>80574.31</v>
      </c>
      <c r="J229" s="31">
        <f t="shared" si="154"/>
        <v>178874.31</v>
      </c>
      <c r="K229" s="31">
        <f t="shared" si="154"/>
        <v>98300</v>
      </c>
      <c r="L229" s="31">
        <f t="shared" si="154"/>
        <v>80574.31</v>
      </c>
      <c r="M229" s="62">
        <f t="shared" si="138"/>
        <v>53.959067873303169</v>
      </c>
      <c r="N229" s="38">
        <f>K229/E229*100</f>
        <v>98.893360160965798</v>
      </c>
      <c r="O229" s="38">
        <f t="shared" si="143"/>
        <v>34.715342524773803</v>
      </c>
    </row>
    <row r="230" spans="1:15" s="1" customFormat="1" ht="29.25" hidden="1" customHeight="1">
      <c r="A230" s="72" t="s">
        <v>374</v>
      </c>
      <c r="B230" s="32" t="s">
        <v>231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5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8"/>
        <v>34.715342524773803</v>
      </c>
      <c r="N230" s="37">
        <v>0</v>
      </c>
      <c r="O230" s="37">
        <f t="shared" si="143"/>
        <v>34.715342524773803</v>
      </c>
    </row>
    <row r="231" spans="1:15" s="1" customFormat="1" ht="105" hidden="1" customHeight="1">
      <c r="A231" s="72" t="s">
        <v>375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6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376</v>
      </c>
      <c r="B232" s="34" t="s">
        <v>232</v>
      </c>
      <c r="C232" s="74"/>
      <c r="D232" s="20">
        <f>SUM(D233:D239)</f>
        <v>21808419</v>
      </c>
      <c r="E232" s="20">
        <f t="shared" ref="E232:L232" si="157">SUM(E233:E239)</f>
        <v>0</v>
      </c>
      <c r="F232" s="20">
        <f t="shared" si="157"/>
        <v>21808419</v>
      </c>
      <c r="G232" s="20">
        <f t="shared" si="157"/>
        <v>17495535.809999999</v>
      </c>
      <c r="H232" s="20">
        <f t="shared" si="157"/>
        <v>0</v>
      </c>
      <c r="I232" s="20">
        <f t="shared" si="157"/>
        <v>17495535.809999999</v>
      </c>
      <c r="J232" s="20">
        <f t="shared" si="157"/>
        <v>17495535.809999999</v>
      </c>
      <c r="K232" s="20">
        <f t="shared" si="157"/>
        <v>0</v>
      </c>
      <c r="L232" s="20">
        <f t="shared" si="157"/>
        <v>17495535.809999999</v>
      </c>
      <c r="M232" s="62">
        <f t="shared" si="156"/>
        <v>80.223769591000604</v>
      </c>
      <c r="N232" s="38">
        <v>0</v>
      </c>
      <c r="O232" s="38">
        <f t="shared" ref="O232:O256" si="158">L232/F232*100</f>
        <v>80.223769591000604</v>
      </c>
    </row>
    <row r="233" spans="1:15" s="1" customFormat="1" ht="31.5" hidden="1" customHeight="1">
      <c r="A233" s="91" t="s">
        <v>377</v>
      </c>
      <c r="B233" s="94" t="s">
        <v>236</v>
      </c>
      <c r="C233" s="26" t="s">
        <v>53</v>
      </c>
      <c r="D233" s="13">
        <f t="shared" ref="D233:D239" si="159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6"/>
        <v>63.602512647554811</v>
      </c>
      <c r="N233" s="37">
        <v>0</v>
      </c>
      <c r="O233" s="37">
        <f t="shared" si="158"/>
        <v>63.602512647554811</v>
      </c>
    </row>
    <row r="234" spans="1:15" s="1" customFormat="1" ht="31.5" hidden="1" customHeight="1">
      <c r="A234" s="91"/>
      <c r="B234" s="94"/>
      <c r="C234" s="26" t="s">
        <v>9</v>
      </c>
      <c r="D234" s="13">
        <f t="shared" si="159"/>
        <v>13544000</v>
      </c>
      <c r="E234" s="13">
        <v>0</v>
      </c>
      <c r="F234" s="13">
        <v>13544000</v>
      </c>
      <c r="G234" s="13">
        <f t="shared" ref="G234:G239" si="160">H234+I234</f>
        <v>11149051.380000001</v>
      </c>
      <c r="H234" s="13">
        <v>0</v>
      </c>
      <c r="I234" s="13">
        <f t="shared" ref="I234:I239" si="161">L234</f>
        <v>11149051.380000001</v>
      </c>
      <c r="J234" s="63">
        <f t="shared" ref="J234:J239" si="162">K234+L234</f>
        <v>11149051.380000001</v>
      </c>
      <c r="K234" s="13">
        <v>0</v>
      </c>
      <c r="L234" s="13">
        <v>11149051.380000001</v>
      </c>
      <c r="M234" s="49">
        <f t="shared" si="156"/>
        <v>82.317272445363272</v>
      </c>
      <c r="N234" s="37">
        <v>0</v>
      </c>
      <c r="O234" s="37">
        <f t="shared" si="158"/>
        <v>82.317272445363272</v>
      </c>
    </row>
    <row r="235" spans="1:15" s="1" customFormat="1" ht="23.25" hidden="1" customHeight="1">
      <c r="A235" s="91"/>
      <c r="B235" s="94"/>
      <c r="C235" s="26" t="s">
        <v>37</v>
      </c>
      <c r="D235" s="13">
        <f t="shared" si="159"/>
        <v>2108854</v>
      </c>
      <c r="E235" s="13">
        <v>0</v>
      </c>
      <c r="F235" s="13">
        <v>2108854</v>
      </c>
      <c r="G235" s="13">
        <f t="shared" si="160"/>
        <v>1738489.93</v>
      </c>
      <c r="H235" s="13">
        <v>0</v>
      </c>
      <c r="I235" s="13">
        <f t="shared" si="161"/>
        <v>1738489.93</v>
      </c>
      <c r="J235" s="63">
        <f t="shared" si="162"/>
        <v>1738489.93</v>
      </c>
      <c r="K235" s="63">
        <v>0</v>
      </c>
      <c r="L235" s="63">
        <v>1738489.93</v>
      </c>
      <c r="M235" s="49">
        <f t="shared" si="156"/>
        <v>82.437661877019465</v>
      </c>
      <c r="N235" s="37">
        <v>0</v>
      </c>
      <c r="O235" s="37">
        <f t="shared" si="158"/>
        <v>82.437661877019465</v>
      </c>
    </row>
    <row r="236" spans="1:15" s="1" customFormat="1" ht="24" hidden="1" customHeight="1">
      <c r="A236" s="91"/>
      <c r="B236" s="94"/>
      <c r="C236" s="26" t="s">
        <v>11</v>
      </c>
      <c r="D236" s="13">
        <f t="shared" si="159"/>
        <v>946000</v>
      </c>
      <c r="E236" s="13">
        <v>0</v>
      </c>
      <c r="F236" s="13">
        <v>946000</v>
      </c>
      <c r="G236" s="13">
        <f t="shared" si="160"/>
        <v>850507.04</v>
      </c>
      <c r="H236" s="13">
        <v>0</v>
      </c>
      <c r="I236" s="13">
        <f t="shared" si="161"/>
        <v>850507.04</v>
      </c>
      <c r="J236" s="63">
        <f t="shared" si="162"/>
        <v>850507.04</v>
      </c>
      <c r="K236" s="63">
        <v>0</v>
      </c>
      <c r="L236" s="63">
        <v>850507.04</v>
      </c>
      <c r="M236" s="49">
        <f t="shared" si="156"/>
        <v>89.90560676532769</v>
      </c>
      <c r="N236" s="37">
        <v>0</v>
      </c>
      <c r="O236" s="37">
        <f t="shared" si="158"/>
        <v>89.90560676532769</v>
      </c>
    </row>
    <row r="237" spans="1:15" s="1" customFormat="1" ht="25.5" hidden="1" customHeight="1">
      <c r="A237" s="91"/>
      <c r="B237" s="94"/>
      <c r="C237" s="28" t="s">
        <v>4</v>
      </c>
      <c r="D237" s="13">
        <f t="shared" si="159"/>
        <v>66500</v>
      </c>
      <c r="E237" s="13">
        <v>0</v>
      </c>
      <c r="F237" s="13">
        <v>66500</v>
      </c>
      <c r="G237" s="13">
        <f t="shared" si="160"/>
        <v>32311</v>
      </c>
      <c r="H237" s="13">
        <v>0</v>
      </c>
      <c r="I237" s="13">
        <f t="shared" si="161"/>
        <v>32311</v>
      </c>
      <c r="J237" s="63">
        <f t="shared" si="162"/>
        <v>32311</v>
      </c>
      <c r="K237" s="63">
        <v>0</v>
      </c>
      <c r="L237" s="63">
        <v>32311</v>
      </c>
      <c r="M237" s="49">
        <f t="shared" si="156"/>
        <v>48.587969924812029</v>
      </c>
      <c r="N237" s="37">
        <v>0</v>
      </c>
      <c r="O237" s="37">
        <f t="shared" si="158"/>
        <v>48.587969924812029</v>
      </c>
    </row>
    <row r="238" spans="1:15" s="1" customFormat="1" ht="31.5" hidden="1" customHeight="1">
      <c r="A238" s="91"/>
      <c r="B238" s="94"/>
      <c r="C238" s="26" t="s">
        <v>5</v>
      </c>
      <c r="D238" s="13">
        <f t="shared" si="159"/>
        <v>4825759</v>
      </c>
      <c r="E238" s="13">
        <v>0</v>
      </c>
      <c r="F238" s="13">
        <v>4825759</v>
      </c>
      <c r="G238" s="13">
        <f t="shared" si="160"/>
        <v>3516420.9</v>
      </c>
      <c r="H238" s="13">
        <v>0</v>
      </c>
      <c r="I238" s="13">
        <f t="shared" si="161"/>
        <v>3516420.9</v>
      </c>
      <c r="J238" s="63">
        <f t="shared" si="162"/>
        <v>3516420.9</v>
      </c>
      <c r="K238" s="63">
        <v>0</v>
      </c>
      <c r="L238" s="63">
        <v>3516420.9</v>
      </c>
      <c r="M238" s="49">
        <f t="shared" si="156"/>
        <v>72.867727128520087</v>
      </c>
      <c r="N238" s="37">
        <v>0</v>
      </c>
      <c r="O238" s="37">
        <f t="shared" si="158"/>
        <v>72.867727128520087</v>
      </c>
    </row>
    <row r="239" spans="1:15" s="1" customFormat="1" ht="30.75" hidden="1" customHeight="1">
      <c r="A239" s="91"/>
      <c r="B239" s="94"/>
      <c r="C239" s="26" t="s">
        <v>8</v>
      </c>
      <c r="D239" s="13">
        <f t="shared" si="159"/>
        <v>80106</v>
      </c>
      <c r="E239" s="13">
        <v>0</v>
      </c>
      <c r="F239" s="13">
        <v>80106</v>
      </c>
      <c r="G239" s="13">
        <f t="shared" si="160"/>
        <v>57890.400000000001</v>
      </c>
      <c r="H239" s="13">
        <v>0</v>
      </c>
      <c r="I239" s="13">
        <f t="shared" si="161"/>
        <v>57890.400000000001</v>
      </c>
      <c r="J239" s="63">
        <f t="shared" si="162"/>
        <v>57890.400000000001</v>
      </c>
      <c r="K239" s="63">
        <v>0</v>
      </c>
      <c r="L239" s="63">
        <v>57890.400000000001</v>
      </c>
      <c r="M239" s="49">
        <f t="shared" si="156"/>
        <v>72.267245899183592</v>
      </c>
      <c r="N239" s="37">
        <v>0</v>
      </c>
      <c r="O239" s="37">
        <f t="shared" si="158"/>
        <v>72.267245899183592</v>
      </c>
    </row>
    <row r="240" spans="1:15" s="2" customFormat="1" ht="39" hidden="1" customHeight="1">
      <c r="A240" s="23" t="s">
        <v>378</v>
      </c>
      <c r="B240" s="90" t="s">
        <v>84</v>
      </c>
      <c r="C240" s="90"/>
      <c r="D240" s="20">
        <f>SUM(D241:D244)</f>
        <v>2306449</v>
      </c>
      <c r="E240" s="20">
        <f t="shared" ref="E240:L240" si="163">SUM(E241:E244)</f>
        <v>0</v>
      </c>
      <c r="F240" s="20">
        <f t="shared" si="163"/>
        <v>2306449</v>
      </c>
      <c r="G240" s="20">
        <f t="shared" si="163"/>
        <v>1668492.0699999998</v>
      </c>
      <c r="H240" s="20">
        <f t="shared" si="163"/>
        <v>0</v>
      </c>
      <c r="I240" s="20">
        <f t="shared" si="163"/>
        <v>1668492.0699999998</v>
      </c>
      <c r="J240" s="20">
        <f t="shared" si="163"/>
        <v>1668492.0699999998</v>
      </c>
      <c r="K240" s="20">
        <f t="shared" si="163"/>
        <v>0</v>
      </c>
      <c r="L240" s="20">
        <f t="shared" si="163"/>
        <v>1668492.0699999998</v>
      </c>
      <c r="M240" s="25">
        <f t="shared" si="156"/>
        <v>72.340297574323117</v>
      </c>
      <c r="N240" s="38">
        <v>0</v>
      </c>
      <c r="O240" s="38">
        <f t="shared" si="158"/>
        <v>72.340297574323117</v>
      </c>
    </row>
    <row r="241" spans="1:15" s="1" customFormat="1" ht="67.5" hidden="1" customHeight="1">
      <c r="A241" s="72" t="s">
        <v>379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6"/>
        <v>79.999985946535929</v>
      </c>
      <c r="N241" s="37">
        <v>0</v>
      </c>
      <c r="O241" s="37">
        <f t="shared" si="158"/>
        <v>79.999985946535929</v>
      </c>
    </row>
    <row r="242" spans="1:15" s="1" customFormat="1" ht="61.5" hidden="1" customHeight="1">
      <c r="A242" s="72" t="s">
        <v>380</v>
      </c>
      <c r="B242" s="78" t="s">
        <v>240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4">H242+I242</f>
        <v>544744.59</v>
      </c>
      <c r="H242" s="13">
        <v>0</v>
      </c>
      <c r="I242" s="13">
        <f t="shared" ref="I242:I244" si="165">L242</f>
        <v>544744.59</v>
      </c>
      <c r="J242" s="13">
        <f t="shared" ref="J242:J244" si="166">K242+L242</f>
        <v>544744.59</v>
      </c>
      <c r="K242" s="13">
        <v>0</v>
      </c>
      <c r="L242" s="13">
        <v>544744.59</v>
      </c>
      <c r="M242" s="49">
        <f t="shared" si="156"/>
        <v>61.600183417145097</v>
      </c>
      <c r="N242" s="37">
        <v>0</v>
      </c>
      <c r="O242" s="37">
        <f t="shared" si="158"/>
        <v>61.600183417145097</v>
      </c>
    </row>
    <row r="243" spans="1:15" s="1" customFormat="1" ht="60.75" hidden="1" customHeight="1">
      <c r="A243" s="72" t="s">
        <v>381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4"/>
        <v>148752</v>
      </c>
      <c r="H243" s="13">
        <v>0</v>
      </c>
      <c r="I243" s="13">
        <f t="shared" si="165"/>
        <v>148752</v>
      </c>
      <c r="J243" s="13">
        <f t="shared" si="166"/>
        <v>148752</v>
      </c>
      <c r="K243" s="13">
        <v>0</v>
      </c>
      <c r="L243" s="13">
        <v>148752</v>
      </c>
      <c r="M243" s="49">
        <f t="shared" si="156"/>
        <v>53.826613691135286</v>
      </c>
      <c r="N243" s="37">
        <v>0</v>
      </c>
      <c r="O243" s="37">
        <f t="shared" si="158"/>
        <v>53.826613691135286</v>
      </c>
    </row>
    <row r="244" spans="1:15" s="1" customFormat="1" ht="79.5" hidden="1" customHeight="1">
      <c r="A244" s="72" t="s">
        <v>382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4"/>
        <v>291890</v>
      </c>
      <c r="H244" s="13">
        <v>0</v>
      </c>
      <c r="I244" s="13">
        <f t="shared" si="165"/>
        <v>291890</v>
      </c>
      <c r="J244" s="13">
        <f t="shared" si="166"/>
        <v>291890</v>
      </c>
      <c r="K244" s="13">
        <v>0</v>
      </c>
      <c r="L244" s="13">
        <v>291890</v>
      </c>
      <c r="M244" s="49">
        <f t="shared" si="156"/>
        <v>100</v>
      </c>
      <c r="N244" s="37">
        <v>0</v>
      </c>
      <c r="O244" s="37">
        <f t="shared" si="158"/>
        <v>100</v>
      </c>
    </row>
    <row r="245" spans="1:15" s="1" customFormat="1" ht="66" hidden="1" customHeight="1">
      <c r="A245" s="23" t="s">
        <v>383</v>
      </c>
      <c r="B245" s="90" t="s">
        <v>88</v>
      </c>
      <c r="C245" s="90"/>
      <c r="D245" s="20">
        <f>SUM(D246:D247)</f>
        <v>2091600</v>
      </c>
      <c r="E245" s="20">
        <f t="shared" ref="E245:L245" si="167">SUM(E246:E247)</f>
        <v>0</v>
      </c>
      <c r="F245" s="20">
        <f t="shared" si="167"/>
        <v>2091600</v>
      </c>
      <c r="G245" s="20">
        <f t="shared" si="167"/>
        <v>1771075.6</v>
      </c>
      <c r="H245" s="20">
        <f t="shared" si="167"/>
        <v>0</v>
      </c>
      <c r="I245" s="20">
        <f t="shared" si="167"/>
        <v>1771075.6</v>
      </c>
      <c r="J245" s="20">
        <f t="shared" si="167"/>
        <v>1771075.6</v>
      </c>
      <c r="K245" s="20">
        <f t="shared" si="167"/>
        <v>0</v>
      </c>
      <c r="L245" s="20">
        <f t="shared" si="167"/>
        <v>1771075.6</v>
      </c>
      <c r="M245" s="25">
        <f t="shared" si="156"/>
        <v>84.675635876840701</v>
      </c>
      <c r="N245" s="38">
        <v>0</v>
      </c>
      <c r="O245" s="38">
        <f t="shared" si="158"/>
        <v>84.675635876840701</v>
      </c>
    </row>
    <row r="246" spans="1:15" s="1" customFormat="1" ht="43.5" hidden="1" customHeight="1">
      <c r="A246" s="91" t="s">
        <v>33</v>
      </c>
      <c r="B246" s="92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6"/>
        <v>100</v>
      </c>
      <c r="N246" s="37">
        <v>0</v>
      </c>
      <c r="O246" s="37">
        <f t="shared" si="158"/>
        <v>100</v>
      </c>
    </row>
    <row r="247" spans="1:15" s="1" customFormat="1" ht="41.25" hidden="1" customHeight="1">
      <c r="A247" s="91"/>
      <c r="B247" s="92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8">H247+I247</f>
        <v>771075.6</v>
      </c>
      <c r="H247" s="13">
        <v>0</v>
      </c>
      <c r="I247" s="13">
        <f t="shared" ref="I247" si="169">L247</f>
        <v>771075.6</v>
      </c>
      <c r="J247" s="13">
        <f t="shared" ref="J247" si="170">K247+L247</f>
        <v>771075.6</v>
      </c>
      <c r="K247" s="13">
        <v>0</v>
      </c>
      <c r="L247" s="13">
        <v>771075.6</v>
      </c>
      <c r="M247" s="49">
        <f t="shared" si="156"/>
        <v>70.637193111029688</v>
      </c>
      <c r="N247" s="37">
        <v>0</v>
      </c>
      <c r="O247" s="37">
        <f t="shared" si="158"/>
        <v>70.637193111029688</v>
      </c>
    </row>
    <row r="248" spans="1:15" s="1" customFormat="1" ht="48" hidden="1" customHeight="1">
      <c r="A248" s="23" t="s">
        <v>384</v>
      </c>
      <c r="B248" s="90" t="s">
        <v>90</v>
      </c>
      <c r="C248" s="90"/>
      <c r="D248" s="20">
        <f>D249+D255</f>
        <v>272584906</v>
      </c>
      <c r="E248" s="20">
        <f t="shared" ref="E248:L248" si="171">E249+E255</f>
        <v>2589000</v>
      </c>
      <c r="F248" s="20">
        <f t="shared" si="171"/>
        <v>268833706</v>
      </c>
      <c r="G248" s="20">
        <f t="shared" si="171"/>
        <v>226839228.97</v>
      </c>
      <c r="H248" s="20">
        <f t="shared" si="171"/>
        <v>2589000</v>
      </c>
      <c r="I248" s="20">
        <f t="shared" si="171"/>
        <v>223088028.97</v>
      </c>
      <c r="J248" s="20">
        <f t="shared" si="171"/>
        <v>224438567.22</v>
      </c>
      <c r="K248" s="20">
        <f t="shared" si="171"/>
        <v>1350538.25</v>
      </c>
      <c r="L248" s="20">
        <f t="shared" si="171"/>
        <v>223088028.97</v>
      </c>
      <c r="M248" s="25">
        <f t="shared" si="156"/>
        <v>82.337122224955479</v>
      </c>
      <c r="N248" s="38">
        <f>K248/E248*100</f>
        <v>52.164474700656626</v>
      </c>
      <c r="O248" s="38">
        <f t="shared" si="158"/>
        <v>82.983652715779627</v>
      </c>
    </row>
    <row r="249" spans="1:15" s="1" customFormat="1" ht="53.25" hidden="1" customHeight="1">
      <c r="A249" s="23" t="s">
        <v>385</v>
      </c>
      <c r="B249" s="77" t="s">
        <v>233</v>
      </c>
      <c r="C249" s="77"/>
      <c r="D249" s="20">
        <f>SUM(D250:D254)</f>
        <v>265333706</v>
      </c>
      <c r="E249" s="20">
        <f t="shared" ref="E249:K249" si="172">SUM(E250:E254)</f>
        <v>0</v>
      </c>
      <c r="F249" s="20">
        <f t="shared" si="172"/>
        <v>265333706</v>
      </c>
      <c r="G249" s="20">
        <f t="shared" si="172"/>
        <v>220313028.97</v>
      </c>
      <c r="H249" s="20">
        <f t="shared" si="172"/>
        <v>0</v>
      </c>
      <c r="I249" s="20">
        <f t="shared" si="172"/>
        <v>220313028.97</v>
      </c>
      <c r="J249" s="20">
        <f t="shared" si="172"/>
        <v>220313028.97</v>
      </c>
      <c r="K249" s="20">
        <f t="shared" si="172"/>
        <v>0</v>
      </c>
      <c r="L249" s="20">
        <f>SUM(L250:L254)</f>
        <v>220313028.97</v>
      </c>
      <c r="M249" s="25">
        <f t="shared" si="156"/>
        <v>83.032431985855581</v>
      </c>
      <c r="N249" s="38">
        <v>0</v>
      </c>
      <c r="O249" s="38">
        <f t="shared" si="158"/>
        <v>83.032431985855581</v>
      </c>
    </row>
    <row r="250" spans="1:15" s="1" customFormat="1" ht="63.6" hidden="1" customHeight="1">
      <c r="A250" s="72" t="s">
        <v>386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6"/>
        <v>80.500583019144329</v>
      </c>
      <c r="N250" s="37">
        <v>0</v>
      </c>
      <c r="O250" s="37">
        <f t="shared" si="158"/>
        <v>80.500583019144329</v>
      </c>
    </row>
    <row r="251" spans="1:15" s="1" customFormat="1" ht="64.5" hidden="1" customHeight="1">
      <c r="A251" s="72" t="s">
        <v>387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3">H251+I251</f>
        <v>136911912.18000001</v>
      </c>
      <c r="H251" s="13">
        <v>0</v>
      </c>
      <c r="I251" s="13">
        <f t="shared" ref="I251:I254" si="174">L251</f>
        <v>136911912.18000001</v>
      </c>
      <c r="J251" s="13">
        <f t="shared" ref="J251:J254" si="175">K251+L251</f>
        <v>136911912.18000001</v>
      </c>
      <c r="K251" s="13">
        <v>0</v>
      </c>
      <c r="L251" s="13">
        <v>136911912.18000001</v>
      </c>
      <c r="M251" s="49">
        <f t="shared" si="156"/>
        <v>86.554537599509459</v>
      </c>
      <c r="N251" s="37">
        <v>0</v>
      </c>
      <c r="O251" s="37">
        <f t="shared" si="158"/>
        <v>86.554537599509459</v>
      </c>
    </row>
    <row r="252" spans="1:15" s="1" customFormat="1" ht="64.5" hidden="1" customHeight="1">
      <c r="A252" s="72" t="s">
        <v>388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3"/>
        <v>31862414.48</v>
      </c>
      <c r="H252" s="13">
        <v>0</v>
      </c>
      <c r="I252" s="13">
        <f t="shared" si="174"/>
        <v>31862414.48</v>
      </c>
      <c r="J252" s="13">
        <f t="shared" si="175"/>
        <v>31862414.48</v>
      </c>
      <c r="K252" s="13">
        <v>0</v>
      </c>
      <c r="L252" s="13">
        <v>31862414.48</v>
      </c>
      <c r="M252" s="49">
        <f t="shared" si="156"/>
        <v>81.935392795405761</v>
      </c>
      <c r="N252" s="37">
        <v>0</v>
      </c>
      <c r="O252" s="37">
        <f t="shared" si="158"/>
        <v>81.935392795405761</v>
      </c>
    </row>
    <row r="253" spans="1:15" s="1" customFormat="1" ht="44.25" hidden="1" customHeight="1">
      <c r="A253" s="72" t="s">
        <v>389</v>
      </c>
      <c r="B253" s="78" t="s">
        <v>243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3"/>
        <v>0</v>
      </c>
      <c r="H253" s="13">
        <v>0</v>
      </c>
      <c r="I253" s="13">
        <f t="shared" si="174"/>
        <v>0</v>
      </c>
      <c r="J253" s="13">
        <f t="shared" si="175"/>
        <v>0</v>
      </c>
      <c r="K253" s="13">
        <v>0</v>
      </c>
      <c r="L253" s="13">
        <v>0</v>
      </c>
      <c r="M253" s="49">
        <f t="shared" si="156"/>
        <v>0</v>
      </c>
      <c r="N253" s="37">
        <v>0</v>
      </c>
      <c r="O253" s="37">
        <f t="shared" si="158"/>
        <v>0</v>
      </c>
    </row>
    <row r="254" spans="1:15" s="1" customFormat="1" ht="44.25" hidden="1" customHeight="1">
      <c r="A254" s="72" t="s">
        <v>392</v>
      </c>
      <c r="B254" s="78" t="s">
        <v>393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3"/>
        <v>0</v>
      </c>
      <c r="H254" s="13">
        <v>0</v>
      </c>
      <c r="I254" s="13">
        <f t="shared" si="174"/>
        <v>0</v>
      </c>
      <c r="J254" s="13">
        <f t="shared" si="175"/>
        <v>0</v>
      </c>
      <c r="K254" s="13">
        <v>0</v>
      </c>
      <c r="L254" s="13">
        <v>0</v>
      </c>
      <c r="M254" s="49">
        <f t="shared" si="156"/>
        <v>0</v>
      </c>
      <c r="N254" s="37">
        <v>0</v>
      </c>
      <c r="O254" s="37">
        <f t="shared" si="158"/>
        <v>0</v>
      </c>
    </row>
    <row r="255" spans="1:15" s="2" customFormat="1" ht="48" hidden="1" customHeight="1">
      <c r="A255" s="23" t="s">
        <v>390</v>
      </c>
      <c r="B255" s="77" t="s">
        <v>234</v>
      </c>
      <c r="C255" s="74"/>
      <c r="D255" s="20">
        <f>D256+D257</f>
        <v>7251200</v>
      </c>
      <c r="E255" s="20">
        <f t="shared" ref="E255:L255" si="176">E256+E257</f>
        <v>2589000</v>
      </c>
      <c r="F255" s="20">
        <f t="shared" si="176"/>
        <v>3500000</v>
      </c>
      <c r="G255" s="20">
        <f t="shared" si="176"/>
        <v>6526200</v>
      </c>
      <c r="H255" s="20">
        <f t="shared" si="176"/>
        <v>2589000</v>
      </c>
      <c r="I255" s="20">
        <f t="shared" si="176"/>
        <v>2775000</v>
      </c>
      <c r="J255" s="20">
        <f t="shared" si="176"/>
        <v>4125538.25</v>
      </c>
      <c r="K255" s="20">
        <f t="shared" si="176"/>
        <v>1350538.25</v>
      </c>
      <c r="L255" s="20">
        <f t="shared" si="176"/>
        <v>2775000</v>
      </c>
      <c r="M255" s="25">
        <f t="shared" si="156"/>
        <v>56.89455883164166</v>
      </c>
      <c r="N255" s="38">
        <f>K255/E255*100</f>
        <v>52.164474700656626</v>
      </c>
      <c r="O255" s="38">
        <f t="shared" si="158"/>
        <v>79.285714285714278</v>
      </c>
    </row>
    <row r="256" spans="1:15" s="1" customFormat="1" ht="58.5" hidden="1" customHeight="1">
      <c r="A256" s="72" t="s">
        <v>391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6"/>
        <v>67.7539538512071</v>
      </c>
      <c r="N256" s="37">
        <f>K256/E256*100</f>
        <v>52.164474700656626</v>
      </c>
      <c r="O256" s="37">
        <f t="shared" si="158"/>
        <v>79.285714285714278</v>
      </c>
    </row>
    <row r="257" spans="1:15" s="1" customFormat="1" ht="58.5" hidden="1" customHeight="1">
      <c r="A257" s="72" t="s">
        <v>448</v>
      </c>
      <c r="B257" s="78" t="s">
        <v>449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394</v>
      </c>
      <c r="B258" s="90" t="s">
        <v>99</v>
      </c>
      <c r="C258" s="90"/>
      <c r="D258" s="20">
        <f>SUM(D259:D260)</f>
        <v>35947245</v>
      </c>
      <c r="E258" s="20">
        <f t="shared" ref="E258:L258" si="177">SUM(E259:E260)</f>
        <v>35947245</v>
      </c>
      <c r="F258" s="20">
        <f t="shared" si="177"/>
        <v>0</v>
      </c>
      <c r="G258" s="20">
        <f t="shared" si="177"/>
        <v>28852219</v>
      </c>
      <c r="H258" s="20">
        <f>SUM(H259:H260)</f>
        <v>28852219</v>
      </c>
      <c r="I258" s="20">
        <f t="shared" si="177"/>
        <v>0</v>
      </c>
      <c r="J258" s="20">
        <f t="shared" si="177"/>
        <v>28652154.77</v>
      </c>
      <c r="K258" s="20">
        <f t="shared" si="177"/>
        <v>28652154.77</v>
      </c>
      <c r="L258" s="20">
        <f t="shared" si="177"/>
        <v>0</v>
      </c>
      <c r="M258" s="25">
        <f t="shared" si="156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395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6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396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6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00" t="s">
        <v>434</v>
      </c>
      <c r="B261" s="100"/>
      <c r="C261" s="100"/>
      <c r="D261" s="39">
        <f>D258+D248+D245+D240+D228+D224+D197</f>
        <v>369269550</v>
      </c>
      <c r="E261" s="39">
        <f t="shared" ref="E261:L261" si="178">E258+E248+E245+E240+E228+E224+E197</f>
        <v>41143645</v>
      </c>
      <c r="F261" s="39">
        <f t="shared" si="178"/>
        <v>326963705</v>
      </c>
      <c r="G261" s="39">
        <f t="shared" si="178"/>
        <v>288060780.94</v>
      </c>
      <c r="H261" s="39">
        <f t="shared" si="178"/>
        <v>34145819</v>
      </c>
      <c r="I261" s="39">
        <f t="shared" si="178"/>
        <v>252752761.94</v>
      </c>
      <c r="J261" s="39">
        <f t="shared" si="178"/>
        <v>283060100.73999995</v>
      </c>
      <c r="K261" s="39">
        <f t="shared" si="178"/>
        <v>30307338.800000001</v>
      </c>
      <c r="L261" s="39">
        <f t="shared" si="178"/>
        <v>252752761.94</v>
      </c>
      <c r="M261" s="25">
        <f t="shared" si="156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435</v>
      </c>
      <c r="B262" s="88" t="s">
        <v>436</v>
      </c>
      <c r="C262" s="89"/>
      <c r="D262" s="39">
        <f>SUM(D263:D264)</f>
        <v>540000</v>
      </c>
      <c r="E262" s="39">
        <f t="shared" ref="E262:L262" si="179">SUM(E263:E264)</f>
        <v>0</v>
      </c>
      <c r="F262" s="39">
        <f t="shared" si="179"/>
        <v>0</v>
      </c>
      <c r="G262" s="39">
        <f t="shared" si="179"/>
        <v>0</v>
      </c>
      <c r="H262" s="39">
        <f t="shared" si="179"/>
        <v>359928</v>
      </c>
      <c r="I262" s="39">
        <f t="shared" si="179"/>
        <v>0</v>
      </c>
      <c r="J262" s="39">
        <f t="shared" si="179"/>
        <v>342792</v>
      </c>
      <c r="K262" s="39">
        <f t="shared" si="179"/>
        <v>0</v>
      </c>
      <c r="L262" s="39">
        <f t="shared" si="179"/>
        <v>0</v>
      </c>
      <c r="M262" s="25">
        <f t="shared" si="156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437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6"/>
        <v>90.44</v>
      </c>
      <c r="N263" s="37">
        <v>0</v>
      </c>
      <c r="O263" s="37">
        <v>0</v>
      </c>
    </row>
    <row r="264" spans="1:15" ht="37.5" hidden="1">
      <c r="A264" s="40" t="s">
        <v>438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6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  <mergeCell ref="B49:C49"/>
    <mergeCell ref="A95:M95"/>
    <mergeCell ref="B69:C69"/>
    <mergeCell ref="A87:M87"/>
    <mergeCell ref="A67:C67"/>
    <mergeCell ref="A68:O68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7:C7"/>
    <mergeCell ref="B30:B31"/>
    <mergeCell ref="A30:A31"/>
    <mergeCell ref="B34:B39"/>
    <mergeCell ref="A34:A39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0" t="s">
        <v>48</v>
      </c>
      <c r="B1" s="131"/>
      <c r="C1" s="131"/>
      <c r="D1" s="131"/>
      <c r="E1" s="131"/>
      <c r="F1" s="131"/>
      <c r="G1" s="131"/>
      <c r="H1" s="131"/>
      <c r="I1" s="131"/>
      <c r="J1" s="5"/>
      <c r="K1" s="5"/>
      <c r="L1" s="5"/>
    </row>
    <row r="2" spans="1:12" ht="18.75" customHeight="1">
      <c r="A2" s="132" t="s">
        <v>1</v>
      </c>
      <c r="B2" s="58" t="s">
        <v>2</v>
      </c>
      <c r="C2" s="134" t="s">
        <v>106</v>
      </c>
      <c r="D2" s="135" t="s">
        <v>443</v>
      </c>
      <c r="E2" s="135" t="s">
        <v>260</v>
      </c>
      <c r="F2" s="135" t="s">
        <v>261</v>
      </c>
      <c r="G2" s="135" t="s">
        <v>252</v>
      </c>
      <c r="H2" s="135" t="s">
        <v>245</v>
      </c>
      <c r="I2" s="135" t="s">
        <v>35</v>
      </c>
      <c r="J2" s="135" t="s">
        <v>254</v>
      </c>
      <c r="K2" s="135" t="s">
        <v>255</v>
      </c>
      <c r="L2" s="135" t="s">
        <v>253</v>
      </c>
    </row>
    <row r="3" spans="1:12" ht="83.25" customHeight="1">
      <c r="A3" s="133"/>
      <c r="B3" s="19" t="s">
        <v>3</v>
      </c>
      <c r="C3" s="116"/>
      <c r="D3" s="136"/>
      <c r="E3" s="136"/>
      <c r="F3" s="136"/>
      <c r="G3" s="136"/>
      <c r="H3" s="136"/>
      <c r="I3" s="136"/>
      <c r="J3" s="136"/>
      <c r="K3" s="136"/>
      <c r="L3" s="136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7" t="s">
        <v>256</v>
      </c>
      <c r="B5" s="138"/>
      <c r="C5" s="138"/>
      <c r="D5" s="138"/>
      <c r="E5" s="138"/>
      <c r="F5" s="138"/>
      <c r="G5" s="138"/>
      <c r="H5" s="138"/>
      <c r="I5" s="138"/>
      <c r="J5" s="139"/>
      <c r="K5" s="139"/>
      <c r="L5" s="140"/>
    </row>
    <row r="6" spans="1:12" ht="187.5">
      <c r="A6" s="57" t="s">
        <v>13</v>
      </c>
      <c r="B6" s="10" t="s">
        <v>257</v>
      </c>
      <c r="C6" s="11" t="s">
        <v>258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259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2015-09-21T12:21:33Z</cp:lastPrinted>
  <dcterms:created xsi:type="dcterms:W3CDTF">2012-05-22T08:33:39Z</dcterms:created>
  <dcterms:modified xsi:type="dcterms:W3CDTF">2015-09-21T12:21:36Z</dcterms:modified>
</cp:coreProperties>
</file>