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4D53B711-15B5-4A1C-A6C6-01A2BC5AF53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№ 1" sheetId="1" r:id="rId1"/>
  </sheets>
  <definedNames>
    <definedName name="_FilterDatabase" localSheetId="0" hidden="1">'таблица № 1'!$A$9:$J$93</definedName>
    <definedName name="_xlnm._FilterDatabase" localSheetId="0" hidden="1">'таблица № 1'!$A$9:$M$93</definedName>
    <definedName name="Print_Titles" localSheetId="0">'таблица № 1'!$8:$9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10" i="1"/>
  <c r="J12" i="1" l="1"/>
  <c r="J13" i="1"/>
  <c r="J15" i="1"/>
  <c r="J17" i="1"/>
  <c r="J18" i="1"/>
  <c r="J20" i="1"/>
  <c r="J22" i="1"/>
  <c r="J23" i="1"/>
  <c r="J25" i="1"/>
  <c r="J26" i="1"/>
  <c r="J28" i="1"/>
  <c r="J29" i="1"/>
  <c r="J32" i="1"/>
  <c r="J33" i="1"/>
  <c r="J34" i="1"/>
  <c r="J35" i="1"/>
  <c r="J36" i="1"/>
  <c r="J37" i="1"/>
  <c r="J38" i="1"/>
  <c r="J39" i="1"/>
  <c r="J40" i="1"/>
  <c r="J42" i="1"/>
  <c r="J44" i="1"/>
  <c r="J45" i="1"/>
  <c r="J47" i="1"/>
  <c r="J48" i="1"/>
  <c r="J49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1" i="1"/>
  <c r="J72" i="1"/>
  <c r="J73" i="1"/>
  <c r="J74" i="1"/>
  <c r="J75" i="1"/>
  <c r="J77" i="1"/>
  <c r="J80" i="1"/>
  <c r="J86" i="1"/>
  <c r="J87" i="1"/>
  <c r="J88" i="1"/>
  <c r="J89" i="1"/>
  <c r="J91" i="1"/>
  <c r="J92" i="1"/>
  <c r="G12" i="1"/>
  <c r="G13" i="1"/>
  <c r="G15" i="1"/>
  <c r="G16" i="1"/>
  <c r="G17" i="1"/>
  <c r="G18" i="1"/>
  <c r="G20" i="1"/>
  <c r="G22" i="1"/>
  <c r="G23" i="1"/>
  <c r="G25" i="1"/>
  <c r="G26" i="1"/>
  <c r="G28" i="1"/>
  <c r="G29" i="1"/>
  <c r="G32" i="1"/>
  <c r="G33" i="1"/>
  <c r="G34" i="1"/>
  <c r="G35" i="1"/>
  <c r="G36" i="1"/>
  <c r="G37" i="1"/>
  <c r="G38" i="1"/>
  <c r="G39" i="1"/>
  <c r="G40" i="1"/>
  <c r="G42" i="1"/>
  <c r="G44" i="1"/>
  <c r="G45" i="1"/>
  <c r="G47" i="1"/>
  <c r="G48" i="1"/>
  <c r="G49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2" i="1"/>
  <c r="G83" i="1"/>
  <c r="G86" i="1"/>
  <c r="G87" i="1"/>
  <c r="G88" i="1"/>
  <c r="G89" i="1"/>
  <c r="G90" i="1"/>
  <c r="G91" i="1"/>
  <c r="G92" i="1"/>
  <c r="F85" i="1"/>
  <c r="F84" i="1" s="1"/>
  <c r="F81" i="1"/>
  <c r="F50" i="1"/>
  <c r="F46" i="1"/>
  <c r="F43" i="1"/>
  <c r="F41" i="1"/>
  <c r="F31" i="1"/>
  <c r="F27" i="1"/>
  <c r="F24" i="1"/>
  <c r="F21" i="1"/>
  <c r="F14" i="1"/>
  <c r="F19" i="1" l="1"/>
  <c r="F30" i="1"/>
  <c r="E13" i="1"/>
  <c r="E15" i="1"/>
  <c r="E16" i="1"/>
  <c r="E17" i="1"/>
  <c r="E18" i="1"/>
  <c r="E20" i="1"/>
  <c r="E22" i="1"/>
  <c r="E23" i="1"/>
  <c r="E25" i="1"/>
  <c r="E26" i="1"/>
  <c r="E28" i="1"/>
  <c r="E29" i="1"/>
  <c r="E32" i="1"/>
  <c r="E33" i="1"/>
  <c r="E34" i="1"/>
  <c r="E35" i="1"/>
  <c r="E36" i="1"/>
  <c r="E37" i="1"/>
  <c r="E38" i="1"/>
  <c r="E39" i="1"/>
  <c r="E40" i="1"/>
  <c r="E42" i="1"/>
  <c r="E44" i="1"/>
  <c r="E45" i="1"/>
  <c r="E47" i="1"/>
  <c r="E48" i="1"/>
  <c r="E49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2" i="1"/>
  <c r="E83" i="1"/>
  <c r="E86" i="1"/>
  <c r="E87" i="1"/>
  <c r="E88" i="1"/>
  <c r="E89" i="1"/>
  <c r="E90" i="1"/>
  <c r="E91" i="1"/>
  <c r="E92" i="1"/>
  <c r="F11" i="1" l="1"/>
  <c r="H85" i="1"/>
  <c r="D85" i="1"/>
  <c r="G85" i="1" s="1"/>
  <c r="C85" i="1"/>
  <c r="C84" i="1" s="1"/>
  <c r="D81" i="1"/>
  <c r="G81" i="1" s="1"/>
  <c r="H81" i="1"/>
  <c r="C81" i="1"/>
  <c r="J85" i="1" l="1"/>
  <c r="F10" i="1"/>
  <c r="E81" i="1"/>
  <c r="D84" i="1"/>
  <c r="E85" i="1"/>
  <c r="H84" i="1"/>
  <c r="H14" i="1"/>
  <c r="J84" i="1" l="1"/>
  <c r="E84" i="1"/>
  <c r="G84" i="1"/>
  <c r="J14" i="1"/>
  <c r="F93" i="1"/>
  <c r="E12" i="1"/>
  <c r="H50" i="1"/>
  <c r="H46" i="1"/>
  <c r="H43" i="1"/>
  <c r="H41" i="1"/>
  <c r="H31" i="1"/>
  <c r="H27" i="1"/>
  <c r="H24" i="1"/>
  <c r="H21" i="1"/>
  <c r="J46" i="1" l="1"/>
  <c r="J31" i="1"/>
  <c r="J24" i="1"/>
  <c r="J50" i="1"/>
  <c r="J21" i="1"/>
  <c r="J27" i="1"/>
  <c r="J41" i="1"/>
  <c r="J43" i="1"/>
  <c r="H30" i="1"/>
  <c r="H19" i="1"/>
  <c r="D50" i="1"/>
  <c r="D46" i="1"/>
  <c r="D43" i="1"/>
  <c r="G43" i="1" s="1"/>
  <c r="D41" i="1"/>
  <c r="G41" i="1" s="1"/>
  <c r="D31" i="1"/>
  <c r="G31" i="1" s="1"/>
  <c r="D27" i="1"/>
  <c r="D24" i="1"/>
  <c r="D21" i="1"/>
  <c r="G21" i="1" s="1"/>
  <c r="D14" i="1"/>
  <c r="G14" i="1" s="1"/>
  <c r="C50" i="1"/>
  <c r="C46" i="1"/>
  <c r="C43" i="1"/>
  <c r="C41" i="1"/>
  <c r="C31" i="1"/>
  <c r="C27" i="1"/>
  <c r="C24" i="1"/>
  <c r="C21" i="1"/>
  <c r="C14" i="1"/>
  <c r="J30" i="1" l="1"/>
  <c r="E46" i="1"/>
  <c r="G46" i="1"/>
  <c r="E24" i="1"/>
  <c r="G24" i="1"/>
  <c r="E50" i="1"/>
  <c r="G50" i="1"/>
  <c r="E27" i="1"/>
  <c r="G27" i="1"/>
  <c r="J19" i="1"/>
  <c r="C19" i="1"/>
  <c r="C11" i="1" s="1"/>
  <c r="E21" i="1"/>
  <c r="H11" i="1"/>
  <c r="E31" i="1"/>
  <c r="E14" i="1"/>
  <c r="E41" i="1"/>
  <c r="E43" i="1"/>
  <c r="D19" i="1"/>
  <c r="D30" i="1"/>
  <c r="G30" i="1" s="1"/>
  <c r="C30" i="1"/>
  <c r="J11" i="1" l="1"/>
  <c r="E19" i="1"/>
  <c r="G19" i="1"/>
  <c r="E30" i="1"/>
  <c r="H10" i="1"/>
  <c r="D11" i="1"/>
  <c r="G11" i="1" s="1"/>
  <c r="C10" i="1"/>
  <c r="J10" i="1" l="1"/>
  <c r="D10" i="1"/>
  <c r="H93" i="1"/>
  <c r="E11" i="1"/>
  <c r="E10" i="1"/>
  <c r="J93" i="1" l="1"/>
  <c r="D93" i="1"/>
  <c r="G93" i="1" s="1"/>
  <c r="G10" i="1"/>
  <c r="C93" i="1"/>
  <c r="E93" i="1" s="1"/>
</calcChain>
</file>

<file path=xl/sharedStrings.xml><?xml version="1.0" encoding="utf-8"?>
<sst xmlns="http://schemas.openxmlformats.org/spreadsheetml/2006/main" count="178" uniqueCount="178">
  <si>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</si>
  <si>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</si>
  <si>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</si>
  <si>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Исполнение, руб.</t>
  </si>
  <si>
    <t>3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</si>
  <si>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</si>
  <si>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</si>
  <si>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</si>
  <si>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</si>
  <si>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</si>
  <si>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</si>
  <si>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</si>
  <si>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</si>
  <si>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</si>
  <si>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</si>
  <si>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</si>
  <si>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</si>
  <si>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</si>
  <si>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</si>
  <si>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</si>
  <si>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</si>
  <si>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</si>
  <si>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</si>
  <si>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</si>
  <si>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</si>
  <si>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</si>
  <si>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</si>
  <si>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</si>
  <si>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</si>
  <si>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</si>
  <si>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</si>
  <si>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</si>
  <si>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</si>
  <si>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000 1 16 01053 01 0000 140</t>
  </si>
  <si>
    <t>000 1 16 01063 01 0000 140</t>
  </si>
  <si>
    <t>000 1 16 01092 01 0000 140</t>
  </si>
  <si>
    <t>000 1 16 01153 01 0000 140</t>
  </si>
  <si>
    <t xml:space="preserve">000 1 16 01154 01 0000 140
</t>
  </si>
  <si>
    <t xml:space="preserve">000 1 16 11064 01 0000 140
</t>
  </si>
  <si>
    <t>000 1 16 01203 01 0000 140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</si>
  <si>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</si>
  <si>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</si>
  <si>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</si>
  <si>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 xml:space="preserve">000 1 16 07090 04 0000 140
</t>
  </si>
  <si>
    <t>000 2 00 00000 00 0000 000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</si>
  <si>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</si>
  <si>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</si>
  <si>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</si>
  <si>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</si>
  <si>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</si>
  <si>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000 1 16 01143 01 0000 140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</si>
  <si>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</si>
  <si>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</si>
  <si>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</si>
  <si>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</si>
  <si>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</si>
  <si>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</si>
  <si>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</si>
  <si>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</si>
  <si>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</si>
  <si>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</si>
  <si>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</si>
  <si>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</si>
  <si>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</si>
  <si>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</si>
  <si>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</si>
  <si>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</si>
  <si>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</si>
  <si>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</si>
  <si>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</si>
  <si>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</si>
  <si>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</si>
  <si>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</si>
  <si>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</si>
  <si>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</si>
  <si>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</si>
  <si>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</si>
  <si>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</si>
  <si>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</si>
  <si>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</si>
  <si>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</si>
  <si>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</si>
  <si>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</si>
  <si>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</si>
  <si>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</si>
  <si>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</si>
  <si>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</si>
  <si>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</si>
  <si>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</si>
  <si>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</si>
  <si>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</si>
  <si>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</si>
  <si>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</si>
  <si>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</si>
  <si>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</si>
  <si>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</si>
  <si>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</si>
  <si>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</si>
  <si>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000 1 16 01083 01 0000 140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</si>
  <si>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</si>
  <si>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</si>
  <si>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</si>
  <si>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</si>
  <si>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</si>
  <si>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</si>
  <si>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</si>
  <si>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</si>
  <si>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</si>
  <si>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</si>
  <si>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</si>
  <si>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</si>
  <si>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</si>
  <si>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</si>
  <si>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</si>
  <si>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</si>
  <si>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</si>
  <si>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</si>
  <si>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</si>
  <si>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000 1 08 07150 01 0000 110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</si>
  <si>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</si>
  <si>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</si>
  <si>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</si>
  <si>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</si>
  <si>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</si>
  <si>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Отчёт по оперативному анализу исполнения и контроля за организацией исполнения бюджета города Нефтеюганска по итогам 1 квартала 2025 года </t>
  </si>
  <si>
    <t>1. Исполнение по доходной части бюджета за 1 квартал 2025 года</t>
  </si>
  <si>
    <t>Первоначальный план на 2025 год, руб.</t>
  </si>
  <si>
    <t>Уточнённый план на 2025 год по решению о бюджете, руб.</t>
  </si>
  <si>
    <t>Государственная пошлина за выдачу разрешения на установку рекламной конструкции</t>
  </si>
  <si>
    <t>000 1 11 05324 04 0000 120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</si>
  <si>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</si>
  <si>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</si>
  <si>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</si>
  <si>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</si>
  <si>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</si>
  <si>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</si>
  <si>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</si>
  <si>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</si>
  <si>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</si>
  <si>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</si>
  <si>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</si>
  <si>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</si>
  <si>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</si>
  <si>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 xml:space="preserve">000 1 13 00000 00 0000 000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</si>
  <si>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</si>
  <si>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</si>
  <si>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</si>
  <si>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Безвозмездные поступления</t>
  </si>
  <si>
    <t>Итого доходов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</si>
  <si>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</si>
  <si>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</si>
  <si>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000 1 05 02000 02 0000 110</t>
  </si>
  <si>
    <t>Единый налог на вменённый доход для отдельных видов деятельности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</si>
  <si>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</si>
  <si>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</si>
  <si>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</si>
  <si>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</si>
  <si>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</si>
  <si>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</si>
  <si>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</si>
  <si>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</si>
  <si>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</si>
  <si>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</si>
  <si>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</si>
  <si>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</si>
  <si>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000 1 17 15020 04 0000 150</t>
  </si>
  <si>
    <t>Инициативные платежи, зачисляемые в бюджеты городских округов</t>
  </si>
  <si>
    <t>000 2 02 10000 00 0000 150</t>
  </si>
  <si>
    <t>000 2 02 20000 00 0000 150</t>
  </si>
  <si>
    <t>000 2 02 30000 00 0000 150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</si>
  <si>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</si>
  <si>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</si>
  <si>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</si>
  <si>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</si>
  <si>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Уточнённый план по данным департамента финансов, руб.</t>
  </si>
  <si>
    <t>Отклонение (гр.6-гр.4), руб.</t>
  </si>
  <si>
    <t>% исполнения уточн. плана (гр.8/гр.6)*100</t>
  </si>
  <si>
    <t>Отклонение (гр.8-гр.6),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</si>
</sst>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00000"/>
    <numFmt numFmtId="166" formatCode="#,##0.00\ _₽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0" fontId="5" fillId="0" borderId="0"/>
    <xf numFmtId="164" fontId="6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" fontId="3" fillId="0" borderId="0" xfId="2" applyNumberFormat="1" applyFont="1" applyFill="1" applyAlignment="1">
      <alignment horizontal="center" vertical="center"/>
    </xf>
    <xf numFmtId="49" fontId="3" fillId="0" borderId="1" xfId="4" applyNumberFormat="1" applyFont="1" applyBorder="1" applyAlignment="1">
      <alignment horizontal="center" vertical="center" wrapText="1"/>
    </xf>
    <xf numFmtId="49" fontId="3" fillId="0" borderId="1" xfId="4" applyNumberFormat="1" applyFont="1" applyBorder="1" applyAlignment="1">
      <alignment horizontal="left" vertical="center" wrapText="1"/>
    </xf>
    <xf numFmtId="1" fontId="4" fillId="0" borderId="1" xfId="4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6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6" fontId="4" fillId="0" borderId="1" xfId="5" applyNumberFormat="1" applyFont="1" applyFill="1" applyBorder="1" applyAlignment="1">
      <alignment horizontal="center" vertical="center"/>
    </xf>
    <xf numFmtId="166" fontId="3" fillId="0" borderId="1" xfId="5" applyNumberFormat="1" applyFont="1" applyFill="1" applyBorder="1" applyAlignment="1">
      <alignment horizontal="center" vertical="center"/>
    </xf>
    <xf numFmtId="166" fontId="3" fillId="0" borderId="1" xfId="5" applyNumberFormat="1" applyFont="1" applyBorder="1" applyAlignment="1">
      <alignment vertical="center" wrapText="1"/>
    </xf>
    <xf numFmtId="166" fontId="3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 vertical="center"/>
    </xf>
    <xf numFmtId="166" fontId="3" fillId="0" borderId="1" xfId="5" applyNumberFormat="1" applyFont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4" xr:uid="{00000000-0005-0000-0000-000003000000}"/>
    <cellStyle name="Обычный_расходы 2" xfId="3" xr:uid="{00000000-0005-0000-0000-000004000000}"/>
    <cellStyle name="Обычный_Уточненные Приложения 1,6,7,8,9,13июль 2008 2" xfId="6" xr:uid="{3F082664-4FA0-4F6A-8F51-C71EEA45B099}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3"/>
  <sheetViews>
    <sheetView tabSelected="1" topLeftCell="B1" zoomScaleNormal="100" zoomScaleSheetLayoutView="100" zoomScalePageLayoutView="90" workbookViewId="0">
      <selection activeCell="E18" sqref="E18"/>
    </sheetView>
  </sheetViews>
  <sheetFormatPr defaultRowHeight="15.75" x14ac:dyDescent="0.25"/>
  <cols>
    <col min="1" max="1" width="29.140625" style="14" customWidth="1"/>
    <col min="2" max="2" width="61.5703125" style="15" customWidth="1"/>
    <col min="3" max="3" width="23.42578125" style="21" customWidth="1"/>
    <col min="4" max="4" width="25.42578125" style="21" customWidth="1"/>
    <col min="5" max="5" width="21.7109375" style="21" customWidth="1"/>
    <col min="6" max="6" width="22.5703125" style="21" customWidth="1"/>
    <col min="7" max="7" width="20" style="21" customWidth="1"/>
    <col min="8" max="8" width="23.5703125" style="21" customWidth="1"/>
    <col min="9" max="9" width="22.28515625" style="21" customWidth="1"/>
    <col min="10" max="10" width="17" style="21" customWidth="1"/>
    <col min="11" max="12" width="9.140625" style="20"/>
    <col min="13" max="13" width="18.140625" style="20" customWidth="1"/>
    <col min="14" max="16384" width="9.140625" style="20"/>
  </cols>
  <sheetData>
    <row r="1" spans="1:13" s="3" customFormat="1" x14ac:dyDescent="0.25">
      <c r="A1" s="1"/>
      <c r="B1" s="2"/>
      <c r="C1" s="24"/>
      <c r="D1" s="13"/>
      <c r="E1" s="13"/>
      <c r="F1" s="13"/>
      <c r="G1" s="13"/>
      <c r="H1" s="13"/>
      <c r="I1" s="13"/>
      <c r="J1" s="13"/>
    </row>
    <row r="2" spans="1:13" s="3" customFormat="1" x14ac:dyDescent="0.25">
      <c r="A2" s="1"/>
      <c r="B2" s="2"/>
      <c r="C2" s="24"/>
      <c r="D2" s="13"/>
      <c r="E2" s="13"/>
      <c r="F2" s="13"/>
      <c r="G2" s="13"/>
      <c r="H2" s="13"/>
      <c r="I2" s="13"/>
      <c r="J2" s="13"/>
    </row>
    <row r="3" spans="1:13" s="3" customFormat="1" ht="15.75" customHeight="1" x14ac:dyDescent="0.25">
      <c r="A3" s="50" t="s">
        <v>124</v>
      </c>
      <c r="B3" s="50"/>
      <c r="C3" s="50"/>
      <c r="D3" s="50"/>
      <c r="E3" s="50"/>
      <c r="F3" s="50"/>
      <c r="G3" s="50"/>
      <c r="H3" s="50"/>
      <c r="I3" s="50"/>
      <c r="J3" s="50"/>
    </row>
    <row r="4" spans="1:13" s="3" customFormat="1" ht="20.25" customHeight="1" x14ac:dyDescent="0.25">
      <c r="A4" s="4"/>
      <c r="B4" s="5"/>
      <c r="C4" s="6"/>
      <c r="D4" s="13"/>
      <c r="E4" s="13"/>
      <c r="F4" s="13"/>
      <c r="G4" s="13"/>
      <c r="H4" s="13"/>
      <c r="I4" s="13"/>
      <c r="J4" s="13"/>
    </row>
    <row r="5" spans="1:13" s="3" customFormat="1" x14ac:dyDescent="0.25">
      <c r="A5" s="51" t="s">
        <v>125</v>
      </c>
      <c r="B5" s="51"/>
      <c r="C5" s="51"/>
      <c r="D5" s="52"/>
      <c r="E5" s="52"/>
      <c r="F5" s="52"/>
      <c r="G5" s="52"/>
      <c r="H5" s="52"/>
      <c r="I5" s="52"/>
      <c r="J5" s="52"/>
    </row>
    <row r="6" spans="1:13" s="3" customFormat="1" x14ac:dyDescent="0.25">
      <c r="A6" s="1"/>
      <c r="B6" s="2"/>
      <c r="C6" s="24"/>
      <c r="D6" s="13"/>
      <c r="E6" s="13"/>
      <c r="F6" s="13"/>
      <c r="G6" s="13"/>
      <c r="H6" s="13"/>
      <c r="I6" s="13"/>
      <c r="J6" s="13"/>
    </row>
    <row r="8" spans="1:13" s="16" customFormat="1" ht="70.5" customHeight="1" x14ac:dyDescent="0.25">
      <c r="A8" s="11" t="s">
        <v>0</v>
      </c>
      <c r="B8" s="12" t="s">
        <v>1</v>
      </c>
      <c r="C8" s="7" t="s">
        <v>126</v>
      </c>
      <c r="D8" s="8" t="s">
        <v>127</v>
      </c>
      <c r="E8" s="9" t="s">
        <v>2</v>
      </c>
      <c r="F8" s="9" t="s">
        <v>174</v>
      </c>
      <c r="G8" s="9" t="s">
        <v>175</v>
      </c>
      <c r="H8" s="9" t="s">
        <v>3</v>
      </c>
      <c r="I8" s="9" t="s">
        <v>177</v>
      </c>
      <c r="J8" s="10" t="s">
        <v>176</v>
      </c>
    </row>
    <row r="9" spans="1:13" s="18" customFormat="1" ht="16.5" customHeight="1" x14ac:dyDescent="0.25">
      <c r="A9" s="12">
        <v>1</v>
      </c>
      <c r="B9" s="12">
        <v>2</v>
      </c>
      <c r="C9" s="19" t="s">
        <v>4</v>
      </c>
      <c r="D9" s="22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</row>
    <row r="10" spans="1:13" s="16" customFormat="1" x14ac:dyDescent="0.25">
      <c r="A10" s="30" t="s">
        <v>5</v>
      </c>
      <c r="B10" s="31" t="s">
        <v>108</v>
      </c>
      <c r="C10" s="48">
        <f>C11+C30</f>
        <v>5932076200</v>
      </c>
      <c r="D10" s="48">
        <f>D11+D30</f>
        <v>5932079068</v>
      </c>
      <c r="E10" s="44">
        <f>D10-C10</f>
        <v>2868</v>
      </c>
      <c r="F10" s="48">
        <f>F11+F30</f>
        <v>5932079068</v>
      </c>
      <c r="G10" s="44">
        <f>F10-D10</f>
        <v>0</v>
      </c>
      <c r="H10" s="48">
        <f>H11+H30</f>
        <v>1144142886.25</v>
      </c>
      <c r="I10" s="48">
        <f>H10-F10</f>
        <v>-4787936181.75</v>
      </c>
      <c r="J10" s="44">
        <f>H10/F10*100</f>
        <v>19.28738429030663</v>
      </c>
    </row>
    <row r="11" spans="1:13" s="16" customFormat="1" x14ac:dyDescent="0.25">
      <c r="A11" s="30"/>
      <c r="B11" s="32" t="s">
        <v>109</v>
      </c>
      <c r="C11" s="48">
        <f>C12+C14+C19+C27+C13</f>
        <v>5370663632</v>
      </c>
      <c r="D11" s="48">
        <f>D12+D14+D19+D27+D13</f>
        <v>5370663632</v>
      </c>
      <c r="E11" s="44">
        <f t="shared" ref="E11:E79" si="0">D11-C11</f>
        <v>0</v>
      </c>
      <c r="F11" s="48">
        <f>F12+F14+F19+F27+F13</f>
        <v>5370663632</v>
      </c>
      <c r="G11" s="44">
        <f t="shared" ref="G11:G74" si="1">F11-D11</f>
        <v>0</v>
      </c>
      <c r="H11" s="48">
        <f>H12+H14+H19+H27+H13</f>
        <v>1003569039.08</v>
      </c>
      <c r="I11" s="48">
        <f t="shared" ref="I11:I74" si="2">H11-F11</f>
        <v>-4367094592.9200001</v>
      </c>
      <c r="J11" s="44">
        <f t="shared" ref="J11:J74" si="3">H11/F11*100</f>
        <v>18.6861272245843</v>
      </c>
    </row>
    <row r="12" spans="1:13" x14ac:dyDescent="0.25">
      <c r="A12" s="33" t="s">
        <v>6</v>
      </c>
      <c r="B12" s="34" t="s">
        <v>111</v>
      </c>
      <c r="C12" s="49">
        <v>4294750552</v>
      </c>
      <c r="D12" s="49">
        <v>4294750552</v>
      </c>
      <c r="E12" s="45">
        <f t="shared" si="0"/>
        <v>0</v>
      </c>
      <c r="F12" s="49">
        <v>4294750552</v>
      </c>
      <c r="G12" s="45">
        <f t="shared" si="1"/>
        <v>0</v>
      </c>
      <c r="H12" s="49">
        <v>830479222.37</v>
      </c>
      <c r="I12" s="49">
        <f t="shared" si="2"/>
        <v>-3464271329.6300001</v>
      </c>
      <c r="J12" s="45">
        <f t="shared" si="3"/>
        <v>19.337077027285286</v>
      </c>
      <c r="M12" s="23"/>
    </row>
    <row r="13" spans="1:13" ht="31.5" x14ac:dyDescent="0.25">
      <c r="A13" s="35" t="s">
        <v>7</v>
      </c>
      <c r="B13" s="36" t="s">
        <v>8</v>
      </c>
      <c r="C13" s="49">
        <v>14640000</v>
      </c>
      <c r="D13" s="49">
        <v>14640000</v>
      </c>
      <c r="E13" s="45">
        <f t="shared" si="0"/>
        <v>0</v>
      </c>
      <c r="F13" s="49">
        <v>14640000</v>
      </c>
      <c r="G13" s="45">
        <f t="shared" si="1"/>
        <v>0</v>
      </c>
      <c r="H13" s="49">
        <v>3533019.55</v>
      </c>
      <c r="I13" s="49">
        <f t="shared" si="2"/>
        <v>-11106980.449999999</v>
      </c>
      <c r="J13" s="45">
        <f t="shared" si="3"/>
        <v>24.132647199453551</v>
      </c>
    </row>
    <row r="14" spans="1:13" x14ac:dyDescent="0.25">
      <c r="A14" s="33" t="s">
        <v>9</v>
      </c>
      <c r="B14" s="34" t="s">
        <v>10</v>
      </c>
      <c r="C14" s="49">
        <f>C15+C17+C18</f>
        <v>776084690</v>
      </c>
      <c r="D14" s="49">
        <f>D15+D17+D18</f>
        <v>776084690</v>
      </c>
      <c r="E14" s="45">
        <f t="shared" si="0"/>
        <v>0</v>
      </c>
      <c r="F14" s="49">
        <f>F15+F17+F18</f>
        <v>776084690</v>
      </c>
      <c r="G14" s="45">
        <f t="shared" si="1"/>
        <v>0</v>
      </c>
      <c r="H14" s="49">
        <f>H15+H17+H18+H16</f>
        <v>110872039.81</v>
      </c>
      <c r="I14" s="49">
        <f t="shared" si="2"/>
        <v>-665212650.19000006</v>
      </c>
      <c r="J14" s="45">
        <f t="shared" si="3"/>
        <v>14.286074862525636</v>
      </c>
    </row>
    <row r="15" spans="1:13" ht="31.5" x14ac:dyDescent="0.25">
      <c r="A15" s="33" t="s">
        <v>11</v>
      </c>
      <c r="B15" s="37" t="s">
        <v>141</v>
      </c>
      <c r="C15" s="49">
        <v>751451690</v>
      </c>
      <c r="D15" s="49">
        <v>751451690</v>
      </c>
      <c r="E15" s="45">
        <f t="shared" si="0"/>
        <v>0</v>
      </c>
      <c r="F15" s="49">
        <v>751451690</v>
      </c>
      <c r="G15" s="45">
        <f t="shared" si="1"/>
        <v>0</v>
      </c>
      <c r="H15" s="49">
        <v>94357821.069999993</v>
      </c>
      <c r="I15" s="49">
        <f t="shared" si="2"/>
        <v>-657093868.93000007</v>
      </c>
      <c r="J15" s="45">
        <f t="shared" si="3"/>
        <v>12.556738154384881</v>
      </c>
    </row>
    <row r="16" spans="1:13" ht="31.5" x14ac:dyDescent="0.25">
      <c r="A16" s="33" t="s">
        <v>151</v>
      </c>
      <c r="B16" s="37" t="s">
        <v>152</v>
      </c>
      <c r="C16" s="49">
        <v>0</v>
      </c>
      <c r="D16" s="49">
        <v>0</v>
      </c>
      <c r="E16" s="45">
        <f t="shared" si="0"/>
        <v>0</v>
      </c>
      <c r="F16" s="49">
        <v>0</v>
      </c>
      <c r="G16" s="45">
        <f t="shared" si="1"/>
        <v>0</v>
      </c>
      <c r="H16" s="49">
        <v>39343.68</v>
      </c>
      <c r="I16" s="49">
        <f t="shared" si="2"/>
        <v>39343.68</v>
      </c>
      <c r="J16" s="45">
        <v>0</v>
      </c>
    </row>
    <row r="17" spans="1:10" x14ac:dyDescent="0.25">
      <c r="A17" s="33" t="s">
        <v>12</v>
      </c>
      <c r="B17" s="37" t="s">
        <v>142</v>
      </c>
      <c r="C17" s="49">
        <v>191000</v>
      </c>
      <c r="D17" s="49">
        <v>191000</v>
      </c>
      <c r="E17" s="45">
        <f t="shared" si="0"/>
        <v>0</v>
      </c>
      <c r="F17" s="49">
        <v>191000</v>
      </c>
      <c r="G17" s="45">
        <f t="shared" si="1"/>
        <v>0</v>
      </c>
      <c r="H17" s="49">
        <v>34705</v>
      </c>
      <c r="I17" s="49">
        <f t="shared" si="2"/>
        <v>-156295</v>
      </c>
      <c r="J17" s="45">
        <f t="shared" si="3"/>
        <v>18.170157068062828</v>
      </c>
    </row>
    <row r="18" spans="1:10" ht="47.25" x14ac:dyDescent="0.25">
      <c r="A18" s="25" t="s">
        <v>51</v>
      </c>
      <c r="B18" s="26" t="s">
        <v>52</v>
      </c>
      <c r="C18" s="49">
        <v>24442000</v>
      </c>
      <c r="D18" s="49">
        <v>24442000</v>
      </c>
      <c r="E18" s="45">
        <f t="shared" si="0"/>
        <v>0</v>
      </c>
      <c r="F18" s="49">
        <v>24442000</v>
      </c>
      <c r="G18" s="45">
        <f t="shared" si="1"/>
        <v>0</v>
      </c>
      <c r="H18" s="49">
        <v>16440170.060000001</v>
      </c>
      <c r="I18" s="49">
        <f t="shared" si="2"/>
        <v>-8001829.9399999995</v>
      </c>
      <c r="J18" s="45">
        <f t="shared" si="3"/>
        <v>67.261967351280589</v>
      </c>
    </row>
    <row r="19" spans="1:10" x14ac:dyDescent="0.25">
      <c r="A19" s="33" t="s">
        <v>13</v>
      </c>
      <c r="B19" s="37" t="s">
        <v>14</v>
      </c>
      <c r="C19" s="49">
        <f>C20+C24+C21</f>
        <v>264177530</v>
      </c>
      <c r="D19" s="49">
        <f>D20+D24+D21</f>
        <v>264177530</v>
      </c>
      <c r="E19" s="45">
        <f t="shared" si="0"/>
        <v>0</v>
      </c>
      <c r="F19" s="49">
        <f>F20+F24+F21</f>
        <v>264177530</v>
      </c>
      <c r="G19" s="45">
        <f t="shared" si="1"/>
        <v>0</v>
      </c>
      <c r="H19" s="49">
        <f>H20+H24+H21</f>
        <v>41972251.229999997</v>
      </c>
      <c r="I19" s="49">
        <f t="shared" si="2"/>
        <v>-222205278.77000001</v>
      </c>
      <c r="J19" s="45">
        <f t="shared" si="3"/>
        <v>15.887896003115781</v>
      </c>
    </row>
    <row r="20" spans="1:10" ht="51" customHeight="1" x14ac:dyDescent="0.25">
      <c r="A20" s="33" t="s">
        <v>53</v>
      </c>
      <c r="B20" s="38" t="s">
        <v>54</v>
      </c>
      <c r="C20" s="49">
        <v>103294000</v>
      </c>
      <c r="D20" s="49">
        <v>103294000</v>
      </c>
      <c r="E20" s="45">
        <f t="shared" si="0"/>
        <v>0</v>
      </c>
      <c r="F20" s="49">
        <v>103294000</v>
      </c>
      <c r="G20" s="45">
        <f t="shared" si="1"/>
        <v>0</v>
      </c>
      <c r="H20" s="49">
        <v>5134880.7699999996</v>
      </c>
      <c r="I20" s="49">
        <f t="shared" si="2"/>
        <v>-98159119.230000004</v>
      </c>
      <c r="J20" s="45">
        <f t="shared" si="3"/>
        <v>4.9711316920634303</v>
      </c>
    </row>
    <row r="21" spans="1:10" ht="22.5" customHeight="1" x14ac:dyDescent="0.25">
      <c r="A21" s="33" t="s">
        <v>15</v>
      </c>
      <c r="B21" s="38" t="s">
        <v>16</v>
      </c>
      <c r="C21" s="49">
        <f>C22+C23</f>
        <v>66116530</v>
      </c>
      <c r="D21" s="49">
        <f>D22+D23</f>
        <v>66116530</v>
      </c>
      <c r="E21" s="45">
        <f t="shared" si="0"/>
        <v>0</v>
      </c>
      <c r="F21" s="49">
        <f>F22+F23</f>
        <v>66116530</v>
      </c>
      <c r="G21" s="45">
        <f t="shared" si="1"/>
        <v>0</v>
      </c>
      <c r="H21" s="49">
        <f>H22+H23</f>
        <v>9998401.0999999996</v>
      </c>
      <c r="I21" s="49">
        <f t="shared" si="2"/>
        <v>-56118128.899999999</v>
      </c>
      <c r="J21" s="45">
        <f t="shared" si="3"/>
        <v>15.12239238810627</v>
      </c>
    </row>
    <row r="22" spans="1:10" x14ac:dyDescent="0.25">
      <c r="A22" s="33" t="s">
        <v>55</v>
      </c>
      <c r="B22" s="38" t="s">
        <v>56</v>
      </c>
      <c r="C22" s="49">
        <v>27683530</v>
      </c>
      <c r="D22" s="49">
        <v>27683530</v>
      </c>
      <c r="E22" s="45">
        <f t="shared" si="0"/>
        <v>0</v>
      </c>
      <c r="F22" s="49">
        <v>27683530</v>
      </c>
      <c r="G22" s="45">
        <f t="shared" si="1"/>
        <v>0</v>
      </c>
      <c r="H22" s="49">
        <v>7111008.2800000003</v>
      </c>
      <c r="I22" s="49">
        <f t="shared" si="2"/>
        <v>-20572521.719999999</v>
      </c>
      <c r="J22" s="45">
        <f t="shared" si="3"/>
        <v>25.686783007802838</v>
      </c>
    </row>
    <row r="23" spans="1:10" x14ac:dyDescent="0.25">
      <c r="A23" s="33" t="s">
        <v>57</v>
      </c>
      <c r="B23" s="38" t="s">
        <v>58</v>
      </c>
      <c r="C23" s="49">
        <v>38433000</v>
      </c>
      <c r="D23" s="49">
        <v>38433000</v>
      </c>
      <c r="E23" s="45">
        <f t="shared" si="0"/>
        <v>0</v>
      </c>
      <c r="F23" s="49">
        <v>38433000</v>
      </c>
      <c r="G23" s="45">
        <f t="shared" si="1"/>
        <v>0</v>
      </c>
      <c r="H23" s="49">
        <v>2887392.82</v>
      </c>
      <c r="I23" s="49">
        <f t="shared" si="2"/>
        <v>-35545607.18</v>
      </c>
      <c r="J23" s="45">
        <f t="shared" si="3"/>
        <v>7.5127958265032646</v>
      </c>
    </row>
    <row r="24" spans="1:10" x14ac:dyDescent="0.25">
      <c r="A24" s="33" t="s">
        <v>17</v>
      </c>
      <c r="B24" s="38" t="s">
        <v>18</v>
      </c>
      <c r="C24" s="49">
        <f>C25+C26</f>
        <v>94767000</v>
      </c>
      <c r="D24" s="49">
        <f>D25+D26</f>
        <v>94767000</v>
      </c>
      <c r="E24" s="45">
        <f t="shared" si="0"/>
        <v>0</v>
      </c>
      <c r="F24" s="49">
        <f>F25+F26</f>
        <v>94767000</v>
      </c>
      <c r="G24" s="45">
        <f t="shared" si="1"/>
        <v>0</v>
      </c>
      <c r="H24" s="49">
        <f>H25+H26</f>
        <v>26838969.359999999</v>
      </c>
      <c r="I24" s="49">
        <f t="shared" si="2"/>
        <v>-67928030.640000001</v>
      </c>
      <c r="J24" s="45">
        <f t="shared" si="3"/>
        <v>28.321007692551202</v>
      </c>
    </row>
    <row r="25" spans="1:10" ht="31.5" x14ac:dyDescent="0.25">
      <c r="A25" s="33" t="s">
        <v>59</v>
      </c>
      <c r="B25" s="38" t="s">
        <v>60</v>
      </c>
      <c r="C25" s="49">
        <v>73682000</v>
      </c>
      <c r="D25" s="49">
        <v>73682000</v>
      </c>
      <c r="E25" s="45">
        <f t="shared" si="0"/>
        <v>0</v>
      </c>
      <c r="F25" s="49">
        <v>73682000</v>
      </c>
      <c r="G25" s="45">
        <f t="shared" si="1"/>
        <v>0</v>
      </c>
      <c r="H25" s="49">
        <v>25720632.32</v>
      </c>
      <c r="I25" s="49">
        <f t="shared" si="2"/>
        <v>-47961367.68</v>
      </c>
      <c r="J25" s="45">
        <f t="shared" si="3"/>
        <v>34.907619662875597</v>
      </c>
    </row>
    <row r="26" spans="1:10" ht="47.25" x14ac:dyDescent="0.25">
      <c r="A26" s="33" t="s">
        <v>61</v>
      </c>
      <c r="B26" s="38" t="s">
        <v>62</v>
      </c>
      <c r="C26" s="49">
        <v>21085000</v>
      </c>
      <c r="D26" s="49">
        <v>21085000</v>
      </c>
      <c r="E26" s="45">
        <f t="shared" si="0"/>
        <v>0</v>
      </c>
      <c r="F26" s="49">
        <v>21085000</v>
      </c>
      <c r="G26" s="45">
        <f t="shared" si="1"/>
        <v>0</v>
      </c>
      <c r="H26" s="49">
        <v>1118337.04</v>
      </c>
      <c r="I26" s="49">
        <f t="shared" si="2"/>
        <v>-19966662.960000001</v>
      </c>
      <c r="J26" s="45">
        <f t="shared" si="3"/>
        <v>5.3039461228361393</v>
      </c>
    </row>
    <row r="27" spans="1:10" x14ac:dyDescent="0.25">
      <c r="A27" s="33" t="s">
        <v>19</v>
      </c>
      <c r="B27" s="38" t="s">
        <v>20</v>
      </c>
      <c r="C27" s="49">
        <f>C28+C29</f>
        <v>21010860</v>
      </c>
      <c r="D27" s="49">
        <f>D28+D29</f>
        <v>21010860</v>
      </c>
      <c r="E27" s="45">
        <f t="shared" si="0"/>
        <v>0</v>
      </c>
      <c r="F27" s="49">
        <f>F28+F29</f>
        <v>21010860</v>
      </c>
      <c r="G27" s="45">
        <f t="shared" si="1"/>
        <v>0</v>
      </c>
      <c r="H27" s="49">
        <f>H28+H29</f>
        <v>16712506.119999999</v>
      </c>
      <c r="I27" s="49">
        <f t="shared" si="2"/>
        <v>-4298353.8800000008</v>
      </c>
      <c r="J27" s="45">
        <f t="shared" si="3"/>
        <v>79.542227781252166</v>
      </c>
    </row>
    <row r="28" spans="1:10" ht="47.25" x14ac:dyDescent="0.25">
      <c r="A28" s="33" t="s">
        <v>63</v>
      </c>
      <c r="B28" s="38" t="s">
        <v>64</v>
      </c>
      <c r="C28" s="49">
        <v>21005860</v>
      </c>
      <c r="D28" s="49">
        <v>21005860</v>
      </c>
      <c r="E28" s="45">
        <f t="shared" si="0"/>
        <v>0</v>
      </c>
      <c r="F28" s="49">
        <v>21005860</v>
      </c>
      <c r="G28" s="45">
        <f t="shared" si="1"/>
        <v>0</v>
      </c>
      <c r="H28" s="49">
        <v>16702506.119999999</v>
      </c>
      <c r="I28" s="49">
        <f t="shared" si="2"/>
        <v>-4303353.8800000008</v>
      </c>
      <c r="J28" s="45">
        <f t="shared" si="3"/>
        <v>79.513555360266125</v>
      </c>
    </row>
    <row r="29" spans="1:10" ht="37.5" customHeight="1" x14ac:dyDescent="0.25">
      <c r="A29" s="25" t="s">
        <v>118</v>
      </c>
      <c r="B29" s="26" t="s">
        <v>128</v>
      </c>
      <c r="C29" s="49">
        <v>5000</v>
      </c>
      <c r="D29" s="49">
        <v>5000</v>
      </c>
      <c r="E29" s="45">
        <f t="shared" si="0"/>
        <v>0</v>
      </c>
      <c r="F29" s="49">
        <v>5000</v>
      </c>
      <c r="G29" s="45">
        <f t="shared" si="1"/>
        <v>0</v>
      </c>
      <c r="H29" s="49">
        <v>10000</v>
      </c>
      <c r="I29" s="49">
        <f t="shared" si="2"/>
        <v>5000</v>
      </c>
      <c r="J29" s="45">
        <f t="shared" si="3"/>
        <v>200</v>
      </c>
    </row>
    <row r="30" spans="1:10" s="16" customFormat="1" ht="16.5" customHeight="1" x14ac:dyDescent="0.25">
      <c r="A30" s="30"/>
      <c r="B30" s="31" t="s">
        <v>110</v>
      </c>
      <c r="C30" s="48">
        <f>C31+C41+C43+C46+C50</f>
        <v>561412568</v>
      </c>
      <c r="D30" s="48">
        <f>D31+D41+D43+D46+D50</f>
        <v>561415436</v>
      </c>
      <c r="E30" s="44">
        <f t="shared" si="0"/>
        <v>2868</v>
      </c>
      <c r="F30" s="48">
        <f>F31+F41+F43+F46+F50</f>
        <v>561415436</v>
      </c>
      <c r="G30" s="44">
        <f t="shared" si="1"/>
        <v>0</v>
      </c>
      <c r="H30" s="48">
        <f>H31+H41+H43+H46+H50+H81</f>
        <v>140573847.16999999</v>
      </c>
      <c r="I30" s="48">
        <f t="shared" si="2"/>
        <v>-420841588.83000004</v>
      </c>
      <c r="J30" s="44">
        <f t="shared" si="3"/>
        <v>25.039184560290572</v>
      </c>
    </row>
    <row r="31" spans="1:10" s="16" customFormat="1" ht="31.5" x14ac:dyDescent="0.25">
      <c r="A31" s="33" t="s">
        <v>21</v>
      </c>
      <c r="B31" s="37" t="s">
        <v>22</v>
      </c>
      <c r="C31" s="49">
        <f>C32+C39+C33+C34+C35+C36+C40+C37+C38</f>
        <v>452119060</v>
      </c>
      <c r="D31" s="49">
        <f>D32+D39+D33+D34+D35+D36+D40+D37+D38</f>
        <v>452119060</v>
      </c>
      <c r="E31" s="45">
        <f t="shared" si="0"/>
        <v>0</v>
      </c>
      <c r="F31" s="49">
        <f>F32+F39+F33+F34+F35+F36+F40+F37+F38</f>
        <v>452119060</v>
      </c>
      <c r="G31" s="45">
        <f t="shared" si="1"/>
        <v>0</v>
      </c>
      <c r="H31" s="49">
        <f>H32+H39+H33+H34+H35+H36+H40+H37+H38</f>
        <v>107174883.39999999</v>
      </c>
      <c r="I31" s="49">
        <f t="shared" si="2"/>
        <v>-344944176.60000002</v>
      </c>
      <c r="J31" s="45">
        <f t="shared" si="3"/>
        <v>23.705013321048661</v>
      </c>
    </row>
    <row r="32" spans="1:10" ht="63" x14ac:dyDescent="0.25">
      <c r="A32" s="33" t="s">
        <v>65</v>
      </c>
      <c r="B32" s="37" t="s">
        <v>66</v>
      </c>
      <c r="C32" s="49">
        <v>1273000</v>
      </c>
      <c r="D32" s="49">
        <v>1273000</v>
      </c>
      <c r="E32" s="45">
        <f t="shared" si="0"/>
        <v>0</v>
      </c>
      <c r="F32" s="49">
        <v>1273000</v>
      </c>
      <c r="G32" s="45">
        <f t="shared" si="1"/>
        <v>0</v>
      </c>
      <c r="H32" s="49">
        <v>0</v>
      </c>
      <c r="I32" s="49">
        <f t="shared" si="2"/>
        <v>-1273000</v>
      </c>
      <c r="J32" s="45">
        <f t="shared" si="3"/>
        <v>0</v>
      </c>
    </row>
    <row r="33" spans="1:10" ht="78.75" x14ac:dyDescent="0.25">
      <c r="A33" s="33" t="s">
        <v>67</v>
      </c>
      <c r="B33" s="37" t="s">
        <v>68</v>
      </c>
      <c r="C33" s="49">
        <v>380380000</v>
      </c>
      <c r="D33" s="49">
        <v>380380000</v>
      </c>
      <c r="E33" s="45">
        <f t="shared" si="0"/>
        <v>0</v>
      </c>
      <c r="F33" s="49">
        <v>380380000</v>
      </c>
      <c r="G33" s="45">
        <f t="shared" si="1"/>
        <v>0</v>
      </c>
      <c r="H33" s="49">
        <v>54121033.539999999</v>
      </c>
      <c r="I33" s="49">
        <f t="shared" si="2"/>
        <v>-326258966.45999998</v>
      </c>
      <c r="J33" s="45">
        <f t="shared" si="3"/>
        <v>14.228149098270151</v>
      </c>
    </row>
    <row r="34" spans="1:10" ht="78.75" x14ac:dyDescent="0.25">
      <c r="A34" s="33" t="s">
        <v>69</v>
      </c>
      <c r="B34" s="37" t="s">
        <v>70</v>
      </c>
      <c r="C34" s="49">
        <v>659688</v>
      </c>
      <c r="D34" s="49">
        <v>659688</v>
      </c>
      <c r="E34" s="45">
        <f t="shared" si="0"/>
        <v>0</v>
      </c>
      <c r="F34" s="49">
        <v>659688</v>
      </c>
      <c r="G34" s="45">
        <f t="shared" si="1"/>
        <v>0</v>
      </c>
      <c r="H34" s="49">
        <v>1207965.19</v>
      </c>
      <c r="I34" s="49">
        <f t="shared" si="2"/>
        <v>548277.18999999994</v>
      </c>
      <c r="J34" s="45">
        <f t="shared" si="3"/>
        <v>183.11159063072239</v>
      </c>
    </row>
    <row r="35" spans="1:10" ht="78.75" x14ac:dyDescent="0.25">
      <c r="A35" s="33" t="s">
        <v>71</v>
      </c>
      <c r="B35" s="37" t="s">
        <v>72</v>
      </c>
      <c r="C35" s="49">
        <v>191522</v>
      </c>
      <c r="D35" s="49">
        <v>191522</v>
      </c>
      <c r="E35" s="45">
        <f t="shared" si="0"/>
        <v>0</v>
      </c>
      <c r="F35" s="49">
        <v>191522</v>
      </c>
      <c r="G35" s="45">
        <f t="shared" si="1"/>
        <v>0</v>
      </c>
      <c r="H35" s="49">
        <v>41657.94</v>
      </c>
      <c r="I35" s="49">
        <f t="shared" si="2"/>
        <v>-149864.06</v>
      </c>
      <c r="J35" s="45">
        <f t="shared" si="3"/>
        <v>21.750994663798416</v>
      </c>
    </row>
    <row r="36" spans="1:10" s="16" customFormat="1" ht="31.5" x14ac:dyDescent="0.25">
      <c r="A36" s="33" t="s">
        <v>73</v>
      </c>
      <c r="B36" s="37" t="s">
        <v>74</v>
      </c>
      <c r="C36" s="49">
        <v>60230300</v>
      </c>
      <c r="D36" s="49">
        <v>60230300</v>
      </c>
      <c r="E36" s="45">
        <f t="shared" si="0"/>
        <v>0</v>
      </c>
      <c r="F36" s="49">
        <v>60230300</v>
      </c>
      <c r="G36" s="45">
        <f t="shared" si="1"/>
        <v>0</v>
      </c>
      <c r="H36" s="49">
        <v>48947664.82</v>
      </c>
      <c r="I36" s="49">
        <f t="shared" si="2"/>
        <v>-11282635.18</v>
      </c>
      <c r="J36" s="45">
        <f t="shared" si="3"/>
        <v>81.267509575745095</v>
      </c>
    </row>
    <row r="37" spans="1:10" ht="126" x14ac:dyDescent="0.25">
      <c r="A37" s="33" t="s">
        <v>119</v>
      </c>
      <c r="B37" s="37" t="s">
        <v>120</v>
      </c>
      <c r="C37" s="49">
        <v>36</v>
      </c>
      <c r="D37" s="49">
        <v>36</v>
      </c>
      <c r="E37" s="45">
        <f t="shared" si="0"/>
        <v>0</v>
      </c>
      <c r="F37" s="49">
        <v>36</v>
      </c>
      <c r="G37" s="45">
        <f t="shared" si="1"/>
        <v>0</v>
      </c>
      <c r="H37" s="49">
        <v>-2115.2800000000002</v>
      </c>
      <c r="I37" s="49">
        <f t="shared" si="2"/>
        <v>-2151.2800000000002</v>
      </c>
      <c r="J37" s="45">
        <f t="shared" si="3"/>
        <v>-5875.7777777777783</v>
      </c>
    </row>
    <row r="38" spans="1:10" ht="110.25" x14ac:dyDescent="0.25">
      <c r="A38" s="33" t="s">
        <v>129</v>
      </c>
      <c r="B38" s="37" t="s">
        <v>121</v>
      </c>
      <c r="C38" s="49">
        <v>14</v>
      </c>
      <c r="D38" s="49">
        <v>14</v>
      </c>
      <c r="E38" s="45">
        <f t="shared" si="0"/>
        <v>0</v>
      </c>
      <c r="F38" s="49">
        <v>14</v>
      </c>
      <c r="G38" s="45">
        <f t="shared" si="1"/>
        <v>0</v>
      </c>
      <c r="H38" s="49">
        <v>63.68</v>
      </c>
      <c r="I38" s="49">
        <f t="shared" si="2"/>
        <v>49.68</v>
      </c>
      <c r="J38" s="45">
        <f t="shared" si="3"/>
        <v>454.85714285714289</v>
      </c>
    </row>
    <row r="39" spans="1:10" ht="94.5" x14ac:dyDescent="0.25">
      <c r="A39" s="33" t="s">
        <v>75</v>
      </c>
      <c r="B39" s="37" t="s">
        <v>112</v>
      </c>
      <c r="C39" s="49">
        <v>6000000</v>
      </c>
      <c r="D39" s="49">
        <v>6000000</v>
      </c>
      <c r="E39" s="45">
        <f t="shared" si="0"/>
        <v>0</v>
      </c>
      <c r="F39" s="49">
        <v>6000000</v>
      </c>
      <c r="G39" s="45">
        <f t="shared" si="1"/>
        <v>0</v>
      </c>
      <c r="H39" s="49">
        <v>2122922.15</v>
      </c>
      <c r="I39" s="49">
        <f t="shared" si="2"/>
        <v>-3877077.85</v>
      </c>
      <c r="J39" s="45">
        <f t="shared" si="3"/>
        <v>35.382035833333333</v>
      </c>
    </row>
    <row r="40" spans="1:10" ht="110.25" x14ac:dyDescent="0.25">
      <c r="A40" s="33" t="s">
        <v>103</v>
      </c>
      <c r="B40" s="37" t="s">
        <v>104</v>
      </c>
      <c r="C40" s="49">
        <v>3384500</v>
      </c>
      <c r="D40" s="49">
        <v>3384500</v>
      </c>
      <c r="E40" s="45">
        <f t="shared" si="0"/>
        <v>0</v>
      </c>
      <c r="F40" s="49">
        <v>3384500</v>
      </c>
      <c r="G40" s="45">
        <f t="shared" si="1"/>
        <v>0</v>
      </c>
      <c r="H40" s="49">
        <v>735691.36</v>
      </c>
      <c r="I40" s="49">
        <f t="shared" si="2"/>
        <v>-2648808.64</v>
      </c>
      <c r="J40" s="45">
        <f t="shared" si="3"/>
        <v>21.737076673068401</v>
      </c>
    </row>
    <row r="41" spans="1:10" x14ac:dyDescent="0.25">
      <c r="A41" s="33" t="s">
        <v>23</v>
      </c>
      <c r="B41" s="37" t="s">
        <v>24</v>
      </c>
      <c r="C41" s="49">
        <f>C42</f>
        <v>7018608</v>
      </c>
      <c r="D41" s="49">
        <f>D42</f>
        <v>7018608</v>
      </c>
      <c r="E41" s="45">
        <f t="shared" si="0"/>
        <v>0</v>
      </c>
      <c r="F41" s="49">
        <f>F42</f>
        <v>7018608</v>
      </c>
      <c r="G41" s="45">
        <f t="shared" si="1"/>
        <v>0</v>
      </c>
      <c r="H41" s="49">
        <f>H42</f>
        <v>2927811.26</v>
      </c>
      <c r="I41" s="49">
        <f t="shared" si="2"/>
        <v>-4090796.74</v>
      </c>
      <c r="J41" s="45">
        <f t="shared" si="3"/>
        <v>41.714984794705728</v>
      </c>
    </row>
    <row r="42" spans="1:10" x14ac:dyDescent="0.25">
      <c r="A42" s="33" t="s">
        <v>25</v>
      </c>
      <c r="B42" s="37" t="s">
        <v>26</v>
      </c>
      <c r="C42" s="49">
        <v>7018608</v>
      </c>
      <c r="D42" s="49">
        <v>7018608</v>
      </c>
      <c r="E42" s="45">
        <f t="shared" si="0"/>
        <v>0</v>
      </c>
      <c r="F42" s="49">
        <v>7018608</v>
      </c>
      <c r="G42" s="45">
        <f t="shared" si="1"/>
        <v>0</v>
      </c>
      <c r="H42" s="49">
        <v>2927811.26</v>
      </c>
      <c r="I42" s="49">
        <f t="shared" si="2"/>
        <v>-4090796.74</v>
      </c>
      <c r="J42" s="45">
        <f t="shared" si="3"/>
        <v>41.714984794705728</v>
      </c>
    </row>
    <row r="43" spans="1:10" ht="31.5" x14ac:dyDescent="0.25">
      <c r="A43" s="33" t="s">
        <v>143</v>
      </c>
      <c r="B43" s="37" t="s">
        <v>96</v>
      </c>
      <c r="C43" s="49">
        <f>C44+C45</f>
        <v>7672000</v>
      </c>
      <c r="D43" s="49">
        <f>D44+D45</f>
        <v>7674868</v>
      </c>
      <c r="E43" s="45">
        <f t="shared" si="0"/>
        <v>2868</v>
      </c>
      <c r="F43" s="49">
        <f>F44+F45</f>
        <v>7674868</v>
      </c>
      <c r="G43" s="45">
        <f t="shared" si="1"/>
        <v>0</v>
      </c>
      <c r="H43" s="49">
        <f>H44+H45</f>
        <v>1614381.4100000001</v>
      </c>
      <c r="I43" s="49">
        <f t="shared" si="2"/>
        <v>-6060486.5899999999</v>
      </c>
      <c r="J43" s="45">
        <f t="shared" si="3"/>
        <v>21.034647240838542</v>
      </c>
    </row>
    <row r="44" spans="1:10" ht="31.5" x14ac:dyDescent="0.25">
      <c r="A44" s="33" t="s">
        <v>76</v>
      </c>
      <c r="B44" s="37" t="s">
        <v>77</v>
      </c>
      <c r="C44" s="49">
        <v>5479100</v>
      </c>
      <c r="D44" s="49">
        <v>5479100</v>
      </c>
      <c r="E44" s="45">
        <f t="shared" si="0"/>
        <v>0</v>
      </c>
      <c r="F44" s="49">
        <v>5479100</v>
      </c>
      <c r="G44" s="45">
        <f t="shared" si="1"/>
        <v>0</v>
      </c>
      <c r="H44" s="49">
        <v>781614.02</v>
      </c>
      <c r="I44" s="49">
        <f t="shared" si="2"/>
        <v>-4697485.9800000004</v>
      </c>
      <c r="J44" s="45">
        <f t="shared" si="3"/>
        <v>14.265372415177676</v>
      </c>
    </row>
    <row r="45" spans="1:10" x14ac:dyDescent="0.25">
      <c r="A45" s="39" t="s">
        <v>78</v>
      </c>
      <c r="B45" s="40" t="s">
        <v>79</v>
      </c>
      <c r="C45" s="49">
        <v>2192900</v>
      </c>
      <c r="D45" s="49">
        <v>2195768</v>
      </c>
      <c r="E45" s="45">
        <f t="shared" si="0"/>
        <v>2868</v>
      </c>
      <c r="F45" s="49">
        <v>2195768</v>
      </c>
      <c r="G45" s="45">
        <f t="shared" si="1"/>
        <v>0</v>
      </c>
      <c r="H45" s="49">
        <v>832767.39</v>
      </c>
      <c r="I45" s="49">
        <f t="shared" si="2"/>
        <v>-1363000.6099999999</v>
      </c>
      <c r="J45" s="45">
        <f t="shared" si="3"/>
        <v>37.926019051193023</v>
      </c>
    </row>
    <row r="46" spans="1:10" ht="31.5" x14ac:dyDescent="0.25">
      <c r="A46" s="33" t="s">
        <v>27</v>
      </c>
      <c r="B46" s="37" t="s">
        <v>28</v>
      </c>
      <c r="C46" s="49">
        <f>C48+C49+C47</f>
        <v>76221800</v>
      </c>
      <c r="D46" s="49">
        <f>D48+D49+D47</f>
        <v>76221800</v>
      </c>
      <c r="E46" s="45">
        <f t="shared" si="0"/>
        <v>0</v>
      </c>
      <c r="F46" s="49">
        <f>F48+F49+F47</f>
        <v>76221800</v>
      </c>
      <c r="G46" s="45">
        <f t="shared" si="1"/>
        <v>0</v>
      </c>
      <c r="H46" s="49">
        <f>H48+H49+H47</f>
        <v>21555477.66</v>
      </c>
      <c r="I46" s="49">
        <f t="shared" si="2"/>
        <v>-54666322.340000004</v>
      </c>
      <c r="J46" s="45">
        <f t="shared" si="3"/>
        <v>28.279937839305813</v>
      </c>
    </row>
    <row r="47" spans="1:10" ht="31.5" x14ac:dyDescent="0.25">
      <c r="A47" s="33" t="s">
        <v>80</v>
      </c>
      <c r="B47" s="37" t="s">
        <v>81</v>
      </c>
      <c r="C47" s="49">
        <v>66799900</v>
      </c>
      <c r="D47" s="49">
        <v>66799900</v>
      </c>
      <c r="E47" s="45">
        <f t="shared" si="0"/>
        <v>0</v>
      </c>
      <c r="F47" s="49">
        <v>66799900</v>
      </c>
      <c r="G47" s="45">
        <f t="shared" si="1"/>
        <v>0</v>
      </c>
      <c r="H47" s="49">
        <v>18134660.93</v>
      </c>
      <c r="I47" s="49">
        <f t="shared" si="2"/>
        <v>-48665239.07</v>
      </c>
      <c r="J47" s="45">
        <f t="shared" si="3"/>
        <v>27.147736643318325</v>
      </c>
    </row>
    <row r="48" spans="1:10" ht="94.5" x14ac:dyDescent="0.25">
      <c r="A48" s="33" t="s">
        <v>29</v>
      </c>
      <c r="B48" s="41" t="s">
        <v>30</v>
      </c>
      <c r="C48" s="49">
        <v>1921900</v>
      </c>
      <c r="D48" s="49">
        <v>1921900</v>
      </c>
      <c r="E48" s="45">
        <f t="shared" si="0"/>
        <v>0</v>
      </c>
      <c r="F48" s="49">
        <v>1921900</v>
      </c>
      <c r="G48" s="45">
        <f t="shared" si="1"/>
        <v>0</v>
      </c>
      <c r="H48" s="49">
        <v>763177.38</v>
      </c>
      <c r="I48" s="49">
        <f t="shared" si="2"/>
        <v>-1158722.6200000001</v>
      </c>
      <c r="J48" s="45">
        <f t="shared" si="3"/>
        <v>39.709525989905828</v>
      </c>
    </row>
    <row r="49" spans="1:10" ht="47.25" x14ac:dyDescent="0.25">
      <c r="A49" s="33" t="s">
        <v>82</v>
      </c>
      <c r="B49" s="41" t="s">
        <v>83</v>
      </c>
      <c r="C49" s="49">
        <v>7500000</v>
      </c>
      <c r="D49" s="49">
        <v>7500000</v>
      </c>
      <c r="E49" s="45">
        <f t="shared" si="0"/>
        <v>0</v>
      </c>
      <c r="F49" s="49">
        <v>7500000</v>
      </c>
      <c r="G49" s="45">
        <f t="shared" si="1"/>
        <v>0</v>
      </c>
      <c r="H49" s="49">
        <v>2657639.35</v>
      </c>
      <c r="I49" s="49">
        <f t="shared" si="2"/>
        <v>-4842360.6500000004</v>
      </c>
      <c r="J49" s="45">
        <f t="shared" si="3"/>
        <v>35.435191333333336</v>
      </c>
    </row>
    <row r="50" spans="1:10" x14ac:dyDescent="0.25">
      <c r="A50" s="33" t="s">
        <v>31</v>
      </c>
      <c r="B50" s="37" t="s">
        <v>32</v>
      </c>
      <c r="C50" s="49">
        <f>SUM(C51:C80)</f>
        <v>18381100</v>
      </c>
      <c r="D50" s="49">
        <f>SUM(D51:D80)</f>
        <v>18381100</v>
      </c>
      <c r="E50" s="45">
        <f t="shared" si="0"/>
        <v>0</v>
      </c>
      <c r="F50" s="49">
        <f>SUM(F51:F80)</f>
        <v>18381100</v>
      </c>
      <c r="G50" s="45">
        <f t="shared" si="1"/>
        <v>0</v>
      </c>
      <c r="H50" s="49">
        <f>SUM(H51:H80)</f>
        <v>7225556.6200000001</v>
      </c>
      <c r="I50" s="49">
        <f t="shared" si="2"/>
        <v>-11155543.379999999</v>
      </c>
      <c r="J50" s="45">
        <f t="shared" si="3"/>
        <v>39.309707362453828</v>
      </c>
    </row>
    <row r="51" spans="1:10" ht="94.5" x14ac:dyDescent="0.25">
      <c r="A51" s="33" t="s">
        <v>33</v>
      </c>
      <c r="B51" s="38" t="s">
        <v>84</v>
      </c>
      <c r="C51" s="49">
        <v>93700</v>
      </c>
      <c r="D51" s="49">
        <v>93700</v>
      </c>
      <c r="E51" s="45">
        <f t="shared" si="0"/>
        <v>0</v>
      </c>
      <c r="F51" s="49">
        <v>93700</v>
      </c>
      <c r="G51" s="45">
        <f t="shared" si="1"/>
        <v>0</v>
      </c>
      <c r="H51" s="49">
        <v>33113.769999999997</v>
      </c>
      <c r="I51" s="49">
        <f t="shared" si="2"/>
        <v>-60586.23</v>
      </c>
      <c r="J51" s="45">
        <f t="shared" si="3"/>
        <v>35.340202774813228</v>
      </c>
    </row>
    <row r="52" spans="1:10" ht="110.25" x14ac:dyDescent="0.25">
      <c r="A52" s="33" t="s">
        <v>34</v>
      </c>
      <c r="B52" s="38" t="s">
        <v>85</v>
      </c>
      <c r="C52" s="49">
        <v>314400</v>
      </c>
      <c r="D52" s="49">
        <v>314400</v>
      </c>
      <c r="E52" s="45">
        <f t="shared" si="0"/>
        <v>0</v>
      </c>
      <c r="F52" s="49">
        <v>314400</v>
      </c>
      <c r="G52" s="45">
        <f t="shared" si="1"/>
        <v>0</v>
      </c>
      <c r="H52" s="49">
        <v>112505.39</v>
      </c>
      <c r="I52" s="49">
        <f t="shared" si="2"/>
        <v>-201894.61</v>
      </c>
      <c r="J52" s="45">
        <f t="shared" si="3"/>
        <v>35.784157124681933</v>
      </c>
    </row>
    <row r="53" spans="1:10" ht="110.25" x14ac:dyDescent="0.25">
      <c r="A53" s="25" t="s">
        <v>105</v>
      </c>
      <c r="B53" s="26" t="s">
        <v>106</v>
      </c>
      <c r="C53" s="49">
        <v>34000</v>
      </c>
      <c r="D53" s="49">
        <v>34000</v>
      </c>
      <c r="E53" s="45">
        <f t="shared" si="0"/>
        <v>0</v>
      </c>
      <c r="F53" s="49">
        <v>34000</v>
      </c>
      <c r="G53" s="45">
        <f t="shared" si="1"/>
        <v>0</v>
      </c>
      <c r="H53" s="49">
        <v>2750</v>
      </c>
      <c r="I53" s="49">
        <f t="shared" si="2"/>
        <v>-31250</v>
      </c>
      <c r="J53" s="45">
        <f t="shared" si="3"/>
        <v>8.0882352941176467</v>
      </c>
    </row>
    <row r="54" spans="1:10" ht="94.5" x14ac:dyDescent="0.25">
      <c r="A54" s="33" t="s">
        <v>86</v>
      </c>
      <c r="B54" s="38" t="s">
        <v>87</v>
      </c>
      <c r="C54" s="49">
        <v>22500</v>
      </c>
      <c r="D54" s="49">
        <v>22500</v>
      </c>
      <c r="E54" s="45">
        <f t="shared" si="0"/>
        <v>0</v>
      </c>
      <c r="F54" s="49">
        <v>22500</v>
      </c>
      <c r="G54" s="45">
        <f t="shared" si="1"/>
        <v>0</v>
      </c>
      <c r="H54" s="49">
        <v>39097.99</v>
      </c>
      <c r="I54" s="49">
        <f t="shared" si="2"/>
        <v>16597.989999999998</v>
      </c>
      <c r="J54" s="45">
        <f t="shared" si="3"/>
        <v>173.76884444444443</v>
      </c>
    </row>
    <row r="55" spans="1:10" ht="126" x14ac:dyDescent="0.25">
      <c r="A55" s="33" t="s">
        <v>97</v>
      </c>
      <c r="B55" s="38" t="s">
        <v>130</v>
      </c>
      <c r="C55" s="49">
        <v>270000</v>
      </c>
      <c r="D55" s="49">
        <v>270000</v>
      </c>
      <c r="E55" s="45">
        <f t="shared" si="0"/>
        <v>0</v>
      </c>
      <c r="F55" s="49">
        <v>270000</v>
      </c>
      <c r="G55" s="45">
        <f t="shared" si="1"/>
        <v>0</v>
      </c>
      <c r="H55" s="49">
        <v>1000</v>
      </c>
      <c r="I55" s="49">
        <f t="shared" si="2"/>
        <v>-269000</v>
      </c>
      <c r="J55" s="45">
        <f t="shared" si="3"/>
        <v>0.37037037037037041</v>
      </c>
    </row>
    <row r="56" spans="1:10" ht="110.25" x14ac:dyDescent="0.25">
      <c r="A56" s="33" t="s">
        <v>98</v>
      </c>
      <c r="B56" s="38" t="s">
        <v>131</v>
      </c>
      <c r="C56" s="49">
        <v>117300</v>
      </c>
      <c r="D56" s="49">
        <v>117300</v>
      </c>
      <c r="E56" s="45">
        <f t="shared" si="0"/>
        <v>0</v>
      </c>
      <c r="F56" s="49">
        <v>117300</v>
      </c>
      <c r="G56" s="45">
        <f t="shared" si="1"/>
        <v>0</v>
      </c>
      <c r="H56" s="49">
        <v>6000</v>
      </c>
      <c r="I56" s="49">
        <f t="shared" si="2"/>
        <v>-111300</v>
      </c>
      <c r="J56" s="45">
        <f t="shared" si="3"/>
        <v>5.1150895140664963</v>
      </c>
    </row>
    <row r="57" spans="1:10" ht="110.25" x14ac:dyDescent="0.25">
      <c r="A57" s="33" t="s">
        <v>35</v>
      </c>
      <c r="B57" s="38" t="s">
        <v>88</v>
      </c>
      <c r="C57" s="49">
        <v>752700</v>
      </c>
      <c r="D57" s="49">
        <v>752700</v>
      </c>
      <c r="E57" s="45">
        <f t="shared" si="0"/>
        <v>0</v>
      </c>
      <c r="F57" s="49">
        <v>752700</v>
      </c>
      <c r="G57" s="45">
        <f t="shared" si="1"/>
        <v>0</v>
      </c>
      <c r="H57" s="49">
        <v>0</v>
      </c>
      <c r="I57" s="49">
        <f t="shared" si="2"/>
        <v>-752700</v>
      </c>
      <c r="J57" s="45">
        <f t="shared" si="3"/>
        <v>0</v>
      </c>
    </row>
    <row r="58" spans="1:10" ht="94.5" x14ac:dyDescent="0.25">
      <c r="A58" s="33" t="s">
        <v>132</v>
      </c>
      <c r="B58" s="38" t="s">
        <v>133</v>
      </c>
      <c r="C58" s="49">
        <v>8700</v>
      </c>
      <c r="D58" s="49">
        <v>8700</v>
      </c>
      <c r="E58" s="45">
        <f t="shared" si="0"/>
        <v>0</v>
      </c>
      <c r="F58" s="49">
        <v>8700</v>
      </c>
      <c r="G58" s="45">
        <f t="shared" si="1"/>
        <v>0</v>
      </c>
      <c r="H58" s="49">
        <v>0</v>
      </c>
      <c r="I58" s="49">
        <f t="shared" si="2"/>
        <v>-8700</v>
      </c>
      <c r="J58" s="45">
        <f t="shared" si="3"/>
        <v>0</v>
      </c>
    </row>
    <row r="59" spans="1:10" ht="94.5" x14ac:dyDescent="0.25">
      <c r="A59" s="25" t="s">
        <v>113</v>
      </c>
      <c r="B59" s="26" t="s">
        <v>114</v>
      </c>
      <c r="C59" s="49">
        <v>1000</v>
      </c>
      <c r="D59" s="49">
        <v>1000</v>
      </c>
      <c r="E59" s="45">
        <f t="shared" si="0"/>
        <v>0</v>
      </c>
      <c r="F59" s="49">
        <v>1000</v>
      </c>
      <c r="G59" s="45">
        <f t="shared" si="1"/>
        <v>0</v>
      </c>
      <c r="H59" s="49">
        <v>0</v>
      </c>
      <c r="I59" s="49">
        <f t="shared" si="2"/>
        <v>-1000</v>
      </c>
      <c r="J59" s="45">
        <f t="shared" si="3"/>
        <v>0</v>
      </c>
    </row>
    <row r="60" spans="1:10" ht="110.25" x14ac:dyDescent="0.25">
      <c r="A60" s="25" t="s">
        <v>115</v>
      </c>
      <c r="B60" s="26" t="s">
        <v>116</v>
      </c>
      <c r="C60" s="49">
        <v>13400</v>
      </c>
      <c r="D60" s="49">
        <v>13400</v>
      </c>
      <c r="E60" s="45">
        <f t="shared" si="0"/>
        <v>0</v>
      </c>
      <c r="F60" s="49">
        <v>13400</v>
      </c>
      <c r="G60" s="45">
        <f t="shared" si="1"/>
        <v>0</v>
      </c>
      <c r="H60" s="49">
        <v>0</v>
      </c>
      <c r="I60" s="49">
        <f t="shared" si="2"/>
        <v>-13400</v>
      </c>
      <c r="J60" s="45">
        <f t="shared" si="3"/>
        <v>0</v>
      </c>
    </row>
    <row r="61" spans="1:10" ht="94.5" x14ac:dyDescent="0.25">
      <c r="A61" s="33" t="s">
        <v>134</v>
      </c>
      <c r="B61" s="38" t="s">
        <v>135</v>
      </c>
      <c r="C61" s="49">
        <v>1700</v>
      </c>
      <c r="D61" s="49">
        <v>1700</v>
      </c>
      <c r="E61" s="45">
        <f t="shared" si="0"/>
        <v>0</v>
      </c>
      <c r="F61" s="49">
        <v>1700</v>
      </c>
      <c r="G61" s="45">
        <f t="shared" si="1"/>
        <v>0</v>
      </c>
      <c r="H61" s="49">
        <v>0</v>
      </c>
      <c r="I61" s="49">
        <f t="shared" si="2"/>
        <v>-1700</v>
      </c>
      <c r="J61" s="45">
        <f t="shared" si="3"/>
        <v>0</v>
      </c>
    </row>
    <row r="62" spans="1:10" ht="126" x14ac:dyDescent="0.25">
      <c r="A62" s="33" t="s">
        <v>99</v>
      </c>
      <c r="B62" s="38" t="s">
        <v>100</v>
      </c>
      <c r="C62" s="49">
        <v>116700</v>
      </c>
      <c r="D62" s="49">
        <v>116700</v>
      </c>
      <c r="E62" s="45">
        <f t="shared" si="0"/>
        <v>0</v>
      </c>
      <c r="F62" s="49">
        <v>116700</v>
      </c>
      <c r="G62" s="45">
        <f t="shared" si="1"/>
        <v>0</v>
      </c>
      <c r="H62" s="49">
        <v>102500</v>
      </c>
      <c r="I62" s="49">
        <f t="shared" si="2"/>
        <v>-14200</v>
      </c>
      <c r="J62" s="45">
        <f t="shared" si="3"/>
        <v>87.832047986289624</v>
      </c>
    </row>
    <row r="63" spans="1:10" ht="110.25" x14ac:dyDescent="0.25">
      <c r="A63" s="33" t="s">
        <v>50</v>
      </c>
      <c r="B63" s="38" t="s">
        <v>89</v>
      </c>
      <c r="C63" s="49">
        <v>451900</v>
      </c>
      <c r="D63" s="49">
        <v>451900</v>
      </c>
      <c r="E63" s="45">
        <f t="shared" si="0"/>
        <v>0</v>
      </c>
      <c r="F63" s="49">
        <v>451900</v>
      </c>
      <c r="G63" s="45">
        <f t="shared" si="1"/>
        <v>0</v>
      </c>
      <c r="H63" s="49">
        <v>235376.31</v>
      </c>
      <c r="I63" s="49">
        <f t="shared" si="2"/>
        <v>-216523.69</v>
      </c>
      <c r="J63" s="45">
        <f t="shared" si="3"/>
        <v>52.08592830272184</v>
      </c>
    </row>
    <row r="64" spans="1:10" ht="157.5" x14ac:dyDescent="0.25">
      <c r="A64" s="33" t="s">
        <v>36</v>
      </c>
      <c r="B64" s="38" t="s">
        <v>144</v>
      </c>
      <c r="C64" s="49">
        <v>57200</v>
      </c>
      <c r="D64" s="49">
        <v>57200</v>
      </c>
      <c r="E64" s="45">
        <f t="shared" si="0"/>
        <v>0</v>
      </c>
      <c r="F64" s="49">
        <v>57200</v>
      </c>
      <c r="G64" s="45">
        <f t="shared" si="1"/>
        <v>0</v>
      </c>
      <c r="H64" s="49">
        <v>-12923.71</v>
      </c>
      <c r="I64" s="49">
        <f t="shared" si="2"/>
        <v>-70123.709999999992</v>
      </c>
      <c r="J64" s="45">
        <f t="shared" si="3"/>
        <v>-22.5938986013986</v>
      </c>
    </row>
    <row r="65" spans="1:10" ht="141.75" x14ac:dyDescent="0.25">
      <c r="A65" s="33" t="s">
        <v>37</v>
      </c>
      <c r="B65" s="38" t="s">
        <v>136</v>
      </c>
      <c r="C65" s="49">
        <v>80000</v>
      </c>
      <c r="D65" s="49">
        <v>80000</v>
      </c>
      <c r="E65" s="45">
        <f t="shared" si="0"/>
        <v>0</v>
      </c>
      <c r="F65" s="49">
        <v>80000</v>
      </c>
      <c r="G65" s="45">
        <f t="shared" si="1"/>
        <v>0</v>
      </c>
      <c r="H65" s="49">
        <v>40000</v>
      </c>
      <c r="I65" s="49">
        <f t="shared" si="2"/>
        <v>-40000</v>
      </c>
      <c r="J65" s="45">
        <f t="shared" si="3"/>
        <v>50</v>
      </c>
    </row>
    <row r="66" spans="1:10" ht="94.5" x14ac:dyDescent="0.25">
      <c r="A66" s="33" t="s">
        <v>90</v>
      </c>
      <c r="B66" s="38" t="s">
        <v>91</v>
      </c>
      <c r="C66" s="49">
        <v>16300</v>
      </c>
      <c r="D66" s="49">
        <v>16300</v>
      </c>
      <c r="E66" s="45">
        <f t="shared" si="0"/>
        <v>0</v>
      </c>
      <c r="F66" s="49">
        <v>16300</v>
      </c>
      <c r="G66" s="45">
        <f t="shared" si="1"/>
        <v>0</v>
      </c>
      <c r="H66" s="49">
        <v>1000</v>
      </c>
      <c r="I66" s="49">
        <f t="shared" si="2"/>
        <v>-15300</v>
      </c>
      <c r="J66" s="45">
        <f t="shared" si="3"/>
        <v>6.1349693251533743</v>
      </c>
    </row>
    <row r="67" spans="1:10" ht="141.75" x14ac:dyDescent="0.25">
      <c r="A67" s="33" t="s">
        <v>92</v>
      </c>
      <c r="B67" s="38" t="s">
        <v>107</v>
      </c>
      <c r="C67" s="49">
        <v>11700</v>
      </c>
      <c r="D67" s="49">
        <v>11700</v>
      </c>
      <c r="E67" s="45">
        <f t="shared" si="0"/>
        <v>0</v>
      </c>
      <c r="F67" s="49">
        <v>11700</v>
      </c>
      <c r="G67" s="45">
        <f t="shared" si="1"/>
        <v>0</v>
      </c>
      <c r="H67" s="49">
        <v>0</v>
      </c>
      <c r="I67" s="49">
        <f t="shared" si="2"/>
        <v>-11700</v>
      </c>
      <c r="J67" s="45">
        <f t="shared" si="3"/>
        <v>0</v>
      </c>
    </row>
    <row r="68" spans="1:10" ht="110.25" x14ac:dyDescent="0.25">
      <c r="A68" s="33" t="s">
        <v>137</v>
      </c>
      <c r="B68" s="38" t="s">
        <v>138</v>
      </c>
      <c r="C68" s="49">
        <v>5000</v>
      </c>
      <c r="D68" s="49">
        <v>5000</v>
      </c>
      <c r="E68" s="45">
        <f t="shared" si="0"/>
        <v>0</v>
      </c>
      <c r="F68" s="49">
        <v>5000</v>
      </c>
      <c r="G68" s="45">
        <f t="shared" si="1"/>
        <v>0</v>
      </c>
      <c r="H68" s="49">
        <v>0</v>
      </c>
      <c r="I68" s="49">
        <f t="shared" si="2"/>
        <v>-5000</v>
      </c>
      <c r="J68" s="45">
        <f t="shared" si="3"/>
        <v>0</v>
      </c>
    </row>
    <row r="69" spans="1:10" ht="94.5" x14ac:dyDescent="0.25">
      <c r="A69" s="33" t="s">
        <v>93</v>
      </c>
      <c r="B69" s="38" t="s">
        <v>94</v>
      </c>
      <c r="C69" s="49">
        <v>1948200</v>
      </c>
      <c r="D69" s="49">
        <v>1948200</v>
      </c>
      <c r="E69" s="45">
        <f t="shared" si="0"/>
        <v>0</v>
      </c>
      <c r="F69" s="49">
        <v>1948200</v>
      </c>
      <c r="G69" s="45">
        <f t="shared" si="1"/>
        <v>0</v>
      </c>
      <c r="H69" s="49">
        <v>195100</v>
      </c>
      <c r="I69" s="49">
        <f t="shared" si="2"/>
        <v>-1753100</v>
      </c>
      <c r="J69" s="45">
        <f t="shared" si="3"/>
        <v>10.014372241043015</v>
      </c>
    </row>
    <row r="70" spans="1:10" ht="78.75" x14ac:dyDescent="0.25">
      <c r="A70" s="33" t="s">
        <v>153</v>
      </c>
      <c r="B70" s="38" t="s">
        <v>154</v>
      </c>
      <c r="C70" s="49">
        <v>0</v>
      </c>
      <c r="D70" s="49">
        <v>0</v>
      </c>
      <c r="E70" s="45">
        <f t="shared" si="0"/>
        <v>0</v>
      </c>
      <c r="F70" s="49">
        <v>0</v>
      </c>
      <c r="G70" s="45">
        <f t="shared" si="1"/>
        <v>0</v>
      </c>
      <c r="H70" s="49">
        <v>25000</v>
      </c>
      <c r="I70" s="49">
        <f t="shared" si="2"/>
        <v>25000</v>
      </c>
      <c r="J70" s="45">
        <v>0</v>
      </c>
    </row>
    <row r="71" spans="1:10" ht="94.5" x14ac:dyDescent="0.25">
      <c r="A71" s="42" t="s">
        <v>39</v>
      </c>
      <c r="B71" s="38" t="s">
        <v>95</v>
      </c>
      <c r="C71" s="49">
        <v>4786400</v>
      </c>
      <c r="D71" s="49">
        <v>4786400</v>
      </c>
      <c r="E71" s="45">
        <f t="shared" si="0"/>
        <v>0</v>
      </c>
      <c r="F71" s="49">
        <v>4786400</v>
      </c>
      <c r="G71" s="45">
        <f t="shared" si="1"/>
        <v>0</v>
      </c>
      <c r="H71" s="49">
        <v>1177723.72</v>
      </c>
      <c r="I71" s="49">
        <f t="shared" si="2"/>
        <v>-3608676.2800000003</v>
      </c>
      <c r="J71" s="45">
        <f t="shared" si="3"/>
        <v>24.605626775864948</v>
      </c>
    </row>
    <row r="72" spans="1:10" ht="157.5" x14ac:dyDescent="0.25">
      <c r="A72" s="25" t="s">
        <v>101</v>
      </c>
      <c r="B72" s="26" t="s">
        <v>102</v>
      </c>
      <c r="C72" s="49">
        <v>184400</v>
      </c>
      <c r="D72" s="49">
        <v>184400</v>
      </c>
      <c r="E72" s="45">
        <f t="shared" si="0"/>
        <v>0</v>
      </c>
      <c r="F72" s="49">
        <v>184400</v>
      </c>
      <c r="G72" s="45">
        <f t="shared" si="1"/>
        <v>0</v>
      </c>
      <c r="H72" s="49">
        <v>0</v>
      </c>
      <c r="I72" s="49">
        <f t="shared" si="2"/>
        <v>-184400</v>
      </c>
      <c r="J72" s="45">
        <f t="shared" si="3"/>
        <v>0</v>
      </c>
    </row>
    <row r="73" spans="1:10" ht="78.75" x14ac:dyDescent="0.25">
      <c r="A73" s="43" t="s">
        <v>40</v>
      </c>
      <c r="B73" s="28" t="s">
        <v>41</v>
      </c>
      <c r="C73" s="49">
        <v>347700</v>
      </c>
      <c r="D73" s="49">
        <v>347700</v>
      </c>
      <c r="E73" s="45">
        <f t="shared" si="0"/>
        <v>0</v>
      </c>
      <c r="F73" s="49">
        <v>347700</v>
      </c>
      <c r="G73" s="45">
        <f t="shared" si="1"/>
        <v>0</v>
      </c>
      <c r="H73" s="49">
        <v>67682.350000000006</v>
      </c>
      <c r="I73" s="49">
        <f t="shared" si="2"/>
        <v>-280017.65000000002</v>
      </c>
      <c r="J73" s="45">
        <f t="shared" si="3"/>
        <v>19.465731952832904</v>
      </c>
    </row>
    <row r="74" spans="1:10" ht="78.75" x14ac:dyDescent="0.25">
      <c r="A74" s="43" t="s">
        <v>42</v>
      </c>
      <c r="B74" s="28" t="s">
        <v>117</v>
      </c>
      <c r="C74" s="49">
        <v>1056700</v>
      </c>
      <c r="D74" s="49">
        <v>1056700</v>
      </c>
      <c r="E74" s="45">
        <f t="shared" si="0"/>
        <v>0</v>
      </c>
      <c r="F74" s="49">
        <v>1056700</v>
      </c>
      <c r="G74" s="45">
        <f t="shared" si="1"/>
        <v>0</v>
      </c>
      <c r="H74" s="49">
        <v>108411.39</v>
      </c>
      <c r="I74" s="49">
        <f t="shared" si="2"/>
        <v>-948288.61</v>
      </c>
      <c r="J74" s="45">
        <f t="shared" si="3"/>
        <v>10.259429355540835</v>
      </c>
    </row>
    <row r="75" spans="1:10" ht="94.5" x14ac:dyDescent="0.25">
      <c r="A75" s="35" t="s">
        <v>43</v>
      </c>
      <c r="B75" s="28" t="s">
        <v>145</v>
      </c>
      <c r="C75" s="49">
        <v>4630300</v>
      </c>
      <c r="D75" s="49">
        <v>4630300</v>
      </c>
      <c r="E75" s="45">
        <f t="shared" si="0"/>
        <v>0</v>
      </c>
      <c r="F75" s="49">
        <v>4630300</v>
      </c>
      <c r="G75" s="45">
        <f t="shared" ref="G75:G93" si="4">F75-D75</f>
        <v>0</v>
      </c>
      <c r="H75" s="49">
        <v>2916150.09</v>
      </c>
      <c r="I75" s="49">
        <f t="shared" ref="I75:I93" si="5">H75-F75</f>
        <v>-1714149.9100000001</v>
      </c>
      <c r="J75" s="45">
        <f t="shared" ref="J75:J93" si="6">H75/F75*100</f>
        <v>62.979722480184861</v>
      </c>
    </row>
    <row r="76" spans="1:10" ht="47.25" x14ac:dyDescent="0.25">
      <c r="A76" s="35" t="s">
        <v>155</v>
      </c>
      <c r="B76" s="28" t="s">
        <v>156</v>
      </c>
      <c r="C76" s="49">
        <v>0</v>
      </c>
      <c r="D76" s="49">
        <v>0</v>
      </c>
      <c r="E76" s="45">
        <f t="shared" si="0"/>
        <v>0</v>
      </c>
      <c r="F76" s="49">
        <v>0</v>
      </c>
      <c r="G76" s="45">
        <f t="shared" si="4"/>
        <v>0</v>
      </c>
      <c r="H76" s="49">
        <v>400000</v>
      </c>
      <c r="I76" s="49">
        <f t="shared" si="5"/>
        <v>400000</v>
      </c>
      <c r="J76" s="45">
        <v>0</v>
      </c>
    </row>
    <row r="77" spans="1:10" ht="78.75" x14ac:dyDescent="0.25">
      <c r="A77" s="35" t="s">
        <v>146</v>
      </c>
      <c r="B77" s="28" t="s">
        <v>139</v>
      </c>
      <c r="C77" s="49">
        <v>59200</v>
      </c>
      <c r="D77" s="49">
        <v>59200</v>
      </c>
      <c r="E77" s="45">
        <f t="shared" si="0"/>
        <v>0</v>
      </c>
      <c r="F77" s="49">
        <v>59200</v>
      </c>
      <c r="G77" s="45">
        <f t="shared" si="4"/>
        <v>0</v>
      </c>
      <c r="H77" s="49">
        <v>13675.53</v>
      </c>
      <c r="I77" s="49">
        <f t="shared" si="5"/>
        <v>-45524.47</v>
      </c>
      <c r="J77" s="45">
        <f t="shared" si="6"/>
        <v>23.100557432432435</v>
      </c>
    </row>
    <row r="78" spans="1:10" ht="78.75" x14ac:dyDescent="0.25">
      <c r="A78" s="25" t="s">
        <v>157</v>
      </c>
      <c r="B78" s="28" t="s">
        <v>158</v>
      </c>
      <c r="C78" s="49">
        <v>0</v>
      </c>
      <c r="D78" s="49">
        <v>0</v>
      </c>
      <c r="E78" s="45">
        <f t="shared" si="0"/>
        <v>0</v>
      </c>
      <c r="F78" s="49">
        <v>0</v>
      </c>
      <c r="G78" s="45">
        <f t="shared" si="4"/>
        <v>0</v>
      </c>
      <c r="H78" s="49">
        <v>-33021.699999999997</v>
      </c>
      <c r="I78" s="49">
        <f t="shared" si="5"/>
        <v>-33021.699999999997</v>
      </c>
      <c r="J78" s="45">
        <v>0</v>
      </c>
    </row>
    <row r="79" spans="1:10" ht="78.75" x14ac:dyDescent="0.25">
      <c r="A79" s="25" t="s">
        <v>159</v>
      </c>
      <c r="B79" s="28" t="s">
        <v>160</v>
      </c>
      <c r="C79" s="49">
        <v>0</v>
      </c>
      <c r="D79" s="49">
        <v>0</v>
      </c>
      <c r="E79" s="45">
        <f t="shared" si="0"/>
        <v>0</v>
      </c>
      <c r="F79" s="49">
        <v>0</v>
      </c>
      <c r="G79" s="45">
        <f t="shared" si="4"/>
        <v>0</v>
      </c>
      <c r="H79" s="49">
        <v>130</v>
      </c>
      <c r="I79" s="49">
        <f t="shared" si="5"/>
        <v>130</v>
      </c>
      <c r="J79" s="45">
        <v>0</v>
      </c>
    </row>
    <row r="80" spans="1:10" ht="47.25" x14ac:dyDescent="0.25">
      <c r="A80" s="35" t="s">
        <v>38</v>
      </c>
      <c r="B80" s="28" t="s">
        <v>140</v>
      </c>
      <c r="C80" s="49">
        <v>3000000</v>
      </c>
      <c r="D80" s="49">
        <v>3000000</v>
      </c>
      <c r="E80" s="45">
        <f t="shared" ref="E80:E93" si="7">D80-C80</f>
        <v>0</v>
      </c>
      <c r="F80" s="49">
        <v>3000000</v>
      </c>
      <c r="G80" s="45">
        <f t="shared" si="4"/>
        <v>0</v>
      </c>
      <c r="H80" s="49">
        <v>1794285.49</v>
      </c>
      <c r="I80" s="49">
        <f t="shared" si="5"/>
        <v>-1205714.51</v>
      </c>
      <c r="J80" s="45">
        <f t="shared" si="6"/>
        <v>59.809516333333335</v>
      </c>
    </row>
    <row r="81" spans="1:10" x14ac:dyDescent="0.25">
      <c r="A81" s="25" t="s">
        <v>161</v>
      </c>
      <c r="B81" s="26" t="s">
        <v>162</v>
      </c>
      <c r="C81" s="49">
        <f>C82+C83</f>
        <v>0</v>
      </c>
      <c r="D81" s="49">
        <f t="shared" ref="D81:H81" si="8">D82+D83</f>
        <v>0</v>
      </c>
      <c r="E81" s="45">
        <f t="shared" si="7"/>
        <v>0</v>
      </c>
      <c r="F81" s="49">
        <f t="shared" ref="F81" si="9">F82+F83</f>
        <v>0</v>
      </c>
      <c r="G81" s="45">
        <f t="shared" si="4"/>
        <v>0</v>
      </c>
      <c r="H81" s="49">
        <f t="shared" si="8"/>
        <v>75736.820000000007</v>
      </c>
      <c r="I81" s="49">
        <f t="shared" si="5"/>
        <v>75736.820000000007</v>
      </c>
      <c r="J81" s="45">
        <v>0</v>
      </c>
    </row>
    <row r="82" spans="1:10" ht="31.5" x14ac:dyDescent="0.25">
      <c r="A82" s="25" t="s">
        <v>163</v>
      </c>
      <c r="B82" s="26" t="s">
        <v>164</v>
      </c>
      <c r="C82" s="49">
        <v>0</v>
      </c>
      <c r="D82" s="49">
        <v>0</v>
      </c>
      <c r="E82" s="45">
        <f t="shared" si="7"/>
        <v>0</v>
      </c>
      <c r="F82" s="49">
        <v>0</v>
      </c>
      <c r="G82" s="45">
        <f t="shared" si="4"/>
        <v>0</v>
      </c>
      <c r="H82" s="49">
        <v>45736.82</v>
      </c>
      <c r="I82" s="49">
        <f t="shared" si="5"/>
        <v>45736.82</v>
      </c>
      <c r="J82" s="45">
        <v>0</v>
      </c>
    </row>
    <row r="83" spans="1:10" ht="31.5" x14ac:dyDescent="0.25">
      <c r="A83" s="25" t="s">
        <v>165</v>
      </c>
      <c r="B83" s="26" t="s">
        <v>166</v>
      </c>
      <c r="C83" s="49">
        <v>0</v>
      </c>
      <c r="D83" s="49">
        <v>0</v>
      </c>
      <c r="E83" s="45">
        <f t="shared" si="7"/>
        <v>0</v>
      </c>
      <c r="F83" s="49">
        <v>0</v>
      </c>
      <c r="G83" s="45">
        <f t="shared" si="4"/>
        <v>0</v>
      </c>
      <c r="H83" s="49">
        <v>30000</v>
      </c>
      <c r="I83" s="49">
        <f t="shared" si="5"/>
        <v>30000</v>
      </c>
      <c r="J83" s="45">
        <v>0</v>
      </c>
    </row>
    <row r="84" spans="1:10" s="16" customFormat="1" x14ac:dyDescent="0.25">
      <c r="A84" s="30" t="s">
        <v>44</v>
      </c>
      <c r="B84" s="32" t="s">
        <v>147</v>
      </c>
      <c r="C84" s="48">
        <f>C85+C90+C91+C92</f>
        <v>8238511400</v>
      </c>
      <c r="D84" s="48">
        <f>D85+D90+D91+D92</f>
        <v>8238511400</v>
      </c>
      <c r="E84" s="44">
        <f t="shared" si="7"/>
        <v>0</v>
      </c>
      <c r="F84" s="48">
        <f>F85+F90+F91+F92</f>
        <v>8531447181.1100006</v>
      </c>
      <c r="G84" s="44">
        <f t="shared" si="4"/>
        <v>292935781.11000061</v>
      </c>
      <c r="H84" s="48">
        <f>H85+H90+H91+H92</f>
        <v>965327939.34000003</v>
      </c>
      <c r="I84" s="48">
        <f t="shared" si="5"/>
        <v>-7566119241.7700005</v>
      </c>
      <c r="J84" s="44">
        <f t="shared" si="6"/>
        <v>11.314937769026944</v>
      </c>
    </row>
    <row r="85" spans="1:10" ht="37.5" customHeight="1" x14ac:dyDescent="0.25">
      <c r="A85" s="33" t="s">
        <v>170</v>
      </c>
      <c r="B85" s="38" t="s">
        <v>171</v>
      </c>
      <c r="C85" s="49">
        <f>C86+C87+C88+C89</f>
        <v>8238511400</v>
      </c>
      <c r="D85" s="49">
        <f>D86+D87+D88+D89</f>
        <v>8238511400</v>
      </c>
      <c r="E85" s="45">
        <f t="shared" si="7"/>
        <v>0</v>
      </c>
      <c r="F85" s="49">
        <f>F86+F87+F88+F89</f>
        <v>8531447181.1100006</v>
      </c>
      <c r="G85" s="45">
        <f t="shared" si="4"/>
        <v>292935781.11000061</v>
      </c>
      <c r="H85" s="49">
        <f>H86+H87+H88+H89</f>
        <v>987939138.25</v>
      </c>
      <c r="I85" s="49">
        <f t="shared" si="5"/>
        <v>-7543508042.8600006</v>
      </c>
      <c r="J85" s="45">
        <f t="shared" si="6"/>
        <v>11.579971337541146</v>
      </c>
    </row>
    <row r="86" spans="1:10" ht="31.5" x14ac:dyDescent="0.25">
      <c r="A86" s="33" t="s">
        <v>167</v>
      </c>
      <c r="B86" s="38" t="s">
        <v>45</v>
      </c>
      <c r="C86" s="49">
        <v>401210100</v>
      </c>
      <c r="D86" s="49">
        <v>401210100</v>
      </c>
      <c r="E86" s="45">
        <f t="shared" si="7"/>
        <v>0</v>
      </c>
      <c r="F86" s="49">
        <v>401210100</v>
      </c>
      <c r="G86" s="45">
        <f t="shared" si="4"/>
        <v>0</v>
      </c>
      <c r="H86" s="49">
        <v>96663000</v>
      </c>
      <c r="I86" s="49">
        <f t="shared" si="5"/>
        <v>-304547100</v>
      </c>
      <c r="J86" s="45">
        <f t="shared" si="6"/>
        <v>24.092863066009553</v>
      </c>
    </row>
    <row r="87" spans="1:10" ht="31.5" x14ac:dyDescent="0.25">
      <c r="A87" s="33" t="s">
        <v>168</v>
      </c>
      <c r="B87" s="38" t="s">
        <v>46</v>
      </c>
      <c r="C87" s="49">
        <v>2886486600</v>
      </c>
      <c r="D87" s="49">
        <v>2886486600</v>
      </c>
      <c r="E87" s="45">
        <f t="shared" si="7"/>
        <v>0</v>
      </c>
      <c r="F87" s="49">
        <v>3177622381.1100001</v>
      </c>
      <c r="G87" s="45">
        <f t="shared" si="4"/>
        <v>291135781.11000013</v>
      </c>
      <c r="H87" s="49">
        <v>41268072.219999999</v>
      </c>
      <c r="I87" s="49">
        <f t="shared" si="5"/>
        <v>-3136354308.8900003</v>
      </c>
      <c r="J87" s="45">
        <f t="shared" si="6"/>
        <v>1.2987091375402613</v>
      </c>
    </row>
    <row r="88" spans="1:10" ht="31.5" x14ac:dyDescent="0.25">
      <c r="A88" s="33" t="s">
        <v>169</v>
      </c>
      <c r="B88" s="38" t="s">
        <v>47</v>
      </c>
      <c r="C88" s="49">
        <v>4851418400</v>
      </c>
      <c r="D88" s="49">
        <v>4851418400</v>
      </c>
      <c r="E88" s="45">
        <f t="shared" si="7"/>
        <v>0</v>
      </c>
      <c r="F88" s="49">
        <v>4851418400</v>
      </c>
      <c r="G88" s="45">
        <f t="shared" si="4"/>
        <v>0</v>
      </c>
      <c r="H88" s="49">
        <v>829148972.22000003</v>
      </c>
      <c r="I88" s="49">
        <f t="shared" si="5"/>
        <v>-4022269427.7799997</v>
      </c>
      <c r="J88" s="45">
        <f t="shared" si="6"/>
        <v>17.090856814576124</v>
      </c>
    </row>
    <row r="89" spans="1:10" x14ac:dyDescent="0.25">
      <c r="A89" s="25" t="s">
        <v>48</v>
      </c>
      <c r="B89" s="26" t="s">
        <v>49</v>
      </c>
      <c r="C89" s="46">
        <v>99396300</v>
      </c>
      <c r="D89" s="47">
        <v>99396300</v>
      </c>
      <c r="E89" s="45">
        <f t="shared" si="7"/>
        <v>0</v>
      </c>
      <c r="F89" s="47">
        <v>101196300</v>
      </c>
      <c r="G89" s="45">
        <f t="shared" si="4"/>
        <v>1800000</v>
      </c>
      <c r="H89" s="47">
        <v>20859093.809999999</v>
      </c>
      <c r="I89" s="49">
        <f t="shared" si="5"/>
        <v>-80337206.189999998</v>
      </c>
      <c r="J89" s="45">
        <f t="shared" si="6"/>
        <v>20.61250639598483</v>
      </c>
    </row>
    <row r="90" spans="1:10" ht="31.5" x14ac:dyDescent="0.25">
      <c r="A90" s="25" t="s">
        <v>172</v>
      </c>
      <c r="B90" s="26" t="s">
        <v>173</v>
      </c>
      <c r="C90" s="47">
        <v>0</v>
      </c>
      <c r="D90" s="47">
        <v>0</v>
      </c>
      <c r="E90" s="45">
        <f t="shared" si="7"/>
        <v>0</v>
      </c>
      <c r="F90" s="47">
        <v>0</v>
      </c>
      <c r="G90" s="45">
        <f t="shared" si="4"/>
        <v>0</v>
      </c>
      <c r="H90" s="47">
        <v>-22608595.98</v>
      </c>
      <c r="I90" s="49">
        <f t="shared" si="5"/>
        <v>-22608595.98</v>
      </c>
      <c r="J90" s="45">
        <v>0</v>
      </c>
    </row>
    <row r="91" spans="1:10" ht="31.5" x14ac:dyDescent="0.25">
      <c r="A91" s="33" t="s">
        <v>149</v>
      </c>
      <c r="B91" s="38" t="s">
        <v>150</v>
      </c>
      <c r="C91" s="47">
        <v>0</v>
      </c>
      <c r="D91" s="47">
        <v>31094</v>
      </c>
      <c r="E91" s="45">
        <f t="shared" si="7"/>
        <v>31094</v>
      </c>
      <c r="F91" s="47">
        <v>31094</v>
      </c>
      <c r="G91" s="45">
        <f t="shared" si="4"/>
        <v>0</v>
      </c>
      <c r="H91" s="47">
        <v>31093.88</v>
      </c>
      <c r="I91" s="49">
        <f t="shared" si="5"/>
        <v>-0.11999999999898137</v>
      </c>
      <c r="J91" s="45">
        <f t="shared" si="6"/>
        <v>99.999614073454694</v>
      </c>
    </row>
    <row r="92" spans="1:10" ht="47.25" x14ac:dyDescent="0.25">
      <c r="A92" s="33" t="s">
        <v>122</v>
      </c>
      <c r="B92" s="38" t="s">
        <v>123</v>
      </c>
      <c r="C92" s="47">
        <v>0</v>
      </c>
      <c r="D92" s="47">
        <v>-31094</v>
      </c>
      <c r="E92" s="45">
        <f t="shared" si="7"/>
        <v>-31094</v>
      </c>
      <c r="F92" s="47">
        <v>-31094</v>
      </c>
      <c r="G92" s="45">
        <f t="shared" si="4"/>
        <v>0</v>
      </c>
      <c r="H92" s="47">
        <v>-33696.81</v>
      </c>
      <c r="I92" s="49">
        <f t="shared" si="5"/>
        <v>-2602.8099999999977</v>
      </c>
      <c r="J92" s="45">
        <f t="shared" si="6"/>
        <v>108.37077892841063</v>
      </c>
    </row>
    <row r="93" spans="1:10" s="16" customFormat="1" ht="18.75" customHeight="1" x14ac:dyDescent="0.25">
      <c r="A93" s="29"/>
      <c r="B93" s="27" t="s">
        <v>148</v>
      </c>
      <c r="C93" s="48">
        <f>C10+C84</f>
        <v>14170587600</v>
      </c>
      <c r="D93" s="48">
        <f>D10+D84</f>
        <v>14170590468</v>
      </c>
      <c r="E93" s="44">
        <f t="shared" si="7"/>
        <v>2868</v>
      </c>
      <c r="F93" s="48">
        <f>F10+F84</f>
        <v>14463526249.110001</v>
      </c>
      <c r="G93" s="44">
        <f t="shared" si="4"/>
        <v>292935781.11000061</v>
      </c>
      <c r="H93" s="48">
        <f>H10+H84</f>
        <v>2109470825.5900002</v>
      </c>
      <c r="I93" s="48">
        <f t="shared" si="5"/>
        <v>-12354055423.52</v>
      </c>
      <c r="J93" s="44">
        <f t="shared" si="6"/>
        <v>14.584761622151476</v>
      </c>
    </row>
  </sheetData>
  <autoFilter ref="A9:M93" xr:uid="{00000000-0009-0000-0000-000000000000}"/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49" orientation="landscape" r:id="rId1"/>
  <headerFooter>
    <oddFooter>&amp;C&amp;P</oddFoot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№ 1</vt:lpstr>
      <vt:lpstr>'таблица № 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2025-05-26T09:16:17Z</dcterms:modified>
</cp:coreProperties>
</file>