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ДДА\Пресс-служба\ДФ\"/>
    </mc:Choice>
  </mc:AlternateContent>
  <bookViews>
    <workbookView xWindow="0" yWindow="0" windowWidth="28800" windowHeight="12435"/>
  </bookViews>
  <sheets>
    <sheet name="приложение 1" sheetId="1" r:id="rId1"/>
    <sheet name="приложение 2" sheetId="2" r:id="rId2"/>
  </sheets>
  <definedNames>
    <definedName name="_xlnm._FilterDatabase" localSheetId="0" hidden="1">'приложение 1'!$A$7:$G$20</definedName>
    <definedName name="_xlnm._FilterDatabase" localSheetId="1" hidden="1">'приложение 2'!$A$6:$BM$18</definedName>
    <definedName name="_xlnm.Print_Titles" localSheetId="1">'приложение 2'!$A:$B</definedName>
    <definedName name="_xlnm.Print_Area" localSheetId="0">'приложение 1'!$A$1:$G$20</definedName>
  </definedNames>
  <calcPr calcId="152511"/>
</workbook>
</file>

<file path=xl/calcChain.xml><?xml version="1.0" encoding="utf-8"?>
<calcChain xmlns="http://schemas.openxmlformats.org/spreadsheetml/2006/main">
  <c r="BC14" i="2" l="1"/>
  <c r="C14" i="2"/>
  <c r="AJ17" i="2"/>
  <c r="AI17" i="2"/>
  <c r="AH17" i="2"/>
  <c r="AB14" i="2"/>
  <c r="AB12" i="2" l="1"/>
  <c r="AB13" i="2" l="1"/>
  <c r="AB11" i="2" l="1"/>
  <c r="AB7" i="2" l="1"/>
  <c r="AB9" i="2" l="1"/>
  <c r="C15" i="2" l="1"/>
  <c r="AD17" i="2"/>
  <c r="AE17" i="2"/>
  <c r="AF17" i="2"/>
  <c r="AC17" i="2"/>
  <c r="BC16" i="2"/>
  <c r="BC15" i="2"/>
  <c r="BC13" i="2"/>
  <c r="BC12" i="2"/>
  <c r="BC8" i="2"/>
  <c r="BC9" i="2"/>
  <c r="BC10" i="2"/>
  <c r="BC11" i="2"/>
  <c r="BC7" i="2"/>
  <c r="AG17" i="2"/>
  <c r="AK17" i="2"/>
  <c r="AL17" i="2"/>
  <c r="AB8" i="2"/>
  <c r="AB10" i="2"/>
  <c r="AB15" i="2"/>
  <c r="AB16" i="2"/>
  <c r="C7" i="2"/>
  <c r="M7" i="2"/>
  <c r="BK17" i="2"/>
  <c r="BJ17" i="2"/>
  <c r="AB17" i="2" l="1"/>
  <c r="BM17" i="2"/>
  <c r="BL17" i="2"/>
  <c r="BI17" i="2"/>
  <c r="BH17" i="2"/>
  <c r="BG17" i="2"/>
  <c r="BF17" i="2"/>
  <c r="BE17" i="2"/>
  <c r="BD17" i="2"/>
  <c r="BB17" i="2"/>
  <c r="BA17" i="2"/>
  <c r="AZ17" i="2"/>
  <c r="AY17" i="2"/>
  <c r="AX17" i="2"/>
  <c r="AW17" i="2"/>
  <c r="AU17" i="2"/>
  <c r="AT17" i="2"/>
  <c r="AS17" i="2"/>
  <c r="AR17" i="2"/>
  <c r="AQ17" i="2"/>
  <c r="AP17" i="2"/>
  <c r="AO17" i="2"/>
  <c r="AN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L17" i="2"/>
  <c r="K17" i="2"/>
  <c r="J17" i="2"/>
  <c r="I17" i="2"/>
  <c r="H17" i="2"/>
  <c r="G17" i="2"/>
  <c r="F17" i="2"/>
  <c r="E17" i="2"/>
  <c r="AV16" i="2"/>
  <c r="AM16" i="2"/>
  <c r="M16" i="2"/>
  <c r="D16" i="2"/>
  <c r="AV15" i="2"/>
  <c r="AM15" i="2"/>
  <c r="M15" i="2"/>
  <c r="D15" i="2"/>
  <c r="AV14" i="2"/>
  <c r="AM14" i="2"/>
  <c r="M14" i="2"/>
  <c r="D14" i="2"/>
  <c r="AV13" i="2"/>
  <c r="AM13" i="2"/>
  <c r="M13" i="2"/>
  <c r="C13" i="2" s="1"/>
  <c r="D13" i="2"/>
  <c r="AV12" i="2"/>
  <c r="AM12" i="2"/>
  <c r="M12" i="2"/>
  <c r="D12" i="2"/>
  <c r="AV11" i="2"/>
  <c r="AM11" i="2"/>
  <c r="C11" i="2" s="1"/>
  <c r="M11" i="2"/>
  <c r="D11" i="2"/>
  <c r="AV10" i="2"/>
  <c r="AM10" i="2"/>
  <c r="M10" i="2"/>
  <c r="D10" i="2"/>
  <c r="AV9" i="2"/>
  <c r="AM9" i="2"/>
  <c r="M9" i="2"/>
  <c r="D9" i="2"/>
  <c r="AV8" i="2"/>
  <c r="AM8" i="2"/>
  <c r="M8" i="2"/>
  <c r="D8" i="2"/>
  <c r="BC17" i="2"/>
  <c r="AV7" i="2"/>
  <c r="AM7" i="2"/>
  <c r="D7" i="2"/>
  <c r="E20" i="1"/>
  <c r="D20" i="1"/>
  <c r="C20" i="1"/>
  <c r="C8" i="2" l="1"/>
  <c r="C16" i="2"/>
  <c r="C12" i="2"/>
  <c r="C9" i="2"/>
  <c r="C10" i="2"/>
  <c r="M17" i="2"/>
  <c r="AM17" i="2"/>
  <c r="AV17" i="2"/>
  <c r="D17" i="2"/>
  <c r="C17" i="2" l="1"/>
</calcChain>
</file>

<file path=xl/sharedStrings.xml><?xml version="1.0" encoding="utf-8"?>
<sst xmlns="http://schemas.openxmlformats.org/spreadsheetml/2006/main" count="304" uniqueCount="76">
  <si>
    <t>Приложение 1</t>
  </si>
  <si>
    <t>№ п/п</t>
  </si>
  <si>
    <t>Наименование главных администраторов бюджетных средств</t>
  </si>
  <si>
    <t>Итоговая оценка</t>
  </si>
  <si>
    <t>рейтинговая оценка</t>
  </si>
  <si>
    <t>суммарная оценка КФМ</t>
  </si>
  <si>
    <t>Максимальная оценка КФМ</t>
  </si>
  <si>
    <t>рейтинг в группе</t>
  </si>
  <si>
    <t>общий рейтинг</t>
  </si>
  <si>
    <t>Главные администраторы бюджетных средств, не имеющие в функциональном подчинении государственные учреждения</t>
  </si>
  <si>
    <t>Дума города Нефтеюганска</t>
  </si>
  <si>
    <t>Департамент финансов администрации города Нефтеюганска</t>
  </si>
  <si>
    <t>Департамент муниципального имущества администрации города Нефтеюганска</t>
  </si>
  <si>
    <t>Счетная палата города Нефтеюганска</t>
  </si>
  <si>
    <t>Департамент градостроительства и земельных отношений администрации города Нефтеюганска</t>
  </si>
  <si>
    <t>Департамент жилищно-коммунального хозяйства администрации города Нефтеюганска</t>
  </si>
  <si>
    <t>Главные администраторы бюджетных средств, имеющие в функциональном подчинении государственные учреждения</t>
  </si>
  <si>
    <t>Администрация города Нефтеюганска</t>
  </si>
  <si>
    <t>Департамент образования администрации города Нефтеюганска</t>
  </si>
  <si>
    <t>Комитет культуры и туризма администрации города Нефтеюганска</t>
  </si>
  <si>
    <t>Комитет физической культуры и спорта администрации города Нефтеюганска</t>
  </si>
  <si>
    <t>Среднее значение</t>
  </si>
  <si>
    <t>Приложение 2</t>
  </si>
  <si>
    <t xml:space="preserve">1. Оценка механизмов планирования расходов бюджета </t>
  </si>
  <si>
    <t xml:space="preserve">P2. Полнота общей информации о расходных обязательствах      </t>
  </si>
  <si>
    <t>P3. Качество планирования расходов: количество изменений, вносимых в сводную бюджетную роспись</t>
  </si>
  <si>
    <t>P4. Доля бюджетных ассигнований, запланированных на реализацию муниципальных программ города Нефтеюганска</t>
  </si>
  <si>
    <t xml:space="preserve">2. Оценка результатов исполнения бюджета в части расходов                  </t>
  </si>
  <si>
    <t xml:space="preserve">P6. Уровень исполнения расходов на предоставление       
муниципальных услуг (работ) физическим и юридическим лицам, оказываемых в соответствии с муниципальными       
заданиями </t>
  </si>
  <si>
    <t xml:space="preserve">P7. Равномерность расходов                 </t>
  </si>
  <si>
    <t xml:space="preserve">P10. Доля предъявленных для исполнения заявок на оплату расходов, соответствующих установленным требованиям, в общем объеме предъявленных заявок в департамент финансов </t>
  </si>
  <si>
    <t xml:space="preserve">P11. Результативность исполнения муниципальных заданий на оказание (исполнение) муниципальных услуг муниципальными учреждениями </t>
  </si>
  <si>
    <t>оценка</t>
  </si>
  <si>
    <t>значение показателя</t>
  </si>
  <si>
    <t>Дума администрации города Нефтеюганска</t>
  </si>
  <si>
    <t>*</t>
  </si>
  <si>
    <t>соблюдение установленных сроков</t>
  </si>
  <si>
    <t>соблюдение установленных требований</t>
  </si>
  <si>
    <t>выполнение контрольных соотношений</t>
  </si>
  <si>
    <t>наличие правого акта</t>
  </si>
  <si>
    <t>Депртамент финансов администрации города Нефтеюганска</t>
  </si>
  <si>
    <t>наличие отчета</t>
  </si>
  <si>
    <t xml:space="preserve"> * - Показатель не рассчитывается и не оценивается, вес показателя в группе (группы в итоговой оценке) распределяется пропорционально по другим показателям (группам показателей)</t>
  </si>
  <si>
    <t>Рейтинг по результатам мониторинга качества финансового менеджмента за 2025 год</t>
  </si>
  <si>
    <t>P1. Своевременность представления планового реестра расходных обязательств на очередной период</t>
  </si>
  <si>
    <t xml:space="preserve">P5. Уровень исполнения расходов ГАБС за счет средств бюджета города Нефтеюгаснка (без учета субвенций, субсидий и иных межбюджетных трансфертов)            </t>
  </si>
  <si>
    <t>P8. Своевременное доведение ГАСБ лимитов бюджетных обязательств до подведомственных ему участников бюджетного процесса</t>
  </si>
  <si>
    <t xml:space="preserve">P9. Своевременное составление бюджетной росписи ГАСБ и внесение изменений в нее </t>
  </si>
  <si>
    <t>3. Качество управления доходами и источниками финансирования дефицита бюджета</t>
  </si>
  <si>
    <t>Р12. Соблюдение сроков представления в департамент финансов информации, необходимой для составления проекта бюджета по доходам и источникам финансирования дефицита бюджета на очередной финансовый год и плановый период</t>
  </si>
  <si>
    <t>Р13. Достоверность и полнота представленной в департамент финансов информации, необходимой для составления проекта бюджета города по доходам и источникам финансирования дефицита бюджета на очередной финансовый год и плановый период</t>
  </si>
  <si>
    <t>Р14. Качество планирования прогнозируемых показателей доходов бюджета при формировании проекта бюджета города на очередной финансовый год и плановый период</t>
  </si>
  <si>
    <t>Р15. Процент исполнения первоначально утвержденных показателей поступлений в бюджет города доходов, администрируемых ГАСБ</t>
  </si>
  <si>
    <t>Р16. Снижение уровня просроченной дебиторской задолженности по доходам бюджета города</t>
  </si>
  <si>
    <t>4. Оценка управления обязательствами в процессе исполнения бюджета</t>
  </si>
  <si>
    <t xml:space="preserve">P17. Эффективность управления кредиторской задолженностью по расчетам с поставщиками и подрядчиками        </t>
  </si>
  <si>
    <t xml:space="preserve">P18. Наличие у ГАСБ (и подведомственных ему участников бюджетного процесса) сомнительной задолженности </t>
  </si>
  <si>
    <t>P19. Изменение дебиторской задолженности ГАСБ (и подведомственных ему участников бюджетного процесса) в отчетном периоде по сравнению с началом года</t>
  </si>
  <si>
    <t xml:space="preserve">P20. Наличие у ГАСБ (и подведомственных ему участников бюджетного процесса) просроченной кредиторской задолженности        </t>
  </si>
  <si>
    <t xml:space="preserve">5. Оценка состояния учета и отчетности                                     </t>
  </si>
  <si>
    <t xml:space="preserve">P21. Соблюдение сроков представления ГАСБ годовой бюджетной отчетности           </t>
  </si>
  <si>
    <t>P22. Соблюдение ГАСБ требований по составу годовой бюджетной отчетности</t>
  </si>
  <si>
    <t>P23. Выполнение ГАСБ контрольных соотношений между показателями форм бюджетной отчетности</t>
  </si>
  <si>
    <t xml:space="preserve">6. Оценка организации контроля                                             </t>
  </si>
  <si>
    <t>P24. Проведение ГАСБ мониторинга результатов деятельности подведомственных ему участников бюджетного процесса</t>
  </si>
  <si>
    <t xml:space="preserve">P25. Нарушения, выявленные в ходе проведения внутреннего финансового аудита в отчетном финансовом году              </t>
  </si>
  <si>
    <t>P26. Доля бюджетных правонарушений (за исключением ненадлежащего ведения бюджетного учета, составления и представления бюджетной отчетности)</t>
  </si>
  <si>
    <t>P27. Наличие правового акта ГАСБ об организации внутреннего финансового аудита</t>
  </si>
  <si>
    <t xml:space="preserve">P28. Наличие недостач и хищений денежных средств и материальных ценностей, выявленных в ходе ведомственных         контрольных мероприятий        </t>
  </si>
  <si>
    <t>отсутствие замечаний</t>
  </si>
  <si>
    <t>Результаты мониторинга качества финансового менеджмента за 2025 год</t>
  </si>
  <si>
    <t>срок нарушен на 1 день</t>
  </si>
  <si>
    <t>информация не предоставлена</t>
  </si>
  <si>
    <t>нарушение установленных сроков</t>
  </si>
  <si>
    <t>отсутствие отчета</t>
  </si>
  <si>
    <t>отсутствие правого 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</si>
</sst>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_р_._-;_-@_-"/>
    <numFmt numFmtId="167" formatCode="0.0"/>
    <numFmt numFmtId="168" formatCode="#,##0.0_ ;\-#,##0.0\ "/>
    <numFmt numFmtId="169" formatCode="0.000"/>
    <numFmt numFmtId="170" formatCode="#,##0.0"/>
  </numFmts>
  <fonts count="17" x14ac:knownFonts="1">
    <font>
      <sz val="10"/>
      <color theme="1"/>
      <name val="Times New Roman"/>
    </font>
    <font>
      <sz val="11"/>
      <name val="Calibri"/>
      <scheme val="minor"/>
    </font>
    <font>
      <u/>
      <sz val="10"/>
      <color theme="10"/>
      <name val="Times New Roman"/>
    </font>
    <font>
      <b/>
      <sz val="10"/>
      <color theme="1"/>
      <name val="Times New Roman"/>
    </font>
    <font>
      <sz val="10"/>
      <name val="Arial"/>
    </font>
    <font>
      <sz val="8"/>
      <name val="Arial Cyr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8"/>
      <color theme="1"/>
      <name val="Times New Roman"/>
    </font>
    <font>
      <sz val="10"/>
      <name val="Times New Roman"/>
    </font>
    <font>
      <sz val="9.5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theme="6" tint="0.3999755851924192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4" fillId="0" borderId="0"/>
    <xf numFmtId="0" fontId="7" fillId="0" borderId="0"/>
    <xf numFmtId="166" fontId="14" fillId="0" borderId="0"/>
    <xf numFmtId="165" fontId="6" fillId="0" borderId="0"/>
    <xf numFmtId="165" fontId="14" fillId="0" borderId="0"/>
  </cellStyleXfs>
  <cellXfs count="8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/>
    </xf>
    <xf numFmtId="168" fontId="10" fillId="2" borderId="1" xfId="15" applyNumberFormat="1" applyFont="1" applyFill="1" applyBorder="1" applyAlignment="1">
      <alignment horizontal="center" vertical="center" wrapText="1"/>
    </xf>
    <xf numFmtId="167" fontId="10" fillId="2" borderId="1" xfId="15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70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0" xfId="0" applyFont="1"/>
    <xf numFmtId="0" fontId="0" fillId="4" borderId="1" xfId="0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center" vertical="center" wrapText="1"/>
    </xf>
    <xf numFmtId="170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2" fillId="0" borderId="0" xfId="2" applyNumberFormat="1" applyFont="1" applyProtection="1"/>
    <xf numFmtId="168" fontId="9" fillId="0" borderId="1" xfId="15" applyNumberFormat="1" applyFont="1" applyFill="1" applyBorder="1" applyAlignment="1">
      <alignment horizontal="center" vertical="center"/>
    </xf>
    <xf numFmtId="1" fontId="10" fillId="0" borderId="1" xfId="15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168" fontId="9" fillId="0" borderId="3" xfId="15" applyNumberFormat="1" applyFont="1" applyFill="1" applyBorder="1" applyAlignment="1">
      <alignment horizontal="center" vertical="center"/>
    </xf>
    <xf numFmtId="168" fontId="9" fillId="0" borderId="1" xfId="15" applyNumberFormat="1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</cellXfs>
  <cellStyles count="18">
    <cellStyle name="Normal" xfId="1"/>
    <cellStyle name="Денежный" xfId="2" builtinId="4"/>
    <cellStyle name="Обычный" xfId="0" builtinId="0"/>
    <cellStyle name="Обычный 2" xfId="3"/>
    <cellStyle name="Обычный 2 2" xfId="4"/>
    <cellStyle name="Обычный 2 3" xfId="5"/>
    <cellStyle name="Обычный 2 3 2" xfId="6"/>
    <cellStyle name="Обычный 2 4" xfId="7"/>
    <cellStyle name="Обычный 2 4 2" xfId="8"/>
    <cellStyle name="Обычный 2 5" xfId="9"/>
    <cellStyle name="Обычный 2 6" xfId="10"/>
    <cellStyle name="Обычный 2 6 2" xfId="11"/>
    <cellStyle name="Обычный 3" xfId="12"/>
    <cellStyle name="Обычный 4" xfId="13"/>
    <cellStyle name="Обычный 5" xfId="14"/>
    <cellStyle name="Финансовый [0]" xfId="15" builtinId="6"/>
    <cellStyle name="Финансовый 2" xfId="16"/>
    <cellStyle name="Финансовый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Лист31">
    <tabColor rgb="FF00B0F0"/>
    <pageSetUpPr fitToPage="1"/>
  </sheetPr>
  <dimension ref="A1:IV20"/>
  <sheetViews>
    <sheetView tabSelected="1" workbookViewId="0">
      <pane ySplit="7" topLeftCell="A8" activePane="bottomLeft" state="frozen"/>
      <selection activeCell="I19" sqref="I19"/>
      <selection pane="bottomLeft" activeCell="B5" sqref="B5:B6"/>
    </sheetView>
  </sheetViews>
  <sheetFormatPr defaultRowHeight="12.75" customHeight="1" x14ac:dyDescent="0.2"/>
  <cols>
    <col min="1" max="1" width="4.6640625" style="1" customWidth="1"/>
    <col min="2" max="2" width="78.83203125" style="1" customWidth="1"/>
    <col min="3" max="3" width="11.1640625" style="1" customWidth="1"/>
    <col min="4" max="4" width="16.5" style="1" customWidth="1"/>
    <col min="5" max="5" width="19.5" style="1" customWidth="1"/>
    <col min="6" max="7" width="10.83203125" style="1" customWidth="1"/>
    <col min="8" max="12" width="9.33203125" style="1" customWidth="1"/>
    <col min="13" max="14" width="9" style="1" customWidth="1"/>
    <col min="15" max="256" width="9.33203125" style="1" customWidth="1"/>
  </cols>
  <sheetData>
    <row r="1" spans="1:7" x14ac:dyDescent="0.2">
      <c r="G1" s="2" t="s">
        <v>0</v>
      </c>
    </row>
    <row r="2" spans="1:7" s="3" customFormat="1" ht="15" x14ac:dyDescent="0.25">
      <c r="G2" s="4"/>
    </row>
    <row r="3" spans="1:7" s="3" customFormat="1" ht="15" x14ac:dyDescent="0.25">
      <c r="B3" s="69" t="s">
        <v>43</v>
      </c>
      <c r="C3" s="69"/>
      <c r="D3" s="69"/>
      <c r="E3" s="69"/>
      <c r="F3" s="69"/>
    </row>
    <row r="4" spans="1:7" s="3" customFormat="1" ht="15" x14ac:dyDescent="0.25"/>
    <row r="5" spans="1:7" s="5" customFormat="1" ht="15.75" x14ac:dyDescent="0.25">
      <c r="A5" s="70" t="s">
        <v>1</v>
      </c>
      <c r="B5" s="71" t="s">
        <v>2</v>
      </c>
      <c r="C5" s="73" t="s">
        <v>3</v>
      </c>
      <c r="D5" s="73"/>
      <c r="E5" s="73"/>
      <c r="F5" s="73"/>
      <c r="G5" s="73"/>
    </row>
    <row r="6" spans="1:7" s="5" customFormat="1" ht="47.25" x14ac:dyDescent="0.25">
      <c r="A6" s="70"/>
      <c r="B6" s="72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</row>
    <row r="7" spans="1:7" s="5" customFormat="1" ht="15.75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5" customFormat="1" ht="32.25" customHeight="1" x14ac:dyDescent="0.25">
      <c r="A8" s="9"/>
      <c r="B8" s="66" t="s">
        <v>9</v>
      </c>
      <c r="C8" s="67"/>
      <c r="D8" s="67"/>
      <c r="E8" s="67"/>
      <c r="F8" s="67"/>
      <c r="G8" s="68"/>
    </row>
    <row r="9" spans="1:7" s="5" customFormat="1" ht="15.75" x14ac:dyDescent="0.25">
      <c r="A9" s="6">
        <v>1</v>
      </c>
      <c r="B9" s="10" t="s">
        <v>10</v>
      </c>
      <c r="C9" s="63">
        <v>4.8</v>
      </c>
      <c r="D9" s="58">
        <v>105.4</v>
      </c>
      <c r="E9" s="48">
        <v>110</v>
      </c>
      <c r="F9" s="65">
        <v>1</v>
      </c>
      <c r="G9" s="65">
        <v>1</v>
      </c>
    </row>
    <row r="10" spans="1:7" s="5" customFormat="1" ht="15.75" x14ac:dyDescent="0.25">
      <c r="A10" s="6">
        <v>2</v>
      </c>
      <c r="B10" s="10" t="s">
        <v>11</v>
      </c>
      <c r="C10" s="63">
        <v>4.5</v>
      </c>
      <c r="D10" s="47">
        <v>89.4</v>
      </c>
      <c r="E10" s="48">
        <v>100</v>
      </c>
      <c r="F10" s="65">
        <v>2</v>
      </c>
      <c r="G10" s="65">
        <v>2</v>
      </c>
    </row>
    <row r="11" spans="1:7" s="5" customFormat="1" ht="31.5" x14ac:dyDescent="0.25">
      <c r="A11" s="6"/>
      <c r="B11" s="10" t="s">
        <v>12</v>
      </c>
      <c r="C11" s="64">
        <v>3.6</v>
      </c>
      <c r="D11" s="47">
        <v>87.4</v>
      </c>
      <c r="E11" s="48">
        <v>120</v>
      </c>
      <c r="F11" s="65">
        <v>4</v>
      </c>
      <c r="G11" s="65">
        <v>8</v>
      </c>
    </row>
    <row r="12" spans="1:7" s="5" customFormat="1" ht="15.75" x14ac:dyDescent="0.25">
      <c r="A12" s="6">
        <v>3</v>
      </c>
      <c r="B12" s="10" t="s">
        <v>13</v>
      </c>
      <c r="C12" s="64">
        <v>4.5</v>
      </c>
      <c r="D12" s="47">
        <v>99.4</v>
      </c>
      <c r="E12" s="48">
        <v>110</v>
      </c>
      <c r="F12" s="65">
        <v>2</v>
      </c>
      <c r="G12" s="65">
        <v>2</v>
      </c>
    </row>
    <row r="13" spans="1:7" s="5" customFormat="1" ht="31.5" x14ac:dyDescent="0.25">
      <c r="A13" s="6">
        <v>4</v>
      </c>
      <c r="B13" s="10" t="s">
        <v>14</v>
      </c>
      <c r="C13" s="64">
        <v>3.7</v>
      </c>
      <c r="D13" s="47">
        <v>95.4</v>
      </c>
      <c r="E13" s="48">
        <v>130</v>
      </c>
      <c r="F13" s="65">
        <v>3</v>
      </c>
      <c r="G13" s="65">
        <v>7</v>
      </c>
    </row>
    <row r="14" spans="1:7" s="5" customFormat="1" ht="31.5" x14ac:dyDescent="0.25">
      <c r="A14" s="6">
        <v>5</v>
      </c>
      <c r="B14" s="10" t="s">
        <v>15</v>
      </c>
      <c r="C14" s="63">
        <v>4.5</v>
      </c>
      <c r="D14" s="47">
        <v>112.4</v>
      </c>
      <c r="E14" s="48">
        <v>125</v>
      </c>
      <c r="F14" s="65">
        <v>2</v>
      </c>
      <c r="G14" s="65">
        <v>2</v>
      </c>
    </row>
    <row r="15" spans="1:7" s="5" customFormat="1" ht="15.75" x14ac:dyDescent="0.25">
      <c r="A15" s="9"/>
      <c r="B15" s="66" t="s">
        <v>16</v>
      </c>
      <c r="C15" s="67"/>
      <c r="D15" s="67"/>
      <c r="E15" s="67"/>
      <c r="F15" s="67"/>
      <c r="G15" s="68"/>
    </row>
    <row r="16" spans="1:7" s="5" customFormat="1" ht="15.75" x14ac:dyDescent="0.25">
      <c r="A16" s="6">
        <v>1</v>
      </c>
      <c r="B16" s="10" t="s">
        <v>17</v>
      </c>
      <c r="C16" s="63">
        <v>3.9</v>
      </c>
      <c r="D16" s="59">
        <v>104.4</v>
      </c>
      <c r="E16" s="48">
        <v>135</v>
      </c>
      <c r="F16" s="65">
        <v>3</v>
      </c>
      <c r="G16" s="65">
        <v>5</v>
      </c>
    </row>
    <row r="17" spans="1:7" s="5" customFormat="1" ht="15.75" x14ac:dyDescent="0.25">
      <c r="A17" s="6">
        <v>3</v>
      </c>
      <c r="B17" s="10" t="s">
        <v>18</v>
      </c>
      <c r="C17" s="63">
        <v>4.2</v>
      </c>
      <c r="D17" s="59">
        <v>100</v>
      </c>
      <c r="E17" s="48">
        <v>120</v>
      </c>
      <c r="F17" s="65">
        <v>2</v>
      </c>
      <c r="G17" s="65">
        <v>4</v>
      </c>
    </row>
    <row r="18" spans="1:7" s="5" customFormat="1" ht="15.75" customHeight="1" x14ac:dyDescent="0.25">
      <c r="A18" s="6">
        <v>4</v>
      </c>
      <c r="B18" s="10" t="s">
        <v>19</v>
      </c>
      <c r="C18" s="63">
        <v>4.4000000000000004</v>
      </c>
      <c r="D18" s="59">
        <v>106</v>
      </c>
      <c r="E18" s="48">
        <v>120</v>
      </c>
      <c r="F18" s="65">
        <v>1</v>
      </c>
      <c r="G18" s="65">
        <v>3</v>
      </c>
    </row>
    <row r="19" spans="1:7" s="5" customFormat="1" ht="31.5" x14ac:dyDescent="0.25">
      <c r="A19" s="6">
        <v>5</v>
      </c>
      <c r="B19" s="11" t="s">
        <v>20</v>
      </c>
      <c r="C19" s="63">
        <v>3.8</v>
      </c>
      <c r="D19" s="59">
        <v>84.4</v>
      </c>
      <c r="E19" s="48">
        <v>110</v>
      </c>
      <c r="F19" s="65">
        <v>4</v>
      </c>
      <c r="G19" s="65">
        <v>6</v>
      </c>
    </row>
    <row r="20" spans="1:7" s="5" customFormat="1" ht="15.75" x14ac:dyDescent="0.25">
      <c r="A20" s="12"/>
      <c r="B20" s="13" t="s">
        <v>21</v>
      </c>
      <c r="C20" s="14">
        <f>(SUM(C16:C19)+SUM(C9:C14))/10</f>
        <v>4.1899999999999995</v>
      </c>
      <c r="D20" s="14">
        <f>(SUM(D16:D19)+SUM(D9:D14))/10</f>
        <v>98.419999999999987</v>
      </c>
      <c r="E20" s="14">
        <f>(SUM(E16:E19)+SUM(E9:E14))/10</f>
        <v>118</v>
      </c>
      <c r="F20" s="15"/>
      <c r="G20" s="16"/>
    </row>
  </sheetData>
  <mergeCells count="6">
    <mergeCell ref="B15:G15"/>
    <mergeCell ref="B3:F3"/>
    <mergeCell ref="A5:A6"/>
    <mergeCell ref="B5:B6"/>
    <mergeCell ref="C5:G5"/>
    <mergeCell ref="B8:G8"/>
  </mergeCells>
  <pageMargins left="0.23622000000000001" right="0.23622000000000001" top="0.35433099999999995" bottom="0.35433099999999995" header="0.31496099999999999" footer="0.31496099999999999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Лист29">
    <tabColor rgb="FF00B0F0"/>
  </sheetPr>
  <dimension ref="A1:JF27"/>
  <sheetViews>
    <sheetView workbookViewId="0">
      <pane xSplit="2" ySplit="6" topLeftCell="C7" activePane="bottomRight" state="frozen"/>
      <selection activeCell="A15" sqref="A15:XFD15"/>
      <selection pane="topRight"/>
      <selection pane="bottomLeft"/>
      <selection pane="bottomRight" activeCell="B4" sqref="B4:B5"/>
    </sheetView>
  </sheetViews>
  <sheetFormatPr defaultRowHeight="12.75" customHeight="1" x14ac:dyDescent="0.2"/>
  <cols>
    <col min="1" max="1" width="4.5" style="1" customWidth="1"/>
    <col min="2" max="2" width="86.1640625" style="1" customWidth="1"/>
    <col min="3" max="3" width="11.6640625" style="1" customWidth="1"/>
    <col min="4" max="4" width="14.6640625" style="1" customWidth="1"/>
    <col min="5" max="5" width="14.5" style="1" customWidth="1"/>
    <col min="6" max="12" width="11.6640625" style="1" customWidth="1"/>
    <col min="13" max="13" width="16.5" style="1" customWidth="1"/>
    <col min="14" max="19" width="11.6640625" style="1" customWidth="1"/>
    <col min="20" max="20" width="15.83203125" style="1" customWidth="1"/>
    <col min="21" max="21" width="11.6640625" style="1" customWidth="1"/>
    <col min="22" max="22" width="15" style="1" customWidth="1"/>
    <col min="23" max="27" width="11.6640625" style="1" customWidth="1"/>
    <col min="28" max="28" width="18.33203125" style="49" customWidth="1"/>
    <col min="29" max="29" width="14.83203125" style="1" customWidth="1"/>
    <col min="30" max="30" width="11.6640625" style="1" customWidth="1"/>
    <col min="31" max="31" width="16" style="1" customWidth="1"/>
    <col min="32" max="38" width="11.6640625" style="1" customWidth="1"/>
    <col min="39" max="39" width="18.1640625" style="1" customWidth="1"/>
    <col min="40" max="47" width="11.6640625" style="1" customWidth="1"/>
    <col min="48" max="48" width="13.83203125" style="1" customWidth="1"/>
    <col min="49" max="49" width="16.5" style="1" customWidth="1"/>
    <col min="50" max="50" width="11.6640625" style="1" customWidth="1"/>
    <col min="51" max="51" width="16" style="1" customWidth="1"/>
    <col min="52" max="52" width="11.6640625" style="1" customWidth="1"/>
    <col min="53" max="53" width="15" style="1" customWidth="1"/>
    <col min="54" max="54" width="11.6640625" style="1" customWidth="1"/>
    <col min="55" max="55" width="15" style="1" customWidth="1"/>
    <col min="56" max="65" width="11.6640625" style="1" customWidth="1"/>
    <col min="66" max="266" width="9.33203125" style="1" customWidth="1"/>
  </cols>
  <sheetData>
    <row r="1" spans="1:65" x14ac:dyDescent="0.2">
      <c r="M1" s="17"/>
      <c r="U1" s="2" t="s">
        <v>22</v>
      </c>
    </row>
    <row r="2" spans="1:65" ht="14.25" x14ac:dyDescent="0.2">
      <c r="C2" s="18" t="s">
        <v>70</v>
      </c>
    </row>
    <row r="3" spans="1:65" ht="14.25" customHeight="1" x14ac:dyDescent="0.2"/>
    <row r="4" spans="1:65" ht="153.75" customHeight="1" x14ac:dyDescent="0.2">
      <c r="A4" s="79" t="s">
        <v>1</v>
      </c>
      <c r="B4" s="79" t="s">
        <v>2</v>
      </c>
      <c r="C4" s="80" t="s">
        <v>3</v>
      </c>
      <c r="D4" s="21" t="s">
        <v>23</v>
      </c>
      <c r="E4" s="78" t="s">
        <v>44</v>
      </c>
      <c r="F4" s="78"/>
      <c r="G4" s="78" t="s">
        <v>24</v>
      </c>
      <c r="H4" s="78"/>
      <c r="I4" s="78" t="s">
        <v>25</v>
      </c>
      <c r="J4" s="78"/>
      <c r="K4" s="78" t="s">
        <v>26</v>
      </c>
      <c r="L4" s="78"/>
      <c r="M4" s="21" t="s">
        <v>27</v>
      </c>
      <c r="N4" s="78" t="s">
        <v>45</v>
      </c>
      <c r="O4" s="78"/>
      <c r="P4" s="78" t="s">
        <v>28</v>
      </c>
      <c r="Q4" s="78"/>
      <c r="R4" s="78" t="s">
        <v>29</v>
      </c>
      <c r="S4" s="78"/>
      <c r="T4" s="78" t="s">
        <v>46</v>
      </c>
      <c r="U4" s="78"/>
      <c r="V4" s="78" t="s">
        <v>47</v>
      </c>
      <c r="W4" s="78"/>
      <c r="X4" s="78" t="s">
        <v>30</v>
      </c>
      <c r="Y4" s="78"/>
      <c r="Z4" s="78" t="s">
        <v>31</v>
      </c>
      <c r="AA4" s="78"/>
      <c r="AB4" s="50" t="s">
        <v>48</v>
      </c>
      <c r="AC4" s="75" t="s">
        <v>49</v>
      </c>
      <c r="AD4" s="76"/>
      <c r="AE4" s="77" t="s">
        <v>50</v>
      </c>
      <c r="AF4" s="76"/>
      <c r="AG4" s="77" t="s">
        <v>51</v>
      </c>
      <c r="AH4" s="76"/>
      <c r="AI4" s="77" t="s">
        <v>52</v>
      </c>
      <c r="AJ4" s="76"/>
      <c r="AK4" s="77" t="s">
        <v>53</v>
      </c>
      <c r="AL4" s="76"/>
      <c r="AM4" s="50" t="s">
        <v>54</v>
      </c>
      <c r="AN4" s="81" t="s">
        <v>55</v>
      </c>
      <c r="AO4" s="78"/>
      <c r="AP4" s="81" t="s">
        <v>56</v>
      </c>
      <c r="AQ4" s="78"/>
      <c r="AR4" s="81" t="s">
        <v>57</v>
      </c>
      <c r="AS4" s="78"/>
      <c r="AT4" s="81" t="s">
        <v>58</v>
      </c>
      <c r="AU4" s="78"/>
      <c r="AV4" s="50" t="s">
        <v>59</v>
      </c>
      <c r="AW4" s="81" t="s">
        <v>60</v>
      </c>
      <c r="AX4" s="78"/>
      <c r="AY4" s="81" t="s">
        <v>61</v>
      </c>
      <c r="AZ4" s="78"/>
      <c r="BA4" s="81" t="s">
        <v>62</v>
      </c>
      <c r="BB4" s="78"/>
      <c r="BC4" s="50" t="s">
        <v>63</v>
      </c>
      <c r="BD4" s="81" t="s">
        <v>64</v>
      </c>
      <c r="BE4" s="78"/>
      <c r="BF4" s="81" t="s">
        <v>65</v>
      </c>
      <c r="BG4" s="78"/>
      <c r="BH4" s="81" t="s">
        <v>66</v>
      </c>
      <c r="BI4" s="78"/>
      <c r="BJ4" s="81" t="s">
        <v>67</v>
      </c>
      <c r="BK4" s="78"/>
      <c r="BL4" s="81" t="s">
        <v>68</v>
      </c>
      <c r="BM4" s="78"/>
    </row>
    <row r="5" spans="1:65" ht="24.75" customHeight="1" x14ac:dyDescent="0.2">
      <c r="A5" s="79"/>
      <c r="B5" s="79"/>
      <c r="C5" s="80"/>
      <c r="D5" s="20" t="s">
        <v>32</v>
      </c>
      <c r="E5" s="19" t="s">
        <v>33</v>
      </c>
      <c r="F5" s="19" t="s">
        <v>32</v>
      </c>
      <c r="G5" s="19" t="s">
        <v>33</v>
      </c>
      <c r="H5" s="19" t="s">
        <v>32</v>
      </c>
      <c r="I5" s="19" t="s">
        <v>33</v>
      </c>
      <c r="J5" s="19" t="s">
        <v>32</v>
      </c>
      <c r="K5" s="19" t="s">
        <v>33</v>
      </c>
      <c r="L5" s="19" t="s">
        <v>32</v>
      </c>
      <c r="M5" s="20" t="s">
        <v>32</v>
      </c>
      <c r="N5" s="19" t="s">
        <v>33</v>
      </c>
      <c r="O5" s="19" t="s">
        <v>32</v>
      </c>
      <c r="P5" s="19" t="s">
        <v>33</v>
      </c>
      <c r="Q5" s="19" t="s">
        <v>32</v>
      </c>
      <c r="R5" s="19" t="s">
        <v>33</v>
      </c>
      <c r="S5" s="19" t="s">
        <v>32</v>
      </c>
      <c r="T5" s="19" t="s">
        <v>33</v>
      </c>
      <c r="U5" s="19" t="s">
        <v>32</v>
      </c>
      <c r="V5" s="19" t="s">
        <v>33</v>
      </c>
      <c r="W5" s="19" t="s">
        <v>32</v>
      </c>
      <c r="X5" s="19" t="s">
        <v>33</v>
      </c>
      <c r="Y5" s="19" t="s">
        <v>32</v>
      </c>
      <c r="Z5" s="19" t="s">
        <v>33</v>
      </c>
      <c r="AA5" s="19" t="s">
        <v>32</v>
      </c>
      <c r="AB5" s="51" t="s">
        <v>32</v>
      </c>
      <c r="AC5" s="19" t="s">
        <v>33</v>
      </c>
      <c r="AD5" s="19" t="s">
        <v>32</v>
      </c>
      <c r="AE5" s="19" t="s">
        <v>33</v>
      </c>
      <c r="AF5" s="19" t="s">
        <v>32</v>
      </c>
      <c r="AG5" s="19" t="s">
        <v>33</v>
      </c>
      <c r="AH5" s="19" t="s">
        <v>32</v>
      </c>
      <c r="AI5" s="19" t="s">
        <v>33</v>
      </c>
      <c r="AJ5" s="19" t="s">
        <v>32</v>
      </c>
      <c r="AK5" s="19" t="s">
        <v>33</v>
      </c>
      <c r="AL5" s="19" t="s">
        <v>32</v>
      </c>
      <c r="AM5" s="20" t="s">
        <v>32</v>
      </c>
      <c r="AN5" s="19" t="s">
        <v>33</v>
      </c>
      <c r="AO5" s="19" t="s">
        <v>32</v>
      </c>
      <c r="AP5" s="19" t="s">
        <v>33</v>
      </c>
      <c r="AQ5" s="19" t="s">
        <v>32</v>
      </c>
      <c r="AR5" s="19" t="s">
        <v>33</v>
      </c>
      <c r="AS5" s="19" t="s">
        <v>32</v>
      </c>
      <c r="AT5" s="19" t="s">
        <v>33</v>
      </c>
      <c r="AU5" s="19" t="s">
        <v>32</v>
      </c>
      <c r="AV5" s="20" t="s">
        <v>32</v>
      </c>
      <c r="AW5" s="19" t="s">
        <v>33</v>
      </c>
      <c r="AX5" s="19" t="s">
        <v>32</v>
      </c>
      <c r="AY5" s="19" t="s">
        <v>33</v>
      </c>
      <c r="AZ5" s="19" t="s">
        <v>32</v>
      </c>
      <c r="BA5" s="19" t="s">
        <v>33</v>
      </c>
      <c r="BB5" s="19" t="s">
        <v>32</v>
      </c>
      <c r="BC5" s="20" t="s">
        <v>32</v>
      </c>
      <c r="BD5" s="19" t="s">
        <v>33</v>
      </c>
      <c r="BE5" s="19" t="s">
        <v>32</v>
      </c>
      <c r="BF5" s="19" t="s">
        <v>33</v>
      </c>
      <c r="BG5" s="19" t="s">
        <v>32</v>
      </c>
      <c r="BH5" s="53" t="s">
        <v>33</v>
      </c>
      <c r="BI5" s="19" t="s">
        <v>32</v>
      </c>
      <c r="BJ5" s="19" t="s">
        <v>33</v>
      </c>
      <c r="BK5" s="19" t="s">
        <v>32</v>
      </c>
      <c r="BL5" s="19" t="s">
        <v>33</v>
      </c>
      <c r="BM5" s="19" t="s">
        <v>32</v>
      </c>
    </row>
    <row r="6" spans="1:65" s="23" customFormat="1" ht="17.25" customHeight="1" x14ac:dyDescent="0.2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  <c r="I6" s="24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4">
        <v>15</v>
      </c>
      <c r="P6" s="24">
        <v>16</v>
      </c>
      <c r="Q6" s="24">
        <v>17</v>
      </c>
      <c r="R6" s="24">
        <v>18</v>
      </c>
      <c r="S6" s="24">
        <v>19</v>
      </c>
      <c r="T6" s="24">
        <v>20</v>
      </c>
      <c r="U6" s="24">
        <v>21</v>
      </c>
      <c r="V6" s="24">
        <v>22</v>
      </c>
      <c r="W6" s="24">
        <v>23</v>
      </c>
      <c r="X6" s="24">
        <v>24</v>
      </c>
      <c r="Y6" s="24">
        <v>25</v>
      </c>
      <c r="Z6" s="24">
        <v>26</v>
      </c>
      <c r="AA6" s="24">
        <v>27</v>
      </c>
      <c r="AB6" s="24">
        <v>28</v>
      </c>
      <c r="AC6" s="24">
        <v>29</v>
      </c>
      <c r="AD6" s="24">
        <v>30</v>
      </c>
      <c r="AE6" s="24">
        <v>31</v>
      </c>
      <c r="AF6" s="24">
        <v>32</v>
      </c>
      <c r="AG6" s="24">
        <v>33</v>
      </c>
      <c r="AH6" s="24">
        <v>34</v>
      </c>
      <c r="AI6" s="24">
        <v>35</v>
      </c>
      <c r="AJ6" s="24">
        <v>36</v>
      </c>
      <c r="AK6" s="24">
        <v>37</v>
      </c>
      <c r="AL6" s="24">
        <v>38</v>
      </c>
      <c r="AM6" s="24">
        <v>39</v>
      </c>
      <c r="AN6" s="24">
        <v>40</v>
      </c>
      <c r="AO6" s="24">
        <v>41</v>
      </c>
      <c r="AP6" s="24">
        <v>42</v>
      </c>
      <c r="AQ6" s="24">
        <v>43</v>
      </c>
      <c r="AR6" s="24">
        <v>44</v>
      </c>
      <c r="AS6" s="24">
        <v>45</v>
      </c>
      <c r="AT6" s="24">
        <v>46</v>
      </c>
      <c r="AU6" s="24">
        <v>47</v>
      </c>
      <c r="AV6" s="24">
        <v>48</v>
      </c>
      <c r="AW6" s="24">
        <v>49</v>
      </c>
      <c r="AX6" s="24">
        <v>50</v>
      </c>
      <c r="AY6" s="24">
        <v>51</v>
      </c>
      <c r="AZ6" s="24">
        <v>52</v>
      </c>
      <c r="BA6" s="24">
        <v>53</v>
      </c>
      <c r="BB6" s="24">
        <v>54</v>
      </c>
      <c r="BC6" s="24">
        <v>55</v>
      </c>
      <c r="BD6" s="24">
        <v>56</v>
      </c>
      <c r="BE6" s="24">
        <v>57</v>
      </c>
      <c r="BF6" s="24">
        <v>58</v>
      </c>
      <c r="BG6" s="24">
        <v>59</v>
      </c>
      <c r="BH6" s="24">
        <v>60</v>
      </c>
      <c r="BI6" s="24">
        <v>61</v>
      </c>
      <c r="BJ6" s="24">
        <v>62</v>
      </c>
      <c r="BK6" s="24">
        <v>63</v>
      </c>
      <c r="BL6" s="24">
        <v>64</v>
      </c>
      <c r="BM6" s="24">
        <v>65</v>
      </c>
    </row>
    <row r="7" spans="1:65" s="25" customFormat="1" ht="38.25" x14ac:dyDescent="0.2">
      <c r="A7" s="22">
        <v>1</v>
      </c>
      <c r="B7" s="57" t="s">
        <v>34</v>
      </c>
      <c r="C7" s="27">
        <f>D7+M7+AB7+AM7+AV7+BC7</f>
        <v>105.4</v>
      </c>
      <c r="D7" s="33">
        <f>F7+H7+J7</f>
        <v>15</v>
      </c>
      <c r="E7" s="28">
        <v>0</v>
      </c>
      <c r="F7" s="28">
        <v>5</v>
      </c>
      <c r="G7" s="28">
        <v>0</v>
      </c>
      <c r="H7" s="28">
        <v>5</v>
      </c>
      <c r="I7" s="28">
        <v>0</v>
      </c>
      <c r="J7" s="28">
        <v>5</v>
      </c>
      <c r="K7" s="28" t="s">
        <v>35</v>
      </c>
      <c r="L7" s="28" t="s">
        <v>35</v>
      </c>
      <c r="M7" s="33">
        <f>O7+S7+W7+Y7</f>
        <v>17</v>
      </c>
      <c r="N7" s="29">
        <v>96</v>
      </c>
      <c r="O7" s="28">
        <v>4</v>
      </c>
      <c r="P7" s="30" t="s">
        <v>35</v>
      </c>
      <c r="Q7" s="28" t="s">
        <v>35</v>
      </c>
      <c r="R7" s="29">
        <v>33.6</v>
      </c>
      <c r="S7" s="28">
        <v>3</v>
      </c>
      <c r="T7" s="31" t="s">
        <v>35</v>
      </c>
      <c r="U7" s="29" t="s">
        <v>35</v>
      </c>
      <c r="V7" s="31" t="s">
        <v>36</v>
      </c>
      <c r="W7" s="28">
        <v>5</v>
      </c>
      <c r="X7" s="29">
        <v>100</v>
      </c>
      <c r="Y7" s="28">
        <v>5</v>
      </c>
      <c r="Z7" s="30" t="s">
        <v>35</v>
      </c>
      <c r="AA7" s="28" t="s">
        <v>35</v>
      </c>
      <c r="AB7" s="52">
        <f>AD7+AF7+AH7+AL7</f>
        <v>20</v>
      </c>
      <c r="AC7" s="31" t="s">
        <v>36</v>
      </c>
      <c r="AD7" s="28">
        <v>5</v>
      </c>
      <c r="AE7" s="31" t="s">
        <v>37</v>
      </c>
      <c r="AF7" s="28">
        <v>5</v>
      </c>
      <c r="AG7" s="54" t="s">
        <v>69</v>
      </c>
      <c r="AH7" s="28">
        <v>5</v>
      </c>
      <c r="AI7" s="30" t="s">
        <v>35</v>
      </c>
      <c r="AJ7" s="28" t="s">
        <v>35</v>
      </c>
      <c r="AK7" s="32">
        <v>-100</v>
      </c>
      <c r="AL7" s="28">
        <v>5</v>
      </c>
      <c r="AM7" s="27">
        <f t="shared" ref="AM7:AM16" si="0">AO7+AQ7+AS7+AU7</f>
        <v>18.399999999999999</v>
      </c>
      <c r="AN7" s="32">
        <v>0</v>
      </c>
      <c r="AO7" s="28">
        <v>5</v>
      </c>
      <c r="AP7" s="28">
        <v>0</v>
      </c>
      <c r="AQ7" s="28">
        <v>5</v>
      </c>
      <c r="AR7" s="32">
        <v>-1</v>
      </c>
      <c r="AS7" s="29">
        <v>3.4</v>
      </c>
      <c r="AT7" s="28">
        <v>0</v>
      </c>
      <c r="AU7" s="28">
        <v>5</v>
      </c>
      <c r="AV7" s="33">
        <f t="shared" ref="AV7:AV16" si="1">AX7+AZ7+BB7</f>
        <v>15</v>
      </c>
      <c r="AW7" s="31" t="s">
        <v>36</v>
      </c>
      <c r="AX7" s="28">
        <v>5</v>
      </c>
      <c r="AY7" s="31" t="s">
        <v>37</v>
      </c>
      <c r="AZ7" s="28">
        <v>5</v>
      </c>
      <c r="BA7" s="30" t="s">
        <v>38</v>
      </c>
      <c r="BB7" s="28">
        <v>5</v>
      </c>
      <c r="BC7" s="33">
        <f>BG7+BI7+BK7+BM7</f>
        <v>20</v>
      </c>
      <c r="BD7" s="19" t="s">
        <v>35</v>
      </c>
      <c r="BE7" s="28" t="s">
        <v>35</v>
      </c>
      <c r="BF7" s="28">
        <v>0</v>
      </c>
      <c r="BG7" s="28">
        <v>5</v>
      </c>
      <c r="BH7" s="28">
        <v>0</v>
      </c>
      <c r="BI7" s="28">
        <v>5</v>
      </c>
      <c r="BJ7" s="29" t="s">
        <v>39</v>
      </c>
      <c r="BK7" s="28">
        <v>5</v>
      </c>
      <c r="BL7" s="19">
        <v>0</v>
      </c>
      <c r="BM7" s="28">
        <v>5</v>
      </c>
    </row>
    <row r="8" spans="1:65" s="25" customFormat="1" ht="38.25" x14ac:dyDescent="0.2">
      <c r="A8" s="22">
        <v>2</v>
      </c>
      <c r="B8" s="57" t="s">
        <v>17</v>
      </c>
      <c r="C8" s="27">
        <f t="shared" ref="C8:C13" si="2">D8+M8+AB8+AM8+AV8+BC8</f>
        <v>104.4</v>
      </c>
      <c r="D8" s="33">
        <f t="shared" ref="D8:D9" si="3">F8+H8+J8+L8</f>
        <v>15</v>
      </c>
      <c r="E8" s="28">
        <v>2</v>
      </c>
      <c r="F8" s="28">
        <v>3</v>
      </c>
      <c r="G8" s="28">
        <v>0</v>
      </c>
      <c r="H8" s="28">
        <v>5</v>
      </c>
      <c r="I8" s="28">
        <v>0</v>
      </c>
      <c r="J8" s="28">
        <v>5</v>
      </c>
      <c r="K8" s="29">
        <v>84.3</v>
      </c>
      <c r="L8" s="28">
        <v>2</v>
      </c>
      <c r="M8" s="33">
        <f>O8+Q8+S8+U8+W8+Y8+AA8</f>
        <v>31</v>
      </c>
      <c r="N8" s="29">
        <v>97</v>
      </c>
      <c r="O8" s="28">
        <v>4</v>
      </c>
      <c r="P8" s="29">
        <v>99.7</v>
      </c>
      <c r="Q8" s="28">
        <v>5</v>
      </c>
      <c r="R8" s="29">
        <v>31.5</v>
      </c>
      <c r="S8" s="28">
        <v>3</v>
      </c>
      <c r="T8" s="31" t="s">
        <v>36</v>
      </c>
      <c r="U8" s="28">
        <v>5</v>
      </c>
      <c r="V8" s="31" t="s">
        <v>36</v>
      </c>
      <c r="W8" s="28">
        <v>5</v>
      </c>
      <c r="X8" s="29">
        <v>99.2</v>
      </c>
      <c r="Y8" s="28">
        <v>4</v>
      </c>
      <c r="Z8" s="28">
        <v>100</v>
      </c>
      <c r="AA8" s="28">
        <v>5</v>
      </c>
      <c r="AB8" s="52">
        <f t="shared" ref="AB8:AB16" si="4">AD8+AF8+AH8+AJ8+AL8</f>
        <v>20</v>
      </c>
      <c r="AC8" s="31" t="s">
        <v>36</v>
      </c>
      <c r="AD8" s="28">
        <v>5</v>
      </c>
      <c r="AE8" s="31" t="s">
        <v>37</v>
      </c>
      <c r="AF8" s="28">
        <v>5</v>
      </c>
      <c r="AG8" s="54" t="s">
        <v>69</v>
      </c>
      <c r="AH8" s="28">
        <v>5</v>
      </c>
      <c r="AI8" s="32">
        <v>160.9</v>
      </c>
      <c r="AJ8" s="28">
        <v>0</v>
      </c>
      <c r="AK8" s="32">
        <v>-31.2</v>
      </c>
      <c r="AL8" s="28">
        <v>5</v>
      </c>
      <c r="AM8" s="27">
        <f t="shared" si="0"/>
        <v>8.4</v>
      </c>
      <c r="AN8" s="32">
        <v>81.099999999999994</v>
      </c>
      <c r="AO8" s="28">
        <v>0</v>
      </c>
      <c r="AP8" s="32">
        <v>1307.8</v>
      </c>
      <c r="AQ8" s="28">
        <v>0</v>
      </c>
      <c r="AR8" s="32">
        <v>-14607.2</v>
      </c>
      <c r="AS8" s="29">
        <v>3.4</v>
      </c>
      <c r="AT8" s="28">
        <v>0</v>
      </c>
      <c r="AU8" s="28">
        <v>5</v>
      </c>
      <c r="AV8" s="33">
        <f t="shared" si="1"/>
        <v>15</v>
      </c>
      <c r="AW8" s="31" t="s">
        <v>36</v>
      </c>
      <c r="AX8" s="28">
        <v>5</v>
      </c>
      <c r="AY8" s="31" t="s">
        <v>37</v>
      </c>
      <c r="AZ8" s="28">
        <v>5</v>
      </c>
      <c r="BA8" s="30" t="s">
        <v>38</v>
      </c>
      <c r="BB8" s="28">
        <v>5</v>
      </c>
      <c r="BC8" s="33">
        <f t="shared" ref="BC8:BC11" si="5">BG8+BI8+BK8+BM8</f>
        <v>15</v>
      </c>
      <c r="BD8" s="19" t="s">
        <v>35</v>
      </c>
      <c r="BE8" s="28" t="s">
        <v>35</v>
      </c>
      <c r="BF8" s="28">
        <v>100</v>
      </c>
      <c r="BG8" s="28">
        <v>0</v>
      </c>
      <c r="BH8" s="28">
        <v>0</v>
      </c>
      <c r="BI8" s="28">
        <v>5</v>
      </c>
      <c r="BJ8" s="29" t="s">
        <v>39</v>
      </c>
      <c r="BK8" s="28">
        <v>5</v>
      </c>
      <c r="BL8" s="19">
        <v>0</v>
      </c>
      <c r="BM8" s="28">
        <v>5</v>
      </c>
    </row>
    <row r="9" spans="1:65" s="34" customFormat="1" ht="38.25" x14ac:dyDescent="0.2">
      <c r="A9" s="22">
        <v>3</v>
      </c>
      <c r="B9" s="57" t="s">
        <v>40</v>
      </c>
      <c r="C9" s="27">
        <f t="shared" si="2"/>
        <v>89.4</v>
      </c>
      <c r="D9" s="33">
        <f t="shared" si="3"/>
        <v>20</v>
      </c>
      <c r="E9" s="28">
        <v>0</v>
      </c>
      <c r="F9" s="28">
        <v>5</v>
      </c>
      <c r="G9" s="28">
        <v>0</v>
      </c>
      <c r="H9" s="28">
        <v>5</v>
      </c>
      <c r="I9" s="28">
        <v>0</v>
      </c>
      <c r="J9" s="28">
        <v>5</v>
      </c>
      <c r="K9" s="29">
        <v>100</v>
      </c>
      <c r="L9" s="28">
        <v>5</v>
      </c>
      <c r="M9" s="33">
        <f>O9+S9+W9+Y9</f>
        <v>16</v>
      </c>
      <c r="N9" s="29">
        <v>99.4</v>
      </c>
      <c r="O9" s="28">
        <v>4</v>
      </c>
      <c r="P9" s="29" t="s">
        <v>35</v>
      </c>
      <c r="Q9" s="28" t="s">
        <v>35</v>
      </c>
      <c r="R9" s="29">
        <v>39.1</v>
      </c>
      <c r="S9" s="28">
        <v>2</v>
      </c>
      <c r="T9" s="28" t="s">
        <v>35</v>
      </c>
      <c r="U9" s="28" t="s">
        <v>35</v>
      </c>
      <c r="V9" s="31" t="s">
        <v>36</v>
      </c>
      <c r="W9" s="28">
        <v>5</v>
      </c>
      <c r="X9" s="29">
        <v>100</v>
      </c>
      <c r="Y9" s="28">
        <v>5</v>
      </c>
      <c r="Z9" s="29" t="s">
        <v>35</v>
      </c>
      <c r="AA9" s="28" t="s">
        <v>35</v>
      </c>
      <c r="AB9" s="52">
        <f>AL9</f>
        <v>5</v>
      </c>
      <c r="AC9" s="30" t="s">
        <v>35</v>
      </c>
      <c r="AD9" s="28" t="s">
        <v>35</v>
      </c>
      <c r="AE9" s="30" t="s">
        <v>35</v>
      </c>
      <c r="AF9" s="28" t="s">
        <v>35</v>
      </c>
      <c r="AG9" s="30" t="s">
        <v>35</v>
      </c>
      <c r="AH9" s="28" t="s">
        <v>35</v>
      </c>
      <c r="AI9" s="30" t="s">
        <v>35</v>
      </c>
      <c r="AJ9" s="28" t="s">
        <v>35</v>
      </c>
      <c r="AK9" s="32">
        <v>-100</v>
      </c>
      <c r="AL9" s="28">
        <v>5</v>
      </c>
      <c r="AM9" s="27">
        <f t="shared" si="0"/>
        <v>13.4</v>
      </c>
      <c r="AN9" s="32">
        <v>11.9</v>
      </c>
      <c r="AO9" s="28">
        <v>0</v>
      </c>
      <c r="AP9" s="28">
        <v>0</v>
      </c>
      <c r="AQ9" s="28">
        <v>5</v>
      </c>
      <c r="AR9" s="32">
        <v>-2.9</v>
      </c>
      <c r="AS9" s="29">
        <v>3.4</v>
      </c>
      <c r="AT9" s="28">
        <v>0</v>
      </c>
      <c r="AU9" s="28">
        <v>5</v>
      </c>
      <c r="AV9" s="33">
        <f t="shared" si="1"/>
        <v>15</v>
      </c>
      <c r="AW9" s="31" t="s">
        <v>36</v>
      </c>
      <c r="AX9" s="28">
        <v>5</v>
      </c>
      <c r="AY9" s="31" t="s">
        <v>37</v>
      </c>
      <c r="AZ9" s="28">
        <v>5</v>
      </c>
      <c r="BA9" s="30" t="s">
        <v>38</v>
      </c>
      <c r="BB9" s="28">
        <v>5</v>
      </c>
      <c r="BC9" s="33">
        <f t="shared" si="5"/>
        <v>20</v>
      </c>
      <c r="BD9" s="19" t="s">
        <v>35</v>
      </c>
      <c r="BE9" s="28" t="s">
        <v>35</v>
      </c>
      <c r="BF9" s="28">
        <v>0</v>
      </c>
      <c r="BG9" s="28">
        <v>5</v>
      </c>
      <c r="BH9" s="28">
        <v>0</v>
      </c>
      <c r="BI9" s="28">
        <v>5</v>
      </c>
      <c r="BJ9" s="29" t="s">
        <v>39</v>
      </c>
      <c r="BK9" s="28">
        <v>5</v>
      </c>
      <c r="BL9" s="19">
        <v>0</v>
      </c>
      <c r="BM9" s="28">
        <v>5</v>
      </c>
    </row>
    <row r="10" spans="1:65" s="25" customFormat="1" ht="38.25" x14ac:dyDescent="0.2">
      <c r="A10" s="22">
        <v>4</v>
      </c>
      <c r="B10" s="26" t="s">
        <v>12</v>
      </c>
      <c r="C10" s="27">
        <f t="shared" si="2"/>
        <v>87.4</v>
      </c>
      <c r="D10" s="33">
        <f t="shared" ref="D10:D16" si="6">F10+H10+J10+L10</f>
        <v>15</v>
      </c>
      <c r="E10" s="28">
        <v>2</v>
      </c>
      <c r="F10" s="28">
        <v>3</v>
      </c>
      <c r="G10" s="28">
        <v>0</v>
      </c>
      <c r="H10" s="28">
        <v>5</v>
      </c>
      <c r="I10" s="28">
        <v>0</v>
      </c>
      <c r="J10" s="28">
        <v>5</v>
      </c>
      <c r="K10" s="29">
        <v>83</v>
      </c>
      <c r="L10" s="28">
        <v>2</v>
      </c>
      <c r="M10" s="33">
        <f t="shared" ref="M10:M11" si="7">O10+S10+W10+Y10</f>
        <v>14</v>
      </c>
      <c r="N10" s="29">
        <v>88</v>
      </c>
      <c r="O10" s="28">
        <v>2</v>
      </c>
      <c r="P10" s="29" t="s">
        <v>35</v>
      </c>
      <c r="Q10" s="28" t="s">
        <v>35</v>
      </c>
      <c r="R10" s="29">
        <v>32.700000000000003</v>
      </c>
      <c r="S10" s="28">
        <v>3</v>
      </c>
      <c r="T10" s="28" t="s">
        <v>35</v>
      </c>
      <c r="U10" s="28" t="s">
        <v>35</v>
      </c>
      <c r="V10" s="31" t="s">
        <v>36</v>
      </c>
      <c r="W10" s="28">
        <v>5</v>
      </c>
      <c r="X10" s="29">
        <v>99.7</v>
      </c>
      <c r="Y10" s="28">
        <v>4</v>
      </c>
      <c r="Z10" s="29" t="s">
        <v>35</v>
      </c>
      <c r="AA10" s="28" t="s">
        <v>35</v>
      </c>
      <c r="AB10" s="52">
        <f t="shared" si="4"/>
        <v>15</v>
      </c>
      <c r="AC10" s="31" t="s">
        <v>36</v>
      </c>
      <c r="AD10" s="28">
        <v>5</v>
      </c>
      <c r="AE10" s="31" t="s">
        <v>37</v>
      </c>
      <c r="AF10" s="28">
        <v>5</v>
      </c>
      <c r="AG10" s="54" t="s">
        <v>69</v>
      </c>
      <c r="AH10" s="28">
        <v>5</v>
      </c>
      <c r="AI10" s="32">
        <v>170</v>
      </c>
      <c r="AJ10" s="28">
        <v>0</v>
      </c>
      <c r="AK10" s="32">
        <v>23.9</v>
      </c>
      <c r="AL10" s="28">
        <v>0</v>
      </c>
      <c r="AM10" s="27">
        <f t="shared" si="0"/>
        <v>8.4</v>
      </c>
      <c r="AN10" s="32">
        <v>775.4</v>
      </c>
      <c r="AO10" s="28">
        <v>0</v>
      </c>
      <c r="AP10" s="32">
        <v>56939.9</v>
      </c>
      <c r="AQ10" s="28">
        <v>0</v>
      </c>
      <c r="AR10" s="32">
        <v>-100564.4</v>
      </c>
      <c r="AS10" s="29">
        <v>3.4</v>
      </c>
      <c r="AT10" s="28">
        <v>0</v>
      </c>
      <c r="AU10" s="28">
        <v>5</v>
      </c>
      <c r="AV10" s="33">
        <f t="shared" si="1"/>
        <v>15</v>
      </c>
      <c r="AW10" s="31" t="s">
        <v>36</v>
      </c>
      <c r="AX10" s="28">
        <v>5</v>
      </c>
      <c r="AY10" s="31" t="s">
        <v>37</v>
      </c>
      <c r="AZ10" s="28">
        <v>5</v>
      </c>
      <c r="BA10" s="30" t="s">
        <v>38</v>
      </c>
      <c r="BB10" s="28">
        <v>5</v>
      </c>
      <c r="BC10" s="33">
        <f t="shared" si="5"/>
        <v>20</v>
      </c>
      <c r="BD10" s="19" t="s">
        <v>35</v>
      </c>
      <c r="BE10" s="28" t="s">
        <v>35</v>
      </c>
      <c r="BF10" s="28">
        <v>0</v>
      </c>
      <c r="BG10" s="28">
        <v>5</v>
      </c>
      <c r="BH10" s="28">
        <v>0</v>
      </c>
      <c r="BI10" s="28">
        <v>5</v>
      </c>
      <c r="BJ10" s="29" t="s">
        <v>39</v>
      </c>
      <c r="BK10" s="28">
        <v>5</v>
      </c>
      <c r="BL10" s="19">
        <v>0</v>
      </c>
      <c r="BM10" s="28">
        <v>5</v>
      </c>
    </row>
    <row r="11" spans="1:65" s="25" customFormat="1" ht="38.25" x14ac:dyDescent="0.2">
      <c r="A11" s="22">
        <v>5</v>
      </c>
      <c r="B11" s="57" t="s">
        <v>13</v>
      </c>
      <c r="C11" s="27">
        <f t="shared" si="2"/>
        <v>99.4</v>
      </c>
      <c r="D11" s="33">
        <f>F11+H11+J11</f>
        <v>15</v>
      </c>
      <c r="E11" s="28">
        <v>0</v>
      </c>
      <c r="F11" s="28">
        <v>5</v>
      </c>
      <c r="G11" s="28">
        <v>0</v>
      </c>
      <c r="H11" s="28">
        <v>5</v>
      </c>
      <c r="I11" s="28">
        <v>0</v>
      </c>
      <c r="J11" s="28">
        <v>5</v>
      </c>
      <c r="K11" s="28" t="s">
        <v>35</v>
      </c>
      <c r="L11" s="28" t="s">
        <v>35</v>
      </c>
      <c r="M11" s="33">
        <f t="shared" si="7"/>
        <v>16</v>
      </c>
      <c r="N11" s="29">
        <v>99.5</v>
      </c>
      <c r="O11" s="28">
        <v>4</v>
      </c>
      <c r="P11" s="29" t="s">
        <v>35</v>
      </c>
      <c r="Q11" s="28" t="s">
        <v>35</v>
      </c>
      <c r="R11" s="29">
        <v>37.4</v>
      </c>
      <c r="S11" s="28">
        <v>2</v>
      </c>
      <c r="T11" s="28" t="s">
        <v>35</v>
      </c>
      <c r="U11" s="28" t="s">
        <v>35</v>
      </c>
      <c r="V11" s="31" t="s">
        <v>36</v>
      </c>
      <c r="W11" s="28">
        <v>5</v>
      </c>
      <c r="X11" s="29">
        <v>100</v>
      </c>
      <c r="Y11" s="28">
        <v>5</v>
      </c>
      <c r="Z11" s="30" t="s">
        <v>35</v>
      </c>
      <c r="AA11" s="28" t="s">
        <v>35</v>
      </c>
      <c r="AB11" s="52">
        <f>AD11+AF11+AH11+AL11</f>
        <v>20</v>
      </c>
      <c r="AC11" s="31" t="s">
        <v>36</v>
      </c>
      <c r="AD11" s="28">
        <v>5</v>
      </c>
      <c r="AE11" s="31" t="s">
        <v>37</v>
      </c>
      <c r="AF11" s="28">
        <v>5</v>
      </c>
      <c r="AG11" s="54" t="s">
        <v>69</v>
      </c>
      <c r="AH11" s="28">
        <v>5</v>
      </c>
      <c r="AI11" s="30" t="s">
        <v>35</v>
      </c>
      <c r="AJ11" s="28" t="s">
        <v>35</v>
      </c>
      <c r="AK11" s="32">
        <v>-100</v>
      </c>
      <c r="AL11" s="28">
        <v>5</v>
      </c>
      <c r="AM11" s="27">
        <f t="shared" si="0"/>
        <v>13.4</v>
      </c>
      <c r="AN11" s="32">
        <v>0</v>
      </c>
      <c r="AO11" s="28">
        <v>5</v>
      </c>
      <c r="AP11" s="28">
        <v>20</v>
      </c>
      <c r="AQ11" s="28">
        <v>0</v>
      </c>
      <c r="AR11" s="35">
        <v>-14.4</v>
      </c>
      <c r="AS11" s="36">
        <v>3.4</v>
      </c>
      <c r="AT11" s="28">
        <v>0</v>
      </c>
      <c r="AU11" s="28">
        <v>5</v>
      </c>
      <c r="AV11" s="33">
        <f t="shared" si="1"/>
        <v>15</v>
      </c>
      <c r="AW11" s="31" t="s">
        <v>36</v>
      </c>
      <c r="AX11" s="28">
        <v>5</v>
      </c>
      <c r="AY11" s="31" t="s">
        <v>37</v>
      </c>
      <c r="AZ11" s="28">
        <v>5</v>
      </c>
      <c r="BA11" s="30" t="s">
        <v>38</v>
      </c>
      <c r="BB11" s="28">
        <v>5</v>
      </c>
      <c r="BC11" s="33">
        <f t="shared" si="5"/>
        <v>20</v>
      </c>
      <c r="BD11" s="19" t="s">
        <v>35</v>
      </c>
      <c r="BE11" s="28" t="s">
        <v>35</v>
      </c>
      <c r="BF11" s="28">
        <v>0</v>
      </c>
      <c r="BG11" s="28">
        <v>5</v>
      </c>
      <c r="BH11" s="28">
        <v>0</v>
      </c>
      <c r="BI11" s="28">
        <v>5</v>
      </c>
      <c r="BJ11" s="29" t="s">
        <v>39</v>
      </c>
      <c r="BK11" s="28">
        <v>5</v>
      </c>
      <c r="BL11" s="19">
        <v>0</v>
      </c>
      <c r="BM11" s="28">
        <v>5</v>
      </c>
    </row>
    <row r="12" spans="1:65" s="25" customFormat="1" ht="38.25" x14ac:dyDescent="0.2">
      <c r="A12" s="22">
        <v>6</v>
      </c>
      <c r="B12" s="57" t="s">
        <v>18</v>
      </c>
      <c r="C12" s="27">
        <f t="shared" si="2"/>
        <v>100</v>
      </c>
      <c r="D12" s="33">
        <f t="shared" si="6"/>
        <v>20</v>
      </c>
      <c r="E12" s="28">
        <v>0</v>
      </c>
      <c r="F12" s="28">
        <v>5</v>
      </c>
      <c r="G12" s="28">
        <v>0</v>
      </c>
      <c r="H12" s="28">
        <v>5</v>
      </c>
      <c r="I12" s="28">
        <v>0</v>
      </c>
      <c r="J12" s="28">
        <v>5</v>
      </c>
      <c r="K12" s="28">
        <v>100</v>
      </c>
      <c r="L12" s="28">
        <v>5</v>
      </c>
      <c r="M12" s="33">
        <f t="shared" ref="M12:M13" si="8">O12+Q12+S12+U12+W12+Y12+AA12</f>
        <v>30</v>
      </c>
      <c r="N12" s="29">
        <v>96.8</v>
      </c>
      <c r="O12" s="28">
        <v>4</v>
      </c>
      <c r="P12" s="29">
        <v>98.4</v>
      </c>
      <c r="Q12" s="28">
        <v>5</v>
      </c>
      <c r="R12" s="29">
        <v>32.1</v>
      </c>
      <c r="S12" s="28">
        <v>3</v>
      </c>
      <c r="T12" s="31" t="s">
        <v>71</v>
      </c>
      <c r="U12" s="19">
        <v>4</v>
      </c>
      <c r="V12" s="31" t="s">
        <v>36</v>
      </c>
      <c r="W12" s="28">
        <v>5</v>
      </c>
      <c r="X12" s="29">
        <v>99.5</v>
      </c>
      <c r="Y12" s="28">
        <v>4</v>
      </c>
      <c r="Z12" s="28">
        <v>100</v>
      </c>
      <c r="AA12" s="28">
        <v>5</v>
      </c>
      <c r="AB12" s="52">
        <f>AL12</f>
        <v>5</v>
      </c>
      <c r="AC12" s="30" t="s">
        <v>35</v>
      </c>
      <c r="AD12" s="28" t="s">
        <v>35</v>
      </c>
      <c r="AE12" s="30" t="s">
        <v>35</v>
      </c>
      <c r="AF12" s="28" t="s">
        <v>35</v>
      </c>
      <c r="AG12" s="54" t="s">
        <v>35</v>
      </c>
      <c r="AH12" s="28" t="s">
        <v>35</v>
      </c>
      <c r="AI12" s="32" t="s">
        <v>35</v>
      </c>
      <c r="AJ12" s="28" t="s">
        <v>35</v>
      </c>
      <c r="AK12" s="32">
        <v>-100</v>
      </c>
      <c r="AL12" s="28">
        <v>5</v>
      </c>
      <c r="AM12" s="27">
        <f t="shared" si="0"/>
        <v>5</v>
      </c>
      <c r="AN12" s="32">
        <v>2918.9</v>
      </c>
      <c r="AO12" s="28">
        <v>0</v>
      </c>
      <c r="AP12" s="29">
        <v>19.7</v>
      </c>
      <c r="AQ12" s="28">
        <v>0</v>
      </c>
      <c r="AR12" s="32">
        <v>39.299999999999997</v>
      </c>
      <c r="AS12" s="29">
        <v>0</v>
      </c>
      <c r="AT12" s="28">
        <v>0</v>
      </c>
      <c r="AU12" s="28">
        <v>5</v>
      </c>
      <c r="AV12" s="33">
        <f t="shared" si="1"/>
        <v>15</v>
      </c>
      <c r="AW12" s="31" t="s">
        <v>36</v>
      </c>
      <c r="AX12" s="28">
        <v>5</v>
      </c>
      <c r="AY12" s="31" t="s">
        <v>37</v>
      </c>
      <c r="AZ12" s="28">
        <v>5</v>
      </c>
      <c r="BA12" s="30" t="s">
        <v>38</v>
      </c>
      <c r="BB12" s="28">
        <v>5</v>
      </c>
      <c r="BC12" s="33">
        <f>BE12+BG12+BI12+BK12+BM12</f>
        <v>25</v>
      </c>
      <c r="BD12" s="19" t="s">
        <v>41</v>
      </c>
      <c r="BE12" s="28">
        <v>5</v>
      </c>
      <c r="BF12" s="28">
        <v>0</v>
      </c>
      <c r="BG12" s="28">
        <v>5</v>
      </c>
      <c r="BH12" s="28">
        <v>0</v>
      </c>
      <c r="BI12" s="28">
        <v>5</v>
      </c>
      <c r="BJ12" s="29" t="s">
        <v>39</v>
      </c>
      <c r="BK12" s="28">
        <v>5</v>
      </c>
      <c r="BL12" s="19">
        <v>0</v>
      </c>
      <c r="BM12" s="28">
        <v>5</v>
      </c>
    </row>
    <row r="13" spans="1:65" s="25" customFormat="1" ht="38.25" x14ac:dyDescent="0.2">
      <c r="A13" s="22">
        <v>7</v>
      </c>
      <c r="B13" s="57" t="s">
        <v>19</v>
      </c>
      <c r="C13" s="27">
        <f t="shared" si="2"/>
        <v>106</v>
      </c>
      <c r="D13" s="33">
        <f t="shared" si="6"/>
        <v>20</v>
      </c>
      <c r="E13" s="28">
        <v>0</v>
      </c>
      <c r="F13" s="28">
        <v>5</v>
      </c>
      <c r="G13" s="28">
        <v>0</v>
      </c>
      <c r="H13" s="28">
        <v>5</v>
      </c>
      <c r="I13" s="28">
        <v>0</v>
      </c>
      <c r="J13" s="28">
        <v>5</v>
      </c>
      <c r="K13" s="29">
        <v>100</v>
      </c>
      <c r="L13" s="28">
        <v>5</v>
      </c>
      <c r="M13" s="33">
        <f t="shared" si="8"/>
        <v>31</v>
      </c>
      <c r="N13" s="29">
        <v>95.1</v>
      </c>
      <c r="O13" s="56">
        <v>4</v>
      </c>
      <c r="P13" s="29">
        <v>95</v>
      </c>
      <c r="Q13" s="28">
        <v>5</v>
      </c>
      <c r="R13" s="29">
        <v>32</v>
      </c>
      <c r="S13" s="28">
        <v>3</v>
      </c>
      <c r="T13" s="31" t="s">
        <v>36</v>
      </c>
      <c r="U13" s="19">
        <v>5</v>
      </c>
      <c r="V13" s="31" t="s">
        <v>36</v>
      </c>
      <c r="W13" s="28">
        <v>5</v>
      </c>
      <c r="X13" s="29">
        <v>99.1</v>
      </c>
      <c r="Y13" s="28">
        <v>4</v>
      </c>
      <c r="Z13" s="28">
        <v>100</v>
      </c>
      <c r="AA13" s="28">
        <v>5</v>
      </c>
      <c r="AB13" s="52">
        <f>AL13</f>
        <v>5</v>
      </c>
      <c r="AC13" s="30" t="s">
        <v>35</v>
      </c>
      <c r="AD13" s="28" t="s">
        <v>35</v>
      </c>
      <c r="AE13" s="30" t="s">
        <v>35</v>
      </c>
      <c r="AF13" s="28" t="s">
        <v>35</v>
      </c>
      <c r="AG13" s="30" t="s">
        <v>35</v>
      </c>
      <c r="AH13" s="28" t="s">
        <v>35</v>
      </c>
      <c r="AI13" s="30" t="s">
        <v>35</v>
      </c>
      <c r="AJ13" s="28" t="s">
        <v>35</v>
      </c>
      <c r="AK13" s="32">
        <v>-100</v>
      </c>
      <c r="AL13" s="28">
        <v>5</v>
      </c>
      <c r="AM13" s="27">
        <f t="shared" si="0"/>
        <v>15</v>
      </c>
      <c r="AN13" s="32">
        <v>69.400000000000006</v>
      </c>
      <c r="AO13" s="28">
        <v>0</v>
      </c>
      <c r="AP13" s="28">
        <v>0</v>
      </c>
      <c r="AQ13" s="28">
        <v>5</v>
      </c>
      <c r="AR13" s="32">
        <v>0</v>
      </c>
      <c r="AS13" s="29">
        <v>5</v>
      </c>
      <c r="AT13" s="28">
        <v>0</v>
      </c>
      <c r="AU13" s="28">
        <v>5</v>
      </c>
      <c r="AV13" s="33">
        <f t="shared" si="1"/>
        <v>15</v>
      </c>
      <c r="AW13" s="31" t="s">
        <v>36</v>
      </c>
      <c r="AX13" s="28">
        <v>5</v>
      </c>
      <c r="AY13" s="31" t="s">
        <v>37</v>
      </c>
      <c r="AZ13" s="28">
        <v>5</v>
      </c>
      <c r="BA13" s="30" t="s">
        <v>38</v>
      </c>
      <c r="BB13" s="28">
        <v>5</v>
      </c>
      <c r="BC13" s="33">
        <f t="shared" ref="BC13" si="9">BE13+BG13+BI13+BK13+BM13</f>
        <v>20</v>
      </c>
      <c r="BD13" s="19" t="s">
        <v>41</v>
      </c>
      <c r="BE13" s="28">
        <v>5</v>
      </c>
      <c r="BF13" s="28">
        <v>50</v>
      </c>
      <c r="BG13" s="28">
        <v>0</v>
      </c>
      <c r="BH13" s="30">
        <v>0</v>
      </c>
      <c r="BI13" s="28">
        <v>5</v>
      </c>
      <c r="BJ13" s="29" t="s">
        <v>39</v>
      </c>
      <c r="BK13" s="28">
        <v>5</v>
      </c>
      <c r="BL13" s="19">
        <v>0</v>
      </c>
      <c r="BM13" s="28">
        <v>5</v>
      </c>
    </row>
    <row r="14" spans="1:65" s="25" customFormat="1" ht="51" x14ac:dyDescent="0.2">
      <c r="A14" s="22">
        <v>8</v>
      </c>
      <c r="B14" s="57" t="s">
        <v>20</v>
      </c>
      <c r="C14" s="27">
        <f>D14+M14+AB14+AM14+AV14+BC14</f>
        <v>84.4</v>
      </c>
      <c r="D14" s="33">
        <f t="shared" si="6"/>
        <v>15</v>
      </c>
      <c r="E14" s="61" t="s">
        <v>72</v>
      </c>
      <c r="F14" s="28">
        <v>0</v>
      </c>
      <c r="G14" s="28">
        <v>0</v>
      </c>
      <c r="H14" s="28">
        <v>5</v>
      </c>
      <c r="I14" s="28">
        <v>0</v>
      </c>
      <c r="J14" s="28">
        <v>5</v>
      </c>
      <c r="K14" s="29">
        <v>99.9</v>
      </c>
      <c r="L14" s="28">
        <v>5</v>
      </c>
      <c r="M14" s="33">
        <f>O14+S14+W14+Y14+Q14+U14+AA14</f>
        <v>31</v>
      </c>
      <c r="N14" s="29">
        <v>99.2</v>
      </c>
      <c r="O14" s="28">
        <v>4</v>
      </c>
      <c r="P14" s="29">
        <v>99.5</v>
      </c>
      <c r="Q14" s="28">
        <v>5</v>
      </c>
      <c r="R14" s="28">
        <v>31.2</v>
      </c>
      <c r="S14" s="28">
        <v>3</v>
      </c>
      <c r="T14" s="31" t="s">
        <v>36</v>
      </c>
      <c r="U14" s="19">
        <v>5</v>
      </c>
      <c r="V14" s="31" t="s">
        <v>36</v>
      </c>
      <c r="W14" s="28">
        <v>5</v>
      </c>
      <c r="X14" s="29">
        <v>99.2</v>
      </c>
      <c r="Y14" s="28">
        <v>4</v>
      </c>
      <c r="Z14" s="28">
        <v>100</v>
      </c>
      <c r="AA14" s="28">
        <v>5</v>
      </c>
      <c r="AB14" s="52">
        <f>AL14</f>
        <v>5</v>
      </c>
      <c r="AC14" s="30" t="s">
        <v>35</v>
      </c>
      <c r="AD14" s="28" t="s">
        <v>35</v>
      </c>
      <c r="AE14" s="30" t="s">
        <v>35</v>
      </c>
      <c r="AF14" s="28" t="s">
        <v>35</v>
      </c>
      <c r="AG14" s="62" t="s">
        <v>35</v>
      </c>
      <c r="AH14" s="56" t="s">
        <v>35</v>
      </c>
      <c r="AI14" s="30" t="s">
        <v>35</v>
      </c>
      <c r="AJ14" s="28" t="s">
        <v>35</v>
      </c>
      <c r="AK14" s="32">
        <v>-100</v>
      </c>
      <c r="AL14" s="28">
        <v>5</v>
      </c>
      <c r="AM14" s="27">
        <f t="shared" si="0"/>
        <v>18.399999999999999</v>
      </c>
      <c r="AN14" s="32">
        <v>0.01</v>
      </c>
      <c r="AO14" s="28">
        <v>5</v>
      </c>
      <c r="AP14" s="28">
        <v>0</v>
      </c>
      <c r="AQ14" s="28">
        <v>5</v>
      </c>
      <c r="AR14" s="32">
        <v>-711.5</v>
      </c>
      <c r="AS14" s="29">
        <v>3.4</v>
      </c>
      <c r="AT14" s="28">
        <v>0</v>
      </c>
      <c r="AU14" s="28">
        <v>5</v>
      </c>
      <c r="AV14" s="33">
        <f t="shared" si="1"/>
        <v>10</v>
      </c>
      <c r="AW14" s="31" t="s">
        <v>73</v>
      </c>
      <c r="AX14" s="28">
        <v>0</v>
      </c>
      <c r="AY14" s="31" t="s">
        <v>37</v>
      </c>
      <c r="AZ14" s="28">
        <v>5</v>
      </c>
      <c r="BA14" s="30" t="s">
        <v>38</v>
      </c>
      <c r="BB14" s="28">
        <v>5</v>
      </c>
      <c r="BC14" s="33">
        <f>BE14+BI14+BK14</f>
        <v>5</v>
      </c>
      <c r="BD14" s="37" t="s">
        <v>74</v>
      </c>
      <c r="BE14" s="28">
        <v>0</v>
      </c>
      <c r="BF14" s="28" t="s">
        <v>35</v>
      </c>
      <c r="BG14" s="28" t="s">
        <v>35</v>
      </c>
      <c r="BH14" s="19">
        <v>0</v>
      </c>
      <c r="BI14" s="19">
        <v>5</v>
      </c>
      <c r="BJ14" s="29" t="s">
        <v>75</v>
      </c>
      <c r="BK14" s="28">
        <v>0</v>
      </c>
      <c r="BL14" s="28" t="s">
        <v>35</v>
      </c>
      <c r="BM14" s="28" t="s">
        <v>35</v>
      </c>
    </row>
    <row r="15" spans="1:65" s="25" customFormat="1" ht="38.25" x14ac:dyDescent="0.2">
      <c r="A15" s="22">
        <v>9</v>
      </c>
      <c r="B15" s="26" t="s">
        <v>14</v>
      </c>
      <c r="C15" s="27">
        <f>D15+M15+AB15+AM15+AV15+BC15</f>
        <v>95.4</v>
      </c>
      <c r="D15" s="33">
        <f t="shared" si="6"/>
        <v>19</v>
      </c>
      <c r="E15" s="28">
        <v>0</v>
      </c>
      <c r="F15" s="28">
        <v>5</v>
      </c>
      <c r="G15" s="28">
        <v>0</v>
      </c>
      <c r="H15" s="28">
        <v>5</v>
      </c>
      <c r="I15" s="28">
        <v>0</v>
      </c>
      <c r="J15" s="28">
        <v>5</v>
      </c>
      <c r="K15" s="29">
        <v>91.1</v>
      </c>
      <c r="L15" s="28">
        <v>4</v>
      </c>
      <c r="M15" s="33">
        <f t="shared" ref="M15:M16" si="10">O15+S15+W15+Y15+U15</f>
        <v>18</v>
      </c>
      <c r="N15" s="29">
        <v>54.1</v>
      </c>
      <c r="O15" s="28">
        <v>1</v>
      </c>
      <c r="P15" s="29" t="s">
        <v>35</v>
      </c>
      <c r="Q15" s="28" t="s">
        <v>35</v>
      </c>
      <c r="R15" s="29">
        <v>36.799999999999997</v>
      </c>
      <c r="S15" s="28">
        <v>2</v>
      </c>
      <c r="T15" s="31" t="s">
        <v>36</v>
      </c>
      <c r="U15" s="19">
        <v>5</v>
      </c>
      <c r="V15" s="31" t="s">
        <v>36</v>
      </c>
      <c r="W15" s="28">
        <v>5</v>
      </c>
      <c r="X15" s="60">
        <v>100</v>
      </c>
      <c r="Y15" s="56">
        <v>5</v>
      </c>
      <c r="Z15" s="29" t="s">
        <v>35</v>
      </c>
      <c r="AA15" s="28" t="s">
        <v>35</v>
      </c>
      <c r="AB15" s="52">
        <f t="shared" si="4"/>
        <v>15</v>
      </c>
      <c r="AC15" s="31" t="s">
        <v>36</v>
      </c>
      <c r="AD15" s="28">
        <v>5</v>
      </c>
      <c r="AE15" s="31" t="s">
        <v>37</v>
      </c>
      <c r="AF15" s="28">
        <v>5</v>
      </c>
      <c r="AG15" s="54" t="s">
        <v>69</v>
      </c>
      <c r="AH15" s="28">
        <v>5</v>
      </c>
      <c r="AI15" s="32">
        <v>69.5</v>
      </c>
      <c r="AJ15" s="28">
        <v>0</v>
      </c>
      <c r="AK15" s="32">
        <v>29.5</v>
      </c>
      <c r="AL15" s="28">
        <v>0</v>
      </c>
      <c r="AM15" s="27">
        <f t="shared" si="0"/>
        <v>13.4</v>
      </c>
      <c r="AN15" s="32">
        <v>195431.9</v>
      </c>
      <c r="AO15" s="28">
        <v>0</v>
      </c>
      <c r="AP15" s="38">
        <v>0</v>
      </c>
      <c r="AQ15" s="28">
        <v>5</v>
      </c>
      <c r="AR15" s="32">
        <v>-240667.7</v>
      </c>
      <c r="AS15" s="29">
        <v>3.4</v>
      </c>
      <c r="AT15" s="28">
        <v>0</v>
      </c>
      <c r="AU15" s="28">
        <v>5</v>
      </c>
      <c r="AV15" s="33">
        <f t="shared" si="1"/>
        <v>15</v>
      </c>
      <c r="AW15" s="31" t="s">
        <v>36</v>
      </c>
      <c r="AX15" s="28">
        <v>5</v>
      </c>
      <c r="AY15" s="31" t="s">
        <v>37</v>
      </c>
      <c r="AZ15" s="28">
        <v>5</v>
      </c>
      <c r="BA15" s="30" t="s">
        <v>38</v>
      </c>
      <c r="BB15" s="28">
        <v>5</v>
      </c>
      <c r="BC15" s="33">
        <f>BG15+BI15+BK15+BM15</f>
        <v>15</v>
      </c>
      <c r="BD15" s="55" t="s">
        <v>35</v>
      </c>
      <c r="BE15" s="56" t="s">
        <v>35</v>
      </c>
      <c r="BF15" s="28">
        <v>1</v>
      </c>
      <c r="BG15" s="28">
        <v>0</v>
      </c>
      <c r="BH15" s="28">
        <v>0</v>
      </c>
      <c r="BI15" s="28">
        <v>5</v>
      </c>
      <c r="BJ15" s="29" t="s">
        <v>39</v>
      </c>
      <c r="BK15" s="28">
        <v>5</v>
      </c>
      <c r="BL15" s="28">
        <v>0</v>
      </c>
      <c r="BM15" s="28">
        <v>5</v>
      </c>
    </row>
    <row r="16" spans="1:65" s="25" customFormat="1" ht="38.25" x14ac:dyDescent="0.2">
      <c r="A16" s="22">
        <v>10</v>
      </c>
      <c r="B16" s="57" t="s">
        <v>15</v>
      </c>
      <c r="C16" s="27">
        <f>D16+M16+AB16+AM16+AV16+BC16</f>
        <v>112.4</v>
      </c>
      <c r="D16" s="33">
        <f t="shared" si="6"/>
        <v>20</v>
      </c>
      <c r="E16" s="28">
        <v>0</v>
      </c>
      <c r="F16" s="28">
        <v>5</v>
      </c>
      <c r="G16" s="28">
        <v>0</v>
      </c>
      <c r="H16" s="28">
        <v>5</v>
      </c>
      <c r="I16" s="28">
        <v>0</v>
      </c>
      <c r="J16" s="28">
        <v>5</v>
      </c>
      <c r="K16" s="29">
        <v>98.3</v>
      </c>
      <c r="L16" s="28">
        <v>5</v>
      </c>
      <c r="M16" s="33">
        <f t="shared" si="10"/>
        <v>20</v>
      </c>
      <c r="N16" s="29">
        <v>85.6</v>
      </c>
      <c r="O16" s="28">
        <v>2</v>
      </c>
      <c r="P16" s="29" t="s">
        <v>35</v>
      </c>
      <c r="Q16" s="28" t="s">
        <v>35</v>
      </c>
      <c r="R16" s="29">
        <v>29.5</v>
      </c>
      <c r="S16" s="28">
        <v>4</v>
      </c>
      <c r="T16" s="31" t="s">
        <v>36</v>
      </c>
      <c r="U16" s="19">
        <v>5</v>
      </c>
      <c r="V16" s="31" t="s">
        <v>36</v>
      </c>
      <c r="W16" s="28">
        <v>5</v>
      </c>
      <c r="X16" s="29">
        <v>99.6</v>
      </c>
      <c r="Y16" s="28">
        <v>4</v>
      </c>
      <c r="Z16" s="29" t="s">
        <v>35</v>
      </c>
      <c r="AA16" s="28" t="s">
        <v>35</v>
      </c>
      <c r="AB16" s="52">
        <f t="shared" si="4"/>
        <v>20</v>
      </c>
      <c r="AC16" s="31" t="s">
        <v>36</v>
      </c>
      <c r="AD16" s="28">
        <v>5</v>
      </c>
      <c r="AE16" s="31" t="s">
        <v>37</v>
      </c>
      <c r="AF16" s="28">
        <v>5</v>
      </c>
      <c r="AG16" s="54" t="s">
        <v>69</v>
      </c>
      <c r="AH16" s="28">
        <v>5</v>
      </c>
      <c r="AI16" s="32">
        <v>163</v>
      </c>
      <c r="AJ16" s="28">
        <v>0</v>
      </c>
      <c r="AK16" s="32">
        <v>-100</v>
      </c>
      <c r="AL16" s="28">
        <v>5</v>
      </c>
      <c r="AM16" s="27">
        <f t="shared" si="0"/>
        <v>18.399999999999999</v>
      </c>
      <c r="AN16" s="32">
        <v>0.02</v>
      </c>
      <c r="AO16" s="28">
        <v>5</v>
      </c>
      <c r="AP16" s="28">
        <v>0</v>
      </c>
      <c r="AQ16" s="28">
        <v>5</v>
      </c>
      <c r="AR16" s="32">
        <v>-5839</v>
      </c>
      <c r="AS16" s="29">
        <v>3.4</v>
      </c>
      <c r="AT16" s="28">
        <v>0</v>
      </c>
      <c r="AU16" s="28">
        <v>5</v>
      </c>
      <c r="AV16" s="33">
        <f t="shared" si="1"/>
        <v>15</v>
      </c>
      <c r="AW16" s="31" t="s">
        <v>36</v>
      </c>
      <c r="AX16" s="28">
        <v>5</v>
      </c>
      <c r="AY16" s="31" t="s">
        <v>37</v>
      </c>
      <c r="AZ16" s="28">
        <v>5</v>
      </c>
      <c r="BA16" s="30" t="s">
        <v>38</v>
      </c>
      <c r="BB16" s="28">
        <v>5</v>
      </c>
      <c r="BC16" s="33">
        <f>BG16+BI16+BK16+BM16</f>
        <v>19</v>
      </c>
      <c r="BD16" s="19" t="s">
        <v>35</v>
      </c>
      <c r="BE16" s="28" t="s">
        <v>35</v>
      </c>
      <c r="BF16" s="28">
        <v>0</v>
      </c>
      <c r="BG16" s="28">
        <v>5</v>
      </c>
      <c r="BH16" s="29">
        <v>1.9</v>
      </c>
      <c r="BI16" s="28">
        <v>4</v>
      </c>
      <c r="BJ16" s="29" t="s">
        <v>39</v>
      </c>
      <c r="BK16" s="28">
        <v>5</v>
      </c>
      <c r="BL16" s="28">
        <v>0</v>
      </c>
      <c r="BM16" s="28">
        <v>5</v>
      </c>
    </row>
    <row r="17" spans="1:65" s="39" customFormat="1" ht="15" x14ac:dyDescent="0.2">
      <c r="A17" s="40"/>
      <c r="B17" s="41" t="s">
        <v>21</v>
      </c>
      <c r="C17" s="42">
        <f t="shared" ref="C17:I17" si="11">SUM(C7:C16)/10</f>
        <v>98.419999999999987</v>
      </c>
      <c r="D17" s="42">
        <f t="shared" si="11"/>
        <v>17.399999999999999</v>
      </c>
      <c r="E17" s="43">
        <f t="shared" si="11"/>
        <v>0.4</v>
      </c>
      <c r="F17" s="43">
        <f t="shared" si="11"/>
        <v>4.0999999999999996</v>
      </c>
      <c r="G17" s="43">
        <f t="shared" si="11"/>
        <v>0</v>
      </c>
      <c r="H17" s="43">
        <f t="shared" si="11"/>
        <v>5</v>
      </c>
      <c r="I17" s="43">
        <f t="shared" si="11"/>
        <v>0</v>
      </c>
      <c r="J17" s="43">
        <f t="shared" ref="J17:BM17" si="12">SUM(J7:J16)/10</f>
        <v>5</v>
      </c>
      <c r="K17" s="43">
        <f>SUM(K7:K16)/8</f>
        <v>94.575000000000003</v>
      </c>
      <c r="L17" s="43">
        <f>SUM(L7:L16)/8</f>
        <v>4.125</v>
      </c>
      <c r="M17" s="43">
        <f t="shared" si="12"/>
        <v>22.4</v>
      </c>
      <c r="N17" s="43">
        <f t="shared" si="12"/>
        <v>91.070000000000007</v>
      </c>
      <c r="O17" s="43">
        <f t="shared" si="12"/>
        <v>3.3</v>
      </c>
      <c r="P17" s="43">
        <f>SUM(P7:P16)/5</f>
        <v>78.52000000000001</v>
      </c>
      <c r="Q17" s="43">
        <f>SUM(Q7:Q16)/5</f>
        <v>4</v>
      </c>
      <c r="R17" s="43">
        <f t="shared" si="12"/>
        <v>33.589999999999996</v>
      </c>
      <c r="S17" s="43">
        <f t="shared" si="12"/>
        <v>2.8</v>
      </c>
      <c r="T17" s="43">
        <f>SUM(T7:T16)/7</f>
        <v>0</v>
      </c>
      <c r="U17" s="43">
        <f>SUM(U7:U16)/7</f>
        <v>4.1428571428571432</v>
      </c>
      <c r="V17" s="43">
        <f t="shared" si="12"/>
        <v>0</v>
      </c>
      <c r="W17" s="43">
        <f t="shared" si="12"/>
        <v>5</v>
      </c>
      <c r="X17" s="43">
        <f t="shared" si="12"/>
        <v>99.63000000000001</v>
      </c>
      <c r="Y17" s="43">
        <f t="shared" si="12"/>
        <v>4.4000000000000004</v>
      </c>
      <c r="Z17" s="43">
        <f>SUM(Z7:Z16)/5</f>
        <v>80</v>
      </c>
      <c r="AA17" s="43">
        <f>SUM(AA7:AA16)/5</f>
        <v>4</v>
      </c>
      <c r="AB17" s="43">
        <f>SUM(AB7:AB16)/10</f>
        <v>13</v>
      </c>
      <c r="AC17" s="43">
        <f>SUM(AC7:AC16)/6</f>
        <v>0</v>
      </c>
      <c r="AD17" s="43">
        <f t="shared" ref="AD17:AF17" si="13">SUM(AD7:AD16)/6</f>
        <v>5</v>
      </c>
      <c r="AE17" s="43">
        <f t="shared" si="13"/>
        <v>0</v>
      </c>
      <c r="AF17" s="43">
        <f t="shared" si="13"/>
        <v>5</v>
      </c>
      <c r="AG17" s="43">
        <f t="shared" ref="AG17:AL17" si="14">SUM(AG7:AG16)/10</f>
        <v>0</v>
      </c>
      <c r="AH17" s="43">
        <f>SUM(AH7:AH16)/6</f>
        <v>5</v>
      </c>
      <c r="AI17" s="43">
        <f>SUM(AI7:AI16)/4</f>
        <v>140.85</v>
      </c>
      <c r="AJ17" s="43">
        <f>SUM(AJ7:AJ16)/4</f>
        <v>0</v>
      </c>
      <c r="AK17" s="43">
        <f t="shared" si="14"/>
        <v>-67.78</v>
      </c>
      <c r="AL17" s="43">
        <f t="shared" si="14"/>
        <v>4</v>
      </c>
      <c r="AM17" s="43">
        <f t="shared" si="12"/>
        <v>13.220000000000002</v>
      </c>
      <c r="AN17" s="43">
        <f t="shared" si="12"/>
        <v>19928.862999999998</v>
      </c>
      <c r="AO17" s="43">
        <f t="shared" si="12"/>
        <v>2</v>
      </c>
      <c r="AP17" s="43">
        <f t="shared" si="12"/>
        <v>5828.74</v>
      </c>
      <c r="AQ17" s="43">
        <f t="shared" si="12"/>
        <v>3</v>
      </c>
      <c r="AR17" s="44">
        <f t="shared" si="12"/>
        <v>-36236.879999999997</v>
      </c>
      <c r="AS17" s="43">
        <f t="shared" si="12"/>
        <v>3.2199999999999998</v>
      </c>
      <c r="AT17" s="43">
        <f t="shared" si="12"/>
        <v>0</v>
      </c>
      <c r="AU17" s="43">
        <f t="shared" si="12"/>
        <v>5</v>
      </c>
      <c r="AV17" s="43">
        <f t="shared" si="12"/>
        <v>14.5</v>
      </c>
      <c r="AW17" s="43">
        <f t="shared" si="12"/>
        <v>0</v>
      </c>
      <c r="AX17" s="43">
        <f t="shared" si="12"/>
        <v>4.5</v>
      </c>
      <c r="AY17" s="43">
        <f t="shared" si="12"/>
        <v>0</v>
      </c>
      <c r="AZ17" s="43">
        <f t="shared" si="12"/>
        <v>5</v>
      </c>
      <c r="BA17" s="43">
        <f t="shared" si="12"/>
        <v>0</v>
      </c>
      <c r="BB17" s="43">
        <f t="shared" si="12"/>
        <v>5</v>
      </c>
      <c r="BC17" s="43">
        <f t="shared" si="12"/>
        <v>17.899999999999999</v>
      </c>
      <c r="BD17" s="43">
        <f>SUM(BD7:BD16)/4</f>
        <v>0</v>
      </c>
      <c r="BE17" s="43">
        <f>SUM(BE7:BE16)/4</f>
        <v>2.5</v>
      </c>
      <c r="BF17" s="43">
        <f t="shared" si="12"/>
        <v>15.1</v>
      </c>
      <c r="BG17" s="43">
        <f t="shared" si="12"/>
        <v>3</v>
      </c>
      <c r="BH17" s="43">
        <f t="shared" si="12"/>
        <v>0.19</v>
      </c>
      <c r="BI17" s="43">
        <f t="shared" si="12"/>
        <v>4.9000000000000004</v>
      </c>
      <c r="BJ17" s="43">
        <f t="shared" ref="BJ17:BK17" si="15">SUM(BJ7:BJ16)/10</f>
        <v>0</v>
      </c>
      <c r="BK17" s="43">
        <f t="shared" si="15"/>
        <v>4.5</v>
      </c>
      <c r="BL17" s="43">
        <f t="shared" si="12"/>
        <v>0</v>
      </c>
      <c r="BM17" s="43">
        <f t="shared" si="12"/>
        <v>4.5</v>
      </c>
    </row>
    <row r="18" spans="1:65" x14ac:dyDescent="0.2">
      <c r="A18" s="1" t="s">
        <v>42</v>
      </c>
    </row>
    <row r="19" spans="1:65" s="1" customFormat="1" ht="14.25" customHeight="1" x14ac:dyDescent="0.2">
      <c r="A19" s="74"/>
      <c r="B19" s="74"/>
      <c r="AB19" s="49"/>
    </row>
    <row r="20" spans="1:65" ht="14.25" customHeight="1" x14ac:dyDescent="0.2">
      <c r="A20" s="74"/>
      <c r="B20" s="74"/>
      <c r="J20" s="45"/>
      <c r="L20" s="45"/>
    </row>
    <row r="22" spans="1:65" x14ac:dyDescent="0.2">
      <c r="B22" s="46"/>
    </row>
    <row r="27" spans="1:65" ht="15.75" customHeight="1" x14ac:dyDescent="0.2"/>
  </sheetData>
  <mergeCells count="32">
    <mergeCell ref="C4:C5"/>
    <mergeCell ref="E4:F4"/>
    <mergeCell ref="G4:H4"/>
    <mergeCell ref="BL4:BM4"/>
    <mergeCell ref="AP4:AQ4"/>
    <mergeCell ref="AR4:AS4"/>
    <mergeCell ref="AT4:AU4"/>
    <mergeCell ref="AW4:AX4"/>
    <mergeCell ref="AY4:AZ4"/>
    <mergeCell ref="AK4:AL4"/>
    <mergeCell ref="BJ4:BK4"/>
    <mergeCell ref="BA4:BB4"/>
    <mergeCell ref="BD4:BE4"/>
    <mergeCell ref="BF4:BG4"/>
    <mergeCell ref="BH4:BI4"/>
    <mergeCell ref="AN4:AO4"/>
    <mergeCell ref="A19:B20"/>
    <mergeCell ref="AC4:AD4"/>
    <mergeCell ref="AE4:AF4"/>
    <mergeCell ref="AG4:AH4"/>
    <mergeCell ref="AI4:AJ4"/>
    <mergeCell ref="T4:U4"/>
    <mergeCell ref="V4:W4"/>
    <mergeCell ref="X4:Y4"/>
    <mergeCell ref="Z4:AA4"/>
    <mergeCell ref="I4:J4"/>
    <mergeCell ref="K4:L4"/>
    <mergeCell ref="N4:O4"/>
    <mergeCell ref="P4:Q4"/>
    <mergeCell ref="R4:S4"/>
    <mergeCell ref="A4:A5"/>
    <mergeCell ref="B4:B5"/>
  </mergeCells>
  <pageMargins left="0.39370078740157483" right="0.39370078740157483" top="1.1811023622047245" bottom="0.39370078740157483" header="0.11811023622047245" footer="0.11811023622047245"/>
  <pageSetup paperSize="8" fitToWidth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приложение 2</vt:lpstr>
      <vt:lpstr>'приложение 2'!Заголовки_для_печати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Шарова Жанна Юрьевна</dc:creator>
  <cp:lastModifiedBy>Перминова Альбина</cp:lastModifiedBy>
  <cp:revision>5</cp:revision>
  <cp:lastPrinted>2026-05-08T10:06:38Z</cp:lastPrinted>
  <dcterms:created xsi:type="dcterms:W3CDTF">2010-01-20T06:57:00Z</dcterms:created>
  <dcterms:modified xsi:type="dcterms:W3CDTF">2026-05-12T06:34:43Z</dcterms:modified>
  <cp:version>983040</cp:version>
</cp:coreProperties>
</file>