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По замечаниям счетной палаты\"/>
    </mc:Choice>
  </mc:AlternateContent>
  <bookViews>
    <workbookView xWindow="0" yWindow="0" windowWidth="2880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81" i="1" l="1"/>
  <c r="C82" i="1"/>
  <c r="C71" i="1" l="1"/>
  <c r="C29" i="1" l="1"/>
  <c r="C76" i="1" l="1"/>
  <c r="C72" i="1"/>
  <c r="C45" i="1"/>
  <c r="C36" i="1"/>
  <c r="C42" i="1"/>
  <c r="C84" i="1" l="1"/>
  <c r="C83" i="1" l="1"/>
  <c r="C80" i="1" l="1"/>
  <c r="C79" i="1" s="1"/>
  <c r="C87" i="1"/>
  <c r="C78" i="1"/>
  <c r="C77" i="1" s="1"/>
  <c r="C70" i="1"/>
  <c r="C68" i="1"/>
  <c r="C66" i="1"/>
  <c r="C63" i="1"/>
  <c r="C62" i="1"/>
  <c r="C61" i="1"/>
  <c r="C60" i="1"/>
  <c r="C54" i="1"/>
  <c r="C53" i="1"/>
  <c r="C51" i="1"/>
  <c r="C50" i="1"/>
  <c r="C49" i="1"/>
  <c r="C48" i="1"/>
  <c r="C43" i="1"/>
  <c r="C41" i="1"/>
  <c r="C40" i="1" s="1"/>
  <c r="C38" i="1"/>
  <c r="C37" i="1"/>
  <c r="C32" i="1"/>
  <c r="C27" i="1"/>
  <c r="C23" i="1"/>
  <c r="C20" i="1"/>
  <c r="C17" i="1"/>
  <c r="C15" i="1"/>
  <c r="C11" i="1"/>
  <c r="C9" i="1"/>
  <c r="C47" i="1" l="1"/>
  <c r="C8" i="1"/>
  <c r="C26" i="1"/>
  <c r="C7" i="1" s="1"/>
  <c r="C88" i="1" s="1"/>
</calcChain>
</file>

<file path=xl/sharedStrings.xml><?xml version="1.0" encoding="utf-8"?>
<sst xmlns="http://schemas.openxmlformats.org/spreadsheetml/2006/main" count="169" uniqueCount="169">
  <si>
    <t xml:space="preserve">     Приложение  1</t>
  </si>
  <si>
    <t>к решению Думы города</t>
  </si>
  <si>
    <t>от___________ № _______</t>
  </si>
  <si>
    <t>Распределение доходов бюджета  города Нефтеюганска на 2025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</si>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</sst>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2">
    <xf numFmtId="0" fontId="0" fillId="0" borderId="0" xfId="0"/>
    <xf numFmtId="0" fontId="6" fillId="0" borderId="0" xfId="30" applyFont="1" applyAlignment="1">
      <alignment horizontal="center" vertical="center"/>
    </xf>
    <xf numFmtId="0" fontId="9" fillId="0" borderId="0" xfId="30" applyFont="1" applyAlignment="1">
      <alignment horizontal="center" vertical="center"/>
    </xf>
    <xf numFmtId="0" fontId="7" fillId="0" borderId="0" xfId="30" applyFont="1" applyFill="1" applyAlignment="1" applyProtection="1">
      <alignment horizontal="center" vertical="center"/>
    </xf>
    <xf numFmtId="0" fontId="7" fillId="0" borderId="0" xfId="30" applyFont="1" applyFill="1" applyAlignment="1" applyProtection="1">
      <alignment horizontal="left" vertical="center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vertical="center"/>
    </xf>
    <xf numFmtId="0" fontId="7" fillId="0" borderId="0" xfId="30" applyFont="1" applyFill="1" applyAlignment="1" applyProtection="1">
      <alignment horizontal="right" vertical="center"/>
    </xf>
    <xf numFmtId="4" fontId="6" fillId="0" borderId="0" xfId="30" applyNumberFormat="1" applyFont="1" applyFill="1" applyAlignment="1">
      <alignment horizontal="center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3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left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8" fillId="0" borderId="1" xfId="30" applyFont="1" applyFill="1" applyBorder="1" applyAlignment="1">
      <alignment horizontal="left" vertical="center" wrapText="1"/>
    </xf>
    <xf numFmtId="49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 applyProtection="1">
      <alignment horizontal="left" vertical="center" wrapText="1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>
      <alignment horizontal="left" vertical="center" wrapText="1"/>
    </xf>
    <xf numFmtId="1" fontId="7" fillId="0" borderId="1" xfId="30" applyNumberFormat="1" applyFont="1" applyFill="1" applyBorder="1" applyAlignment="1">
      <alignment horizontal="left" vertical="center" wrapText="1"/>
    </xf>
    <xf numFmtId="0" fontId="7" fillId="0" borderId="1" xfId="30" applyFont="1" applyFill="1" applyBorder="1" applyAlignment="1">
      <alignment horizontal="left" vertical="center" wrapText="1"/>
    </xf>
    <xf numFmtId="1" fontId="8" fillId="0" borderId="1" xfId="30" applyNumberFormat="1" applyFont="1" applyFill="1" applyBorder="1" applyAlignment="1">
      <alignment horizontal="left" vertical="center" wrapText="1"/>
    </xf>
    <xf numFmtId="165" fontId="7" fillId="0" borderId="1" xfId="30" applyNumberFormat="1" applyFont="1" applyFill="1" applyBorder="1" applyAlignment="1" applyProtection="1">
      <alignment horizontal="left" vertical="center" wrapText="1"/>
    </xf>
    <xf numFmtId="0" fontId="7" fillId="0" borderId="1" xfId="28" applyFont="1" applyFill="1" applyBorder="1" applyAlignment="1">
      <alignment horizontal="left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/>
    </xf>
    <xf numFmtId="4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left" vertical="center"/>
    </xf>
    <xf numFmtId="0" fontId="6" fillId="0" borderId="0" xfId="30" applyFont="1" applyFill="1" applyAlignment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2"/>
  <sheetViews>
    <sheetView showGridLines="0" tabSelected="1" workbookViewId="0">
      <pane ySplit="6" topLeftCell="A7" activePane="bottomLeft" state="frozen"/>
      <selection activeCell="C71" sqref="C71"/>
      <selection pane="bottomLeft" activeCell="G10" sqref="G10"/>
    </sheetView>
  </sheetViews>
  <sheetFormatPr defaultColWidth="9.140625" defaultRowHeight="12.75" customHeight="1" outlineLevelRow="7" x14ac:dyDescent="0.2"/>
  <cols>
    <col min="1" max="1" width="29.140625" style="29" customWidth="1"/>
    <col min="2" max="2" width="76" style="30" customWidth="1"/>
    <col min="3" max="3" width="20.28515625" style="31" customWidth="1"/>
    <col min="4" max="16384" width="9.140625" style="1"/>
  </cols>
  <sheetData>
    <row r="1" spans="1:3" ht="15.75" x14ac:dyDescent="0.2">
      <c r="A1" s="3"/>
      <c r="B1" s="4"/>
      <c r="C1" s="5" t="s">
        <v>0</v>
      </c>
    </row>
    <row r="2" spans="1:3" ht="15.75" x14ac:dyDescent="0.2">
      <c r="A2" s="6"/>
      <c r="B2" s="6"/>
      <c r="C2" s="7" t="s">
        <v>1</v>
      </c>
    </row>
    <row r="3" spans="1:3" ht="15.75" x14ac:dyDescent="0.2">
      <c r="A3" s="3"/>
      <c r="B3" s="3"/>
      <c r="C3" s="5" t="s">
        <v>2</v>
      </c>
    </row>
    <row r="4" spans="1:3" ht="15.75" x14ac:dyDescent="0.2">
      <c r="A4" s="3"/>
      <c r="B4" s="3" t="s">
        <v>3</v>
      </c>
      <c r="C4" s="8"/>
    </row>
    <row r="5" spans="1:3" ht="15.75" x14ac:dyDescent="0.2">
      <c r="A5" s="3"/>
      <c r="B5" s="3"/>
      <c r="C5" s="9" t="s">
        <v>4</v>
      </c>
    </row>
    <row r="6" spans="1:3" ht="47.25" customHeight="1" x14ac:dyDescent="0.2">
      <c r="A6" s="10" t="s">
        <v>5</v>
      </c>
      <c r="B6" s="10" t="s">
        <v>6</v>
      </c>
      <c r="C6" s="11" t="s">
        <v>7</v>
      </c>
    </row>
    <row r="7" spans="1:3" ht="27" customHeight="1" x14ac:dyDescent="0.2">
      <c r="A7" s="12" t="s">
        <v>8</v>
      </c>
      <c r="B7" s="13" t="s">
        <v>9</v>
      </c>
      <c r="C7" s="14">
        <f>C8+C26</f>
        <v>5912410800</v>
      </c>
    </row>
    <row r="8" spans="1:3" ht="15.75" outlineLevel="1" x14ac:dyDescent="0.2">
      <c r="A8" s="12"/>
      <c r="B8" s="15" t="s">
        <v>10</v>
      </c>
      <c r="C8" s="14">
        <f>C9+C10+C11+C15+C23</f>
        <v>5370663632</v>
      </c>
    </row>
    <row r="9" spans="1:3" ht="19.5" customHeight="1" outlineLevel="2" x14ac:dyDescent="0.2">
      <c r="A9" s="16" t="s">
        <v>11</v>
      </c>
      <c r="B9" s="17" t="s">
        <v>12</v>
      </c>
      <c r="C9" s="18">
        <f>3524079552+770671000</f>
        <v>4294750552</v>
      </c>
    </row>
    <row r="10" spans="1:3" ht="33.75" customHeight="1" outlineLevel="1" x14ac:dyDescent="0.2">
      <c r="A10" s="16" t="s">
        <v>13</v>
      </c>
      <c r="B10" s="19" t="s">
        <v>14</v>
      </c>
      <c r="C10" s="18">
        <v>14640000</v>
      </c>
    </row>
    <row r="11" spans="1:3" ht="15.75" outlineLevel="1" x14ac:dyDescent="0.2">
      <c r="A11" s="16" t="s">
        <v>15</v>
      </c>
      <c r="B11" s="19" t="s">
        <v>16</v>
      </c>
      <c r="C11" s="18">
        <f>C12+C13+C14</f>
        <v>776084690</v>
      </c>
    </row>
    <row r="12" spans="1:3" ht="28.5" customHeight="1" outlineLevel="2" x14ac:dyDescent="0.2">
      <c r="A12" s="16" t="s">
        <v>17</v>
      </c>
      <c r="B12" s="17" t="s">
        <v>18</v>
      </c>
      <c r="C12" s="18">
        <v>751451690</v>
      </c>
    </row>
    <row r="13" spans="1:3" ht="15.75" outlineLevel="3" x14ac:dyDescent="0.2">
      <c r="A13" s="16" t="s">
        <v>19</v>
      </c>
      <c r="B13" s="17" t="s">
        <v>20</v>
      </c>
      <c r="C13" s="18">
        <v>191000</v>
      </c>
    </row>
    <row r="14" spans="1:3" ht="31.5" outlineLevel="3" x14ac:dyDescent="0.2">
      <c r="A14" s="16" t="s">
        <v>21</v>
      </c>
      <c r="B14" s="17" t="s">
        <v>22</v>
      </c>
      <c r="C14" s="18">
        <v>24442000</v>
      </c>
    </row>
    <row r="15" spans="1:3" ht="15.75" customHeight="1" outlineLevel="1" x14ac:dyDescent="0.2">
      <c r="A15" s="16" t="s">
        <v>23</v>
      </c>
      <c r="B15" s="20" t="s">
        <v>24</v>
      </c>
      <c r="C15" s="18">
        <f>C16+C20+C17</f>
        <v>264177530</v>
      </c>
    </row>
    <row r="16" spans="1:3" ht="44.25" customHeight="1" outlineLevel="3" x14ac:dyDescent="0.2">
      <c r="A16" s="16" t="s">
        <v>25</v>
      </c>
      <c r="B16" s="17" t="s">
        <v>26</v>
      </c>
      <c r="C16" s="18">
        <v>103294000</v>
      </c>
    </row>
    <row r="17" spans="1:3" ht="21.75" customHeight="1" outlineLevel="3" x14ac:dyDescent="0.2">
      <c r="A17" s="16" t="s">
        <v>27</v>
      </c>
      <c r="B17" s="17" t="s">
        <v>28</v>
      </c>
      <c r="C17" s="18">
        <f t="shared" ref="C17:C23" si="0">C18+C19</f>
        <v>66116530</v>
      </c>
    </row>
    <row r="18" spans="1:3" ht="21.75" customHeight="1" outlineLevel="3" x14ac:dyDescent="0.2">
      <c r="A18" s="16" t="s">
        <v>29</v>
      </c>
      <c r="B18" s="17" t="s">
        <v>30</v>
      </c>
      <c r="C18" s="18">
        <v>27683530</v>
      </c>
    </row>
    <row r="19" spans="1:3" ht="21.75" customHeight="1" outlineLevel="3" x14ac:dyDescent="0.2">
      <c r="A19" s="16" t="s">
        <v>31</v>
      </c>
      <c r="B19" s="17" t="s">
        <v>32</v>
      </c>
      <c r="C19" s="18">
        <v>38433000</v>
      </c>
    </row>
    <row r="20" spans="1:3" ht="15.75" customHeight="1" outlineLevel="2" x14ac:dyDescent="0.2">
      <c r="A20" s="16" t="s">
        <v>33</v>
      </c>
      <c r="B20" s="17" t="s">
        <v>34</v>
      </c>
      <c r="C20" s="18">
        <f t="shared" si="0"/>
        <v>94767000</v>
      </c>
    </row>
    <row r="21" spans="1:3" ht="31.5" outlineLevel="4" x14ac:dyDescent="0.2">
      <c r="A21" s="16" t="s">
        <v>35</v>
      </c>
      <c r="B21" s="17" t="s">
        <v>36</v>
      </c>
      <c r="C21" s="18">
        <v>73682000</v>
      </c>
    </row>
    <row r="22" spans="1:3" ht="31.5" outlineLevel="4" x14ac:dyDescent="0.2">
      <c r="A22" s="16" t="s">
        <v>37</v>
      </c>
      <c r="B22" s="17" t="s">
        <v>38</v>
      </c>
      <c r="C22" s="18">
        <v>21085000</v>
      </c>
    </row>
    <row r="23" spans="1:3" ht="15.75" customHeight="1" outlineLevel="1" x14ac:dyDescent="0.2">
      <c r="A23" s="16" t="s">
        <v>39</v>
      </c>
      <c r="B23" s="21" t="s">
        <v>40</v>
      </c>
      <c r="C23" s="18">
        <f t="shared" si="0"/>
        <v>21010860</v>
      </c>
    </row>
    <row r="24" spans="1:3" ht="47.25" outlineLevel="3" x14ac:dyDescent="0.2">
      <c r="A24" s="16" t="s">
        <v>41</v>
      </c>
      <c r="B24" s="17" t="s">
        <v>42</v>
      </c>
      <c r="C24" s="18">
        <v>21005860</v>
      </c>
    </row>
    <row r="25" spans="1:3" ht="31.5" outlineLevel="3" x14ac:dyDescent="0.2">
      <c r="A25" s="16" t="s">
        <v>43</v>
      </c>
      <c r="B25" s="17" t="s">
        <v>44</v>
      </c>
      <c r="C25" s="18">
        <v>5000</v>
      </c>
    </row>
    <row r="26" spans="1:3" s="2" customFormat="1" ht="15.75" outlineLevel="7" x14ac:dyDescent="0.2">
      <c r="A26" s="12"/>
      <c r="B26" s="22" t="s">
        <v>45</v>
      </c>
      <c r="C26" s="14">
        <f>C27+C38+C40+C43+C47+C77</f>
        <v>541747168</v>
      </c>
    </row>
    <row r="27" spans="1:3" ht="31.5" outlineLevel="1" x14ac:dyDescent="0.2">
      <c r="A27" s="16" t="s">
        <v>46</v>
      </c>
      <c r="B27" s="20" t="s">
        <v>47</v>
      </c>
      <c r="C27" s="18">
        <f>SUM(C28:C37)</f>
        <v>419079610</v>
      </c>
    </row>
    <row r="28" spans="1:3" ht="47.25" outlineLevel="3" x14ac:dyDescent="0.2">
      <c r="A28" s="16" t="s">
        <v>48</v>
      </c>
      <c r="B28" s="17" t="s">
        <v>49</v>
      </c>
      <c r="C28" s="18">
        <v>1273000</v>
      </c>
    </row>
    <row r="29" spans="1:3" ht="64.5" customHeight="1" outlineLevel="4" x14ac:dyDescent="0.2">
      <c r="A29" s="16" t="s">
        <v>50</v>
      </c>
      <c r="B29" s="23" t="s">
        <v>51</v>
      </c>
      <c r="C29" s="18">
        <f>380380000-69247200</f>
        <v>311132800</v>
      </c>
    </row>
    <row r="30" spans="1:3" ht="63" customHeight="1" outlineLevel="4" x14ac:dyDescent="0.2">
      <c r="A30" s="16" t="s">
        <v>52</v>
      </c>
      <c r="B30" s="17" t="s">
        <v>53</v>
      </c>
      <c r="C30" s="18">
        <v>659688</v>
      </c>
    </row>
    <row r="31" spans="1:3" ht="65.25" customHeight="1" outlineLevel="4" x14ac:dyDescent="0.2">
      <c r="A31" s="16" t="s">
        <v>54</v>
      </c>
      <c r="B31" s="17" t="s">
        <v>55</v>
      </c>
      <c r="C31" s="18">
        <v>191522</v>
      </c>
    </row>
    <row r="32" spans="1:3" ht="31.5" outlineLevel="4" x14ac:dyDescent="0.2">
      <c r="A32" s="16" t="s">
        <v>56</v>
      </c>
      <c r="B32" s="17" t="s">
        <v>57</v>
      </c>
      <c r="C32" s="18">
        <f>60230300+31773000</f>
        <v>92003300</v>
      </c>
    </row>
    <row r="33" spans="1:3" ht="94.5" outlineLevel="4" x14ac:dyDescent="0.2">
      <c r="A33" s="16" t="s">
        <v>58</v>
      </c>
      <c r="B33" s="17" t="s">
        <v>59</v>
      </c>
      <c r="C33" s="18">
        <v>36</v>
      </c>
    </row>
    <row r="34" spans="1:3" ht="93" customHeight="1" outlineLevel="4" x14ac:dyDescent="0.2">
      <c r="A34" s="16" t="s">
        <v>60</v>
      </c>
      <c r="B34" s="17" t="s">
        <v>61</v>
      </c>
      <c r="C34" s="18">
        <v>14</v>
      </c>
    </row>
    <row r="35" spans="1:3" ht="56.25" customHeight="1" outlineLevel="4" x14ac:dyDescent="0.2">
      <c r="A35" s="16" t="s">
        <v>168</v>
      </c>
      <c r="B35" s="17" t="s">
        <v>167</v>
      </c>
      <c r="C35" s="18">
        <v>1434750</v>
      </c>
    </row>
    <row r="36" spans="1:3" ht="65.25" customHeight="1" outlineLevel="4" x14ac:dyDescent="0.2">
      <c r="A36" s="16" t="s">
        <v>62</v>
      </c>
      <c r="B36" s="17" t="s">
        <v>63</v>
      </c>
      <c r="C36" s="18">
        <f>6000000+3000000</f>
        <v>9000000</v>
      </c>
    </row>
    <row r="37" spans="1:3" ht="90.75" customHeight="1" outlineLevel="4" x14ac:dyDescent="0.2">
      <c r="A37" s="16" t="s">
        <v>64</v>
      </c>
      <c r="B37" s="17" t="s">
        <v>65</v>
      </c>
      <c r="C37" s="18">
        <f>2900000+484500</f>
        <v>3384500</v>
      </c>
    </row>
    <row r="38" spans="1:3" ht="28.5" customHeight="1" outlineLevel="1" x14ac:dyDescent="0.2">
      <c r="A38" s="16" t="s">
        <v>66</v>
      </c>
      <c r="B38" s="20" t="s">
        <v>67</v>
      </c>
      <c r="C38" s="18">
        <f>C39</f>
        <v>7018608</v>
      </c>
    </row>
    <row r="39" spans="1:3" ht="25.5" customHeight="1" outlineLevel="2" x14ac:dyDescent="0.2">
      <c r="A39" s="16" t="s">
        <v>68</v>
      </c>
      <c r="B39" s="17" t="s">
        <v>69</v>
      </c>
      <c r="C39" s="18">
        <v>7018608</v>
      </c>
    </row>
    <row r="40" spans="1:3" ht="32.25" customHeight="1" outlineLevel="1" x14ac:dyDescent="0.2">
      <c r="A40" s="16" t="s">
        <v>70</v>
      </c>
      <c r="B40" s="20" t="s">
        <v>71</v>
      </c>
      <c r="C40" s="18">
        <f>C41+C42</f>
        <v>9138239</v>
      </c>
    </row>
    <row r="41" spans="1:3" ht="31.5" outlineLevel="4" x14ac:dyDescent="0.2">
      <c r="A41" s="16" t="s">
        <v>72</v>
      </c>
      <c r="B41" s="17" t="s">
        <v>73</v>
      </c>
      <c r="C41" s="18">
        <f>5352000+127100</f>
        <v>5479100</v>
      </c>
    </row>
    <row r="42" spans="1:3" ht="15.75" outlineLevel="4" x14ac:dyDescent="0.2">
      <c r="A42" s="16" t="s">
        <v>74</v>
      </c>
      <c r="B42" s="17" t="s">
        <v>75</v>
      </c>
      <c r="C42" s="18">
        <f>2317376+1001763+340000</f>
        <v>3659139</v>
      </c>
    </row>
    <row r="43" spans="1:3" ht="15.75" outlineLevel="1" x14ac:dyDescent="0.2">
      <c r="A43" s="16" t="s">
        <v>76</v>
      </c>
      <c r="B43" s="20" t="s">
        <v>77</v>
      </c>
      <c r="C43" s="18">
        <f>SUM(C44:C46)</f>
        <v>76302453</v>
      </c>
    </row>
    <row r="44" spans="1:3" ht="31.5" outlineLevel="3" x14ac:dyDescent="0.2">
      <c r="A44" s="16" t="s">
        <v>78</v>
      </c>
      <c r="B44" s="17" t="s">
        <v>79</v>
      </c>
      <c r="C44" s="18">
        <v>66799900</v>
      </c>
    </row>
    <row r="45" spans="1:3" ht="78.75" outlineLevel="4" x14ac:dyDescent="0.2">
      <c r="A45" s="16" t="s">
        <v>80</v>
      </c>
      <c r="B45" s="23" t="s">
        <v>81</v>
      </c>
      <c r="C45" s="18">
        <f>1921900+600+80053</f>
        <v>2002553</v>
      </c>
    </row>
    <row r="46" spans="1:3" ht="47.25" outlineLevel="4" x14ac:dyDescent="0.2">
      <c r="A46" s="16" t="s">
        <v>82</v>
      </c>
      <c r="B46" s="17" t="s">
        <v>83</v>
      </c>
      <c r="C46" s="18">
        <v>7500000</v>
      </c>
    </row>
    <row r="47" spans="1:3" ht="15.75" customHeight="1" outlineLevel="1" x14ac:dyDescent="0.2">
      <c r="A47" s="16" t="s">
        <v>84</v>
      </c>
      <c r="B47" s="20" t="s">
        <v>85</v>
      </c>
      <c r="C47" s="18">
        <f>SUM(C48:C76)</f>
        <v>29825258</v>
      </c>
    </row>
    <row r="48" spans="1:3" ht="74.25" customHeight="1" outlineLevel="2" x14ac:dyDescent="0.2">
      <c r="A48" s="16" t="s">
        <v>86</v>
      </c>
      <c r="B48" s="17" t="s">
        <v>87</v>
      </c>
      <c r="C48" s="18">
        <f>26700+46000+15000+6000</f>
        <v>93700</v>
      </c>
    </row>
    <row r="49" spans="1:3" ht="99" customHeight="1" outlineLevel="2" x14ac:dyDescent="0.2">
      <c r="A49" s="16" t="s">
        <v>88</v>
      </c>
      <c r="B49" s="17" t="s">
        <v>89</v>
      </c>
      <c r="C49" s="18">
        <f>15000+88300+2000+20500+172900+15700</f>
        <v>314400</v>
      </c>
    </row>
    <row r="50" spans="1:3" ht="86.25" customHeight="1" outlineLevel="2" x14ac:dyDescent="0.2">
      <c r="A50" s="16" t="s">
        <v>90</v>
      </c>
      <c r="B50" s="17" t="s">
        <v>91</v>
      </c>
      <c r="C50" s="18">
        <f>8300+2300+16700+6700</f>
        <v>34000</v>
      </c>
    </row>
    <row r="51" spans="1:3" ht="78.75" outlineLevel="2" x14ac:dyDescent="0.2">
      <c r="A51" s="16" t="s">
        <v>92</v>
      </c>
      <c r="B51" s="17" t="s">
        <v>93</v>
      </c>
      <c r="C51" s="18">
        <f>900+21600</f>
        <v>22500</v>
      </c>
    </row>
    <row r="52" spans="1:3" ht="96" customHeight="1" outlineLevel="2" x14ac:dyDescent="0.2">
      <c r="A52" s="16" t="s">
        <v>94</v>
      </c>
      <c r="B52" s="17" t="s">
        <v>95</v>
      </c>
      <c r="C52" s="18">
        <v>270000</v>
      </c>
    </row>
    <row r="53" spans="1:3" ht="94.5" outlineLevel="2" x14ac:dyDescent="0.2">
      <c r="A53" s="16" t="s">
        <v>96</v>
      </c>
      <c r="B53" s="17" t="s">
        <v>97</v>
      </c>
      <c r="C53" s="18">
        <f>4000+113300</f>
        <v>117300</v>
      </c>
    </row>
    <row r="54" spans="1:3" ht="94.5" customHeight="1" outlineLevel="2" x14ac:dyDescent="0.2">
      <c r="A54" s="16" t="s">
        <v>98</v>
      </c>
      <c r="B54" s="17" t="s">
        <v>99</v>
      </c>
      <c r="C54" s="18">
        <f>58300+690000+4400</f>
        <v>752700</v>
      </c>
    </row>
    <row r="55" spans="1:3" ht="83.25" customHeight="1" outlineLevel="2" x14ac:dyDescent="0.2">
      <c r="A55" s="16" t="s">
        <v>100</v>
      </c>
      <c r="B55" s="17" t="s">
        <v>101</v>
      </c>
      <c r="C55" s="18">
        <v>8700</v>
      </c>
    </row>
    <row r="56" spans="1:3" ht="83.25" customHeight="1" outlineLevel="2" x14ac:dyDescent="0.2">
      <c r="A56" s="16" t="s">
        <v>102</v>
      </c>
      <c r="B56" s="17" t="s">
        <v>103</v>
      </c>
      <c r="C56" s="18">
        <v>1000</v>
      </c>
    </row>
    <row r="57" spans="1:3" ht="83.25" customHeight="1" outlineLevel="2" x14ac:dyDescent="0.2">
      <c r="A57" s="16" t="s">
        <v>104</v>
      </c>
      <c r="B57" s="17" t="s">
        <v>105</v>
      </c>
      <c r="C57" s="18">
        <v>13400</v>
      </c>
    </row>
    <row r="58" spans="1:3" ht="73.5" customHeight="1" outlineLevel="2" x14ac:dyDescent="0.2">
      <c r="A58" s="16" t="s">
        <v>106</v>
      </c>
      <c r="B58" s="17" t="s">
        <v>107</v>
      </c>
      <c r="C58" s="18">
        <v>1700</v>
      </c>
    </row>
    <row r="59" spans="1:3" ht="99.75" customHeight="1" outlineLevel="2" x14ac:dyDescent="0.2">
      <c r="A59" s="16" t="s">
        <v>108</v>
      </c>
      <c r="B59" s="17" t="s">
        <v>109</v>
      </c>
      <c r="C59" s="18">
        <v>116700</v>
      </c>
    </row>
    <row r="60" spans="1:3" ht="94.5" outlineLevel="2" x14ac:dyDescent="0.2">
      <c r="A60" s="16" t="s">
        <v>110</v>
      </c>
      <c r="B60" s="17" t="s">
        <v>111</v>
      </c>
      <c r="C60" s="18">
        <f>14900+281000+30000+50600+75400</f>
        <v>451900</v>
      </c>
    </row>
    <row r="61" spans="1:3" ht="126" outlineLevel="3" x14ac:dyDescent="0.2">
      <c r="A61" s="16" t="s">
        <v>112</v>
      </c>
      <c r="B61" s="17" t="s">
        <v>113</v>
      </c>
      <c r="C61" s="18">
        <f>1500+46100+1700+7900</f>
        <v>57200</v>
      </c>
    </row>
    <row r="62" spans="1:3" ht="126" outlineLevel="3" x14ac:dyDescent="0.2">
      <c r="A62" s="16" t="s">
        <v>114</v>
      </c>
      <c r="B62" s="17" t="s">
        <v>115</v>
      </c>
      <c r="C62" s="18">
        <f>80000+30000</f>
        <v>110000</v>
      </c>
    </row>
    <row r="63" spans="1:3" ht="84" customHeight="1" outlineLevel="3" x14ac:dyDescent="0.2">
      <c r="A63" s="16" t="s">
        <v>116</v>
      </c>
      <c r="B63" s="17" t="s">
        <v>117</v>
      </c>
      <c r="C63" s="18">
        <f>4000+300+12000</f>
        <v>16300</v>
      </c>
    </row>
    <row r="64" spans="1:3" ht="110.25" outlineLevel="3" x14ac:dyDescent="0.2">
      <c r="A64" s="16" t="s">
        <v>118</v>
      </c>
      <c r="B64" s="17" t="s">
        <v>119</v>
      </c>
      <c r="C64" s="18">
        <v>11700</v>
      </c>
    </row>
    <row r="65" spans="1:3" ht="94.5" outlineLevel="3" x14ac:dyDescent="0.2">
      <c r="A65" s="16" t="s">
        <v>120</v>
      </c>
      <c r="B65" s="17" t="s">
        <v>121</v>
      </c>
      <c r="C65" s="18">
        <v>5000</v>
      </c>
    </row>
    <row r="66" spans="1:3" ht="78.75" outlineLevel="3" x14ac:dyDescent="0.2">
      <c r="A66" s="16" t="s">
        <v>122</v>
      </c>
      <c r="B66" s="17" t="s">
        <v>123</v>
      </c>
      <c r="C66" s="18">
        <f>904600+1000+9900+3300+333300+333300+316700+8800+37300</f>
        <v>1948200</v>
      </c>
    </row>
    <row r="67" spans="1:3" ht="63" outlineLevel="3" x14ac:dyDescent="0.2">
      <c r="A67" s="16" t="s">
        <v>124</v>
      </c>
      <c r="B67" s="17" t="s">
        <v>125</v>
      </c>
      <c r="C67" s="18">
        <v>25000</v>
      </c>
    </row>
    <row r="68" spans="1:3" ht="78.75" outlineLevel="3" x14ac:dyDescent="0.2">
      <c r="A68" s="16" t="s">
        <v>126</v>
      </c>
      <c r="B68" s="17" t="s">
        <v>127</v>
      </c>
      <c r="C68" s="18">
        <f>58700+51300+2000+15000+156500+4453300+49600</f>
        <v>4786400</v>
      </c>
    </row>
    <row r="69" spans="1:3" ht="126" outlineLevel="3" x14ac:dyDescent="0.2">
      <c r="A69" s="16" t="s">
        <v>128</v>
      </c>
      <c r="B69" s="17" t="s">
        <v>129</v>
      </c>
      <c r="C69" s="18">
        <v>184400</v>
      </c>
    </row>
    <row r="70" spans="1:3" ht="63" outlineLevel="1" x14ac:dyDescent="0.2">
      <c r="A70" s="16" t="s">
        <v>130</v>
      </c>
      <c r="B70" s="24" t="s">
        <v>131</v>
      </c>
      <c r="C70" s="18">
        <f>10300+337400</f>
        <v>347700</v>
      </c>
    </row>
    <row r="71" spans="1:3" ht="69.75" customHeight="1" outlineLevel="1" x14ac:dyDescent="0.2">
      <c r="A71" s="16" t="s">
        <v>132</v>
      </c>
      <c r="B71" s="24" t="s">
        <v>133</v>
      </c>
      <c r="C71" s="18">
        <f>200000+474700+382000+600000</f>
        <v>1656700</v>
      </c>
    </row>
    <row r="72" spans="1:3" ht="65.25" customHeight="1" outlineLevel="1" x14ac:dyDescent="0.2">
      <c r="A72" s="16" t="s">
        <v>134</v>
      </c>
      <c r="B72" s="24" t="s">
        <v>135</v>
      </c>
      <c r="C72" s="18">
        <f>10630300+252+420000+2000000</f>
        <v>13050552</v>
      </c>
    </row>
    <row r="73" spans="1:3" ht="47.25" outlineLevel="1" x14ac:dyDescent="0.2">
      <c r="A73" s="16" t="s">
        <v>136</v>
      </c>
      <c r="B73" s="24" t="s">
        <v>137</v>
      </c>
      <c r="C73" s="18">
        <v>400000</v>
      </c>
    </row>
    <row r="74" spans="1:3" ht="63" outlineLevel="1" x14ac:dyDescent="0.2">
      <c r="A74" s="16" t="s">
        <v>138</v>
      </c>
      <c r="B74" s="24" t="s">
        <v>139</v>
      </c>
      <c r="C74" s="18">
        <v>59200</v>
      </c>
    </row>
    <row r="75" spans="1:3" ht="63" outlineLevel="1" x14ac:dyDescent="0.2">
      <c r="A75" s="16" t="s">
        <v>140</v>
      </c>
      <c r="B75" s="24" t="s">
        <v>141</v>
      </c>
      <c r="C75" s="18">
        <v>-31094</v>
      </c>
    </row>
    <row r="76" spans="1:3" ht="47.25" outlineLevel="3" x14ac:dyDescent="0.2">
      <c r="A76" s="16" t="s">
        <v>142</v>
      </c>
      <c r="B76" s="17" t="s">
        <v>143</v>
      </c>
      <c r="C76" s="18">
        <f>3000000+2000000</f>
        <v>5000000</v>
      </c>
    </row>
    <row r="77" spans="1:3" ht="15.75" outlineLevel="3" x14ac:dyDescent="0.2">
      <c r="A77" s="16" t="s">
        <v>144</v>
      </c>
      <c r="B77" s="17" t="s">
        <v>145</v>
      </c>
      <c r="C77" s="18">
        <f>C78</f>
        <v>383000</v>
      </c>
    </row>
    <row r="78" spans="1:3" ht="15.75" outlineLevel="3" x14ac:dyDescent="0.2">
      <c r="A78" s="16" t="s">
        <v>146</v>
      </c>
      <c r="B78" s="17" t="s">
        <v>147</v>
      </c>
      <c r="C78" s="18">
        <f>383000</f>
        <v>383000</v>
      </c>
    </row>
    <row r="79" spans="1:3" ht="15.75" x14ac:dyDescent="0.2">
      <c r="A79" s="12" t="s">
        <v>148</v>
      </c>
      <c r="B79" s="13" t="s">
        <v>149</v>
      </c>
      <c r="C79" s="25">
        <f>C80+C86+C87+C85</f>
        <v>8726261582.1100006</v>
      </c>
    </row>
    <row r="80" spans="1:3" ht="28.5" customHeight="1" outlineLevel="1" x14ac:dyDescent="0.2">
      <c r="A80" s="16" t="s">
        <v>150</v>
      </c>
      <c r="B80" s="21" t="s">
        <v>151</v>
      </c>
      <c r="C80" s="26">
        <f>C81+C82+C83+C84</f>
        <v>8748872781.1100006</v>
      </c>
    </row>
    <row r="81" spans="1:3" ht="15.75" outlineLevel="2" x14ac:dyDescent="0.2">
      <c r="A81" s="16" t="s">
        <v>152</v>
      </c>
      <c r="B81" s="17" t="s">
        <v>153</v>
      </c>
      <c r="C81" s="18">
        <f>401210100+4857000+24893200</f>
        <v>430960300</v>
      </c>
    </row>
    <row r="82" spans="1:3" ht="31.5" outlineLevel="2" x14ac:dyDescent="0.2">
      <c r="A82" s="16" t="s">
        <v>154</v>
      </c>
      <c r="B82" s="17" t="s">
        <v>155</v>
      </c>
      <c r="C82" s="26">
        <f>3351035781.11+408000+29315900-1906100</f>
        <v>3378853581.1100001</v>
      </c>
    </row>
    <row r="83" spans="1:3" ht="15.75" outlineLevel="2" x14ac:dyDescent="0.2">
      <c r="A83" s="16" t="s">
        <v>156</v>
      </c>
      <c r="B83" s="17" t="s">
        <v>157</v>
      </c>
      <c r="C83" s="18">
        <f>4855428900-22460300</f>
        <v>4832968600</v>
      </c>
    </row>
    <row r="84" spans="1:3" ht="15.75" outlineLevel="2" x14ac:dyDescent="0.2">
      <c r="A84" s="16" t="s">
        <v>158</v>
      </c>
      <c r="B84" s="17" t="s">
        <v>159</v>
      </c>
      <c r="C84" s="18">
        <f>105504300+336000+250000</f>
        <v>106090300</v>
      </c>
    </row>
    <row r="85" spans="1:3" ht="31.5" outlineLevel="2" x14ac:dyDescent="0.2">
      <c r="A85" s="16" t="s">
        <v>160</v>
      </c>
      <c r="B85" s="17" t="s">
        <v>161</v>
      </c>
      <c r="C85" s="18">
        <v>-22608596</v>
      </c>
    </row>
    <row r="86" spans="1:3" ht="31.5" outlineLevel="2" x14ac:dyDescent="0.2">
      <c r="A86" s="16" t="s">
        <v>162</v>
      </c>
      <c r="B86" s="17" t="s">
        <v>163</v>
      </c>
      <c r="C86" s="18">
        <v>31094</v>
      </c>
    </row>
    <row r="87" spans="1:3" ht="48" customHeight="1" outlineLevel="2" x14ac:dyDescent="0.2">
      <c r="A87" s="16" t="s">
        <v>164</v>
      </c>
      <c r="B87" s="17" t="s">
        <v>165</v>
      </c>
      <c r="C87" s="18">
        <f>-31094-2603</f>
        <v>-33697</v>
      </c>
    </row>
    <row r="88" spans="1:3" ht="15.75" x14ac:dyDescent="0.2">
      <c r="A88" s="27"/>
      <c r="B88" s="22" t="s">
        <v>166</v>
      </c>
      <c r="C88" s="28">
        <f>C7+C79</f>
        <v>14638672382.110001</v>
      </c>
    </row>
    <row r="92" spans="1:3" ht="12.75" customHeight="1" x14ac:dyDescent="0.2">
      <c r="C92" s="8"/>
    </row>
  </sheetData>
  <pageMargins left="1.1811023622047245" right="0.39370078740157477" top="0.78740157480314954" bottom="0.78740157480314954" header="0.31496062992125984" footer="0.31496062992125984"/>
  <pageSetup paperSize="9" scale="6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2025-09-02T10:03:44Z</cp:lastPrinted>
  <dcterms:created xsi:type="dcterms:W3CDTF">2019-11-01T04:08:00Z</dcterms:created>
  <dcterms:modified xsi:type="dcterms:W3CDTF">2025-09-02T10:03:45Z</dcterms:modified>
</cp:coreProperties>
</file>