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муниципальные" sheetId="1" state="visible" r:id="rId1"/>
  </sheets>
  <definedNames>
    <definedName name="_xlnm._FilterDatabase" localSheetId="0" hidden="1">муниципальные!$A$2:$O$256</definedName>
    <definedName name="Print_Titles" localSheetId="0">муниципальные!$2:$3</definedName>
    <definedName name="_xlnm.Print_Area" localSheetId="0">муниципальные!$A$1:$R$262</definedName>
  </definedNames>
  <calcPr/>
</workbook>
</file>

<file path=xl/sharedStrings.xml><?xml version="1.0" encoding="utf-8"?>
<sst xmlns="http://schemas.openxmlformats.org/spreadsheetml/2006/main" count="434" uniqueCount="434">
  <si>
    <t xml:space="preserve">Отчет о ходе исполнения комплексного плана (сетевого графика) на 01.09.2025 года по реализации муниципальных программ города Нефтеюганска</t>
  </si>
  <si>
    <t xml:space="preserve">№ п/п</t>
  </si>
  <si>
    <t xml:space="preserve">Наименование программы, подпрограммы</t>
  </si>
  <si>
    <t xml:space="preserve">Исполнит. 
ГРБС</t>
  </si>
  <si>
    <t xml:space="preserve">ПЛАН  на 2025 год (рублей)</t>
  </si>
  <si>
    <t xml:space="preserve">Профинансировано на 01.12.2014 (рублей)</t>
  </si>
  <si>
    <t xml:space="preserve">Кассовый расход на 01.09.2025 (рублей)</t>
  </si>
  <si>
    <t xml:space="preserve">% исполнения к плану года</t>
  </si>
  <si>
    <t xml:space="preserve">Основные мероприятия</t>
  </si>
  <si>
    <t>Всего</t>
  </si>
  <si>
    <t xml:space="preserve">окружной бюджет</t>
  </si>
  <si>
    <t xml:space="preserve">федеральный бюджет</t>
  </si>
  <si>
    <t xml:space="preserve">местный бюджет</t>
  </si>
  <si>
    <t>1</t>
  </si>
  <si>
    <t xml:space="preserve">Всего по программам</t>
  </si>
  <si>
    <t xml:space="preserve">Департамент жилищно-коммунального хозяйства администрации города</t>
  </si>
  <si>
    <t xml:space="preserve">Развитие жилищно-коммунального комплекса в городе Нефтеюганске в 2014-2020 годах</t>
  </si>
  <si>
    <t>1.1</t>
  </si>
  <si>
    <t xml:space="preserve">Подпрограмма "Создание условий для обеспечения качественными коммунальными услугами"</t>
  </si>
  <si>
    <t>1.1.1</t>
  </si>
  <si>
    <t xml:space="preserve">Сети газоснабжения микрорайона 11А в г. Нефтеюганске (3 этап)</t>
  </si>
  <si>
    <t>ДГС</t>
  </si>
  <si>
    <t>1.1.2</t>
  </si>
  <si>
    <t xml:space="preserve">"Инженерное обеспечение  5 микрорайона г.Нефтеюганска"</t>
  </si>
  <si>
    <t>1.1.3</t>
  </si>
  <si>
    <t xml:space="preserve">Канализационно- очистные сооружения производительностью 50 000 м3/сутки в городе Нефтеюганске</t>
  </si>
  <si>
    <t>1.1.4</t>
  </si>
  <si>
    <t xml:space="preserve">Станция обезжелезивания 7 мкр.57/7 реестр.№ 522074</t>
  </si>
  <si>
    <t>1.1.5</t>
  </si>
  <si>
    <t xml:space="preserve">Капитальный ремонт участка линейного объекта "Канализационные сети 11 мкр. ж.д.№63,64,65,66,67,69,70,74,95,96,97,100". Инв. №70411</t>
  </si>
  <si>
    <t>1.1.6</t>
  </si>
  <si>
    <t xml:space="preserve">Капитальный ремонт участка линейного объекта "Соединительные водоводы "Водоснабжение промзоны" Инв. №30013</t>
  </si>
  <si>
    <t>1.1.7</t>
  </si>
  <si>
    <t xml:space="preserve">Капитальный ремонт сети теплоснабжения в 13 мкр. от ТК 13-18 к ж.д. 18,19</t>
  </si>
  <si>
    <t>1.1.8</t>
  </si>
  <si>
    <t xml:space="preserve">Капитальный ремонт сети теплоснабжения в 13 мкр. от ТКШк 13-10 к ж.д.№8</t>
  </si>
  <si>
    <t>1.1.9</t>
  </si>
  <si>
    <t xml:space="preserve">Компенсация выпадающих доходов организациям, предоставляющим коммунальные услуги</t>
  </si>
  <si>
    <t>ДЖКХ</t>
  </si>
  <si>
    <t>1.1.10</t>
  </si>
  <si>
    <t xml:space="preserve">Доставка воды в частный сектор СУ-905 и в 11а мкр.</t>
  </si>
  <si>
    <t>1.1.11</t>
  </si>
  <si>
    <t xml:space="preserve">Водопроводные сети 9 мкр., к ж.д. № 1,4,7,16,17,23,24,25,26,27,28 (Инв. № 70269) (Капитальный ремонт участка водопровода от ВК-1сущ. у ж.д.№25 до ВК-4/ПГсущ. в 9 мкр.)</t>
  </si>
  <si>
    <t>1.1.12</t>
  </si>
  <si>
    <t xml:space="preserve">Капитальный ремонт вводов газопроводов к жилым домам 7 микрорайона г.Нефтеюганска</t>
  </si>
  <si>
    <t>1.1.13</t>
  </si>
  <si>
    <t xml:space="preserve">Сети канализации, протяженностью 463 м, расположенные по адресу: г.Нефтеюганск, ул.Гагарина, сооружение КН-1, реестровый номер 623426 (Капитальный ремонт участка сетей канализации у детского дома "Светозар")</t>
  </si>
  <si>
    <t>1.1.14</t>
  </si>
  <si>
    <t xml:space="preserve">Субсидии на возмещение организациям КК процентных ставок по заемным средствам</t>
  </si>
  <si>
    <t>1.1.15</t>
  </si>
  <si>
    <t xml:space="preserve">Возмещение затрат реализ сжиж газа насел Нефтеюганскгаз</t>
  </si>
  <si>
    <t>1.2</t>
  </si>
  <si>
    <t xml:space="preserve">Подпрограмма "Создание условий для обеспечения доступности и повышения качества жилищных услуг"</t>
  </si>
  <si>
    <t>1.2.1</t>
  </si>
  <si>
    <t xml:space="preserve">Мероприятия по поддержке технического состояния жилищного фонда</t>
  </si>
  <si>
    <t>1.2.2</t>
  </si>
  <si>
    <t xml:space="preserve">Мероприятия по переселению из непригодных для проживания жилых помещений</t>
  </si>
  <si>
    <t>1.2.3</t>
  </si>
  <si>
    <t xml:space="preserve">Капитальный ремонт многоквартирных домов "Наш дом"</t>
  </si>
  <si>
    <t>1.3</t>
  </si>
  <si>
    <t xml:space="preserve">Подпрограмма "Повышение уровня благоустроенности города"</t>
  </si>
  <si>
    <t>1.3.1</t>
  </si>
  <si>
    <t xml:space="preserve">Мероприятия по улучшению санитарного состояния городских территорий</t>
  </si>
  <si>
    <t>1.3.2</t>
  </si>
  <si>
    <t xml:space="preserve">Мероприятия по благоустройству и озеленению города</t>
  </si>
  <si>
    <t>1.3.3</t>
  </si>
  <si>
    <t xml:space="preserve">Приобретение оборудования</t>
  </si>
  <si>
    <t>1.4</t>
  </si>
  <si>
    <t xml:space="preserve">Подпрограмма "Повышение энергоэффективности в отраслях экономики"</t>
  </si>
  <si>
    <t>1.4.1</t>
  </si>
  <si>
    <t xml:space="preserve">Мероприятия по энергосбережению в учреждениях бюджетной сферы</t>
  </si>
  <si>
    <t>КФКиС</t>
  </si>
  <si>
    <t>ДДА</t>
  </si>
  <si>
    <t>КК</t>
  </si>
  <si>
    <t>ДОиМП</t>
  </si>
  <si>
    <t>1.4.2</t>
  </si>
  <si>
    <t xml:space="preserve">Мероприятия по энергосбережению в жилищном комплексе</t>
  </si>
  <si>
    <t>1.4.3</t>
  </si>
  <si>
    <t xml:space="preserve">Мероприятия по энергосбережению в электрических сетях и системах наружного освещения</t>
  </si>
  <si>
    <t>1.4.4</t>
  </si>
  <si>
    <t xml:space="preserve">Пропаганда энергосбережения</t>
  </si>
  <si>
    <t>1.5</t>
  </si>
  <si>
    <t xml:space="preserve">Подпрограмма "Обеспечение реализации муниципальной программы"</t>
  </si>
  <si>
    <t>1.5.1</t>
  </si>
  <si>
    <t xml:space="preserve">Расходы на обеспечение деятельности (оказание услуг) муниципальных учреждений</t>
  </si>
  <si>
    <t>1.5.2</t>
  </si>
  <si>
    <t xml:space="preserve">Расходы на обеспечение функций  органов местного самоуправления</t>
  </si>
  <si>
    <t>1.5.3</t>
  </si>
  <si>
    <t xml:space="preserve">Прочие мероприятия органов местного самоуправления</t>
  </si>
  <si>
    <t>1.5.4</t>
  </si>
  <si>
    <t xml:space="preserve">Иные межбюджетные трансферты</t>
  </si>
  <si>
    <t>1.5.5</t>
  </si>
  <si>
    <t>2</t>
  </si>
  <si>
    <t xml:space="preserve">Развитие транспортной системы в городе Нефтеюганске 
на 2014-2020 годы</t>
  </si>
  <si>
    <t>2.1</t>
  </si>
  <si>
    <t xml:space="preserve">Подпрограмма "Транспорт"</t>
  </si>
  <si>
    <t>2.1.1</t>
  </si>
  <si>
    <t xml:space="preserve">Предоставление субсидии  организациям на реализацию подпрограммы "Транспорт"</t>
  </si>
  <si>
    <t>2.2</t>
  </si>
  <si>
    <t xml:space="preserve">Подпрограмма "Автомобильные дороги"</t>
  </si>
  <si>
    <t>2.2.1</t>
  </si>
  <si>
    <t xml:space="preserve">Устранение колейности на проезжей части на ул. Нефтяников</t>
  </si>
  <si>
    <t>2.2.2</t>
  </si>
  <si>
    <t xml:space="preserve">Устранение колейности на проезжей части на ул. Усть-Балыкская</t>
  </si>
  <si>
    <t>2.2.3</t>
  </si>
  <si>
    <t xml:space="preserve">Устранение колейности на проезжей части</t>
  </si>
  <si>
    <t>2.2.4</t>
  </si>
  <si>
    <t xml:space="preserve">Автодорога по ул.Сургутская (от ПК 3 (47) до перекрестка ул.Сургутская - ул.Объездная)</t>
  </si>
  <si>
    <t>2.2.5</t>
  </si>
  <si>
    <t xml:space="preserve">Капитальный ремонт и ремонт автомобильных дорог общего пользования местного значения (автодорога по ул.Юганская Мамонтовская до ул.Набережная)</t>
  </si>
  <si>
    <t>2.2.6</t>
  </si>
  <si>
    <t xml:space="preserve">Автодорога по ул. Мамонтовская (развязка перекрестка ул. Мамонтовская- ул. Молодежная)</t>
  </si>
  <si>
    <t>2.2.7</t>
  </si>
  <si>
    <t xml:space="preserve">Автодорога по ул.Нефтяников (от ул.Сургутская  до ул. Пойменная)</t>
  </si>
  <si>
    <t>2.2.8</t>
  </si>
  <si>
    <t xml:space="preserve">Автодорога по ул.Набережная (от перекрёстка ул.Ленина-ул.Гагарина до ул.Юганская)</t>
  </si>
  <si>
    <t>2.2.9</t>
  </si>
  <si>
    <t xml:space="preserve">Проведение экспертизы</t>
  </si>
  <si>
    <t>2.2.10</t>
  </si>
  <si>
    <t xml:space="preserve">Оплата потребления э/энергии</t>
  </si>
  <si>
    <t>2.2.11</t>
  </si>
  <si>
    <t xml:space="preserve">ТО и содержание светофорного хозяйства</t>
  </si>
  <si>
    <t>2.2.12</t>
  </si>
  <si>
    <t xml:space="preserve">Содержание дорог</t>
  </si>
  <si>
    <t>2.2.13</t>
  </si>
  <si>
    <t xml:space="preserve">(СМР) "Автодорога по ул.Набережная (от перекрестка ул.Ленина - ул.Гагарина до ул.Юганская)" (участок автодороги от перекрестка ул.Ленина - ул.Гагарина до ул.Молодежная)</t>
  </si>
  <si>
    <t>2.2.14</t>
  </si>
  <si>
    <t xml:space="preserve">Содержание автомобильных дорог общего пользования местного значения (ямочный ремонт)</t>
  </si>
  <si>
    <t xml:space="preserve">ИТОГО   по    Департаменту жилищно-коммунального хозяйства администрации города</t>
  </si>
  <si>
    <t xml:space="preserve">Департамент имущественных и земельных отнощений отношений администрации города</t>
  </si>
  <si>
    <t>3</t>
  </si>
  <si>
    <t xml:space="preserve">Управление муниципальным имуществом города Нефтеюганска на 2014-2020 годы</t>
  </si>
  <si>
    <t>3.1</t>
  </si>
  <si>
    <t>ДИиЗО</t>
  </si>
  <si>
    <t>3.2</t>
  </si>
  <si>
    <t xml:space="preserve">Мероприятия по оценке недвижимости, признания прав и регулирования отношений по государственной и муниципальной собственности</t>
  </si>
  <si>
    <t>3.3</t>
  </si>
  <si>
    <t xml:space="preserve">Мероприятия по землеустройству и землепользованию</t>
  </si>
  <si>
    <t>3.4</t>
  </si>
  <si>
    <t xml:space="preserve">Мероприятия по охране объектов муниципальной собственности</t>
  </si>
  <si>
    <t>3.5</t>
  </si>
  <si>
    <t xml:space="preserve">Мероприятия по содержанию имущества (оплата налогов и сборов, платежей, госпошлин, лицензий, штрафов)</t>
  </si>
  <si>
    <t>3.6</t>
  </si>
  <si>
    <t xml:space="preserve">Мероприятия направленные на пополнение муниципальной казны</t>
  </si>
  <si>
    <t>3.7</t>
  </si>
  <si>
    <t xml:space="preserve">Строительство, реконструкция, капитальный ремонт и иные мероприятия по объектам муниципальной собственности города Нефтеюганска</t>
  </si>
  <si>
    <t>3.7.1</t>
  </si>
  <si>
    <t xml:space="preserve">Пищеблок ЦГБ в Нефтеюганске на 1000 койкомест</t>
  </si>
  <si>
    <t>3.7.2</t>
  </si>
  <si>
    <t xml:space="preserve">Капитальный ремонт нежилого строения хирургического корпуса №1</t>
  </si>
  <si>
    <t>3.7.3</t>
  </si>
  <si>
    <t xml:space="preserve">МБУЗ "Стоматологическая поликлиника №3" (10 микрорайон, дом 6)</t>
  </si>
  <si>
    <t>3.7.4</t>
  </si>
  <si>
    <t xml:space="preserve">Нежилое здание учебного заведения, расположенного по адресу: г. Нефтеюганск, микрорайон 16, здание 44</t>
  </si>
  <si>
    <t>3.7.5</t>
  </si>
  <si>
    <t xml:space="preserve">"Реконструкция нежилого строения инфекционного корпуса на 60 коек ( реестр№57489)"</t>
  </si>
  <si>
    <t>3.7.6</t>
  </si>
  <si>
    <t xml:space="preserve">Перепланировка нежилого помещения в жилое, расположенного по адресу: г.Нефтеюганск, 8а микрорайон, дом 31, помещение 32</t>
  </si>
  <si>
    <t>3.7.7</t>
  </si>
  <si>
    <t xml:space="preserve">Капитальный ремонт нежилого помещения, расположенного по адресу  мкр. 12, дом 26, помещение 1. реестр.№286482</t>
  </si>
  <si>
    <t>3.7.8</t>
  </si>
  <si>
    <t xml:space="preserve">Ремонт здания администрации города</t>
  </si>
  <si>
    <t>3.7.9</t>
  </si>
  <si>
    <t xml:space="preserve">"Реконструкция нежилого строения роддома. г.Нефтеюганск, 7мкр., строение № 9. (реестр. №57524)"</t>
  </si>
  <si>
    <t>3.8</t>
  </si>
  <si>
    <t xml:space="preserve">Договора на страхование жизни, здоровья и имущества</t>
  </si>
  <si>
    <t xml:space="preserve">Департамент финансов администрации города</t>
  </si>
  <si>
    <t xml:space="preserve">Управление муниципальными финансами  города Нефтеюганска </t>
  </si>
  <si>
    <t xml:space="preserve">Комплекс процессных мероприятий «Обеспечение деятельности органов местного самоуправления города Нефтеюганска»</t>
  </si>
  <si>
    <t xml:space="preserve">Обеспечение деятельности департамента финансов</t>
  </si>
  <si>
    <t>ДФ</t>
  </si>
  <si>
    <t xml:space="preserve">Комитет физической культуры и спорта администрации города</t>
  </si>
  <si>
    <t>5</t>
  </si>
  <si>
    <t xml:space="preserve">Развитие физической культуры и спорта в городе Нефтеюганске на 2014-2020 годы</t>
  </si>
  <si>
    <t>5.1</t>
  </si>
  <si>
    <t xml:space="preserve">Подпрограмма "Развитие системы массовой физической культуры, подготовки спортивного резерва и спорта высших достижений"</t>
  </si>
  <si>
    <t>5.1.1</t>
  </si>
  <si>
    <t>5.1.2</t>
  </si>
  <si>
    <t xml:space="preserve">Мероприятия по организации отдыха и оздоровления детей</t>
  </si>
  <si>
    <t>5.1.3</t>
  </si>
  <si>
    <t xml:space="preserve">Мероприятия по организации питания в лагерях с дневным пребыванием детей</t>
  </si>
  <si>
    <t>5.1.4</t>
  </si>
  <si>
    <t xml:space="preserve">Реализация мероприятий подпрограммы (суточные, проезд, расходы на проживание и на оплату договоров)</t>
  </si>
  <si>
    <t>5.1.5</t>
  </si>
  <si>
    <t xml:space="preserve">Субсидии местным бюджетам на оплату стоимости питания детям школьного возраста в оздоровительных лагерях с дневным пребыванием детей</t>
  </si>
  <si>
    <t>5.1.6</t>
  </si>
  <si>
    <t xml:space="preserve">Иные межбюджетные трансферты в рамках реализации наказов избирателей депутутам Думы ХМАО-Югры</t>
  </si>
  <si>
    <t>5.2</t>
  </si>
  <si>
    <t xml:space="preserve">Подпрограмма "Обеспечение реализации муниципальной программы, развитие материально-технической базы и спортивной инфраструктуры"</t>
  </si>
  <si>
    <t>5.2.1</t>
  </si>
  <si>
    <t xml:space="preserve">Расходы на обеспечение функций органов местного самоуправления</t>
  </si>
  <si>
    <t>5.2.2</t>
  </si>
  <si>
    <t>5.2.3</t>
  </si>
  <si>
    <t xml:space="preserve">Строительство парково-досуг зоны с крытым бассейном</t>
  </si>
  <si>
    <t>5.2.4</t>
  </si>
  <si>
    <t xml:space="preserve">Культурно- спортивный комплекс (ледовый дворец) по ул. Набережной в г.Нефтеюганске</t>
  </si>
  <si>
    <t>5.2.5</t>
  </si>
  <si>
    <t xml:space="preserve">Крытый каток в 15 микрорайоне города Нефтеюганска</t>
  </si>
  <si>
    <t>5.2.6</t>
  </si>
  <si>
    <t xml:space="preserve">Нежилое строение лыжной базы (Северо-восточная зона, МОУ ДОД СДЮСШОР по биатлону). Реестровый № 498111</t>
  </si>
  <si>
    <t xml:space="preserve">Комитет культуры администрации города</t>
  </si>
  <si>
    <t>6</t>
  </si>
  <si>
    <t xml:space="preserve">Развитие сферы культуры  города Нефтеюганска  на 2014-2020 годы</t>
  </si>
  <si>
    <t>6.1</t>
  </si>
  <si>
    <t xml:space="preserve">Подпрограмма "Обеспечение прав граждан на доступ к культурным ценностям и информации"</t>
  </si>
  <si>
    <t>6.1.1</t>
  </si>
  <si>
    <t>6.1.2</t>
  </si>
  <si>
    <t>6.1.3</t>
  </si>
  <si>
    <t xml:space="preserve">Мероприятия по организации питания  в  лагерях с дневным пребыванием детей</t>
  </si>
  <si>
    <t>6.1.4</t>
  </si>
  <si>
    <t xml:space="preserve">Реализация мероприятий подпрограммы "Обеспечение прав граждан на доступ к культурным ценностям и информации"</t>
  </si>
  <si>
    <t>6.1.5</t>
  </si>
  <si>
    <t>6.1.6</t>
  </si>
  <si>
    <t xml:space="preserve">Субсидии на реализацию подпрограммы</t>
  </si>
  <si>
    <t>6.1.7</t>
  </si>
  <si>
    <t xml:space="preserve">Иные межбюджетные трансферты на реализацию мероприятий подпрограммы</t>
  </si>
  <si>
    <t>6.1.8</t>
  </si>
  <si>
    <t>6.2</t>
  </si>
  <si>
    <t>6.2.1</t>
  </si>
  <si>
    <t xml:space="preserve">Департамент образования и молодежной политики администрации города</t>
  </si>
  <si>
    <t>7</t>
  </si>
  <si>
    <t xml:space="preserve">Развитие образования и молодёжной политики в городе Нефтеюганске на 2014-2020 годы</t>
  </si>
  <si>
    <t>7.1</t>
  </si>
  <si>
    <t xml:space="preserve">Подпрограмма "Развитие дошкольного, общего и дополнительного образования"</t>
  </si>
  <si>
    <t>7.1.1</t>
  </si>
  <si>
    <t>7.1.2</t>
  </si>
  <si>
    <t xml:space="preserve">Мероприятия, направленные на выявление, поддержку и стимулирование системы обучения и воспитания</t>
  </si>
  <si>
    <t>7.1.3</t>
  </si>
  <si>
    <t xml:space="preserve">Мероприятия по осуществлению модернизации системы подготовки, переподготовки и повышения квалификации педагогов и руководителей образовательных организаций</t>
  </si>
  <si>
    <t>7.1.4</t>
  </si>
  <si>
    <t xml:space="preserve">Мероприятия по укреплению комплексной безопасности муниципальных образовательных организаций</t>
  </si>
  <si>
    <t xml:space="preserve">Приобретение и ремонт ограждения МБОУ "СОШ №4"</t>
  </si>
  <si>
    <t xml:space="preserve">Замена ограждения в МБОУ "СОШ №1"</t>
  </si>
  <si>
    <t xml:space="preserve">Благоустройство спортивной площадки БОУ СОШ № 14</t>
  </si>
  <si>
    <t xml:space="preserve">Благоустройство территории МДОАУ "Детский сад №8"</t>
  </si>
  <si>
    <t xml:space="preserve">Капитальный ремонт начального блока МБОУ "Средняя общеобразовательная школа № 6"</t>
  </si>
  <si>
    <t xml:space="preserve">МБОУ "Начальная школа- детский сад № 4". Реестр. № 308108</t>
  </si>
  <si>
    <t xml:space="preserve">Капитальный ремонт по усилению строительных конструкций МБДОУ "Детский сад №18</t>
  </si>
  <si>
    <t>7.1.5</t>
  </si>
  <si>
    <t xml:space="preserve">Мероприятия по проведению капитальных ремонтов зданий, сооружений, предназначенных для размещения муниципальных образовательных организаций</t>
  </si>
  <si>
    <t xml:space="preserve">Капитальный ремонт МБОУ "Начальная школа-детский сад №24"</t>
  </si>
  <si>
    <t xml:space="preserve">Капитальный ремонт объекта "Нежилое здание школы №1" Реестр №80581</t>
  </si>
  <si>
    <t xml:space="preserve">Оплата услуг по техническому обслуживанию и ремонту недвижимого имущества, переданного в оперативное управление</t>
  </si>
  <si>
    <t xml:space="preserve">Капитальный ремонт кровли нежилого строения МОУ «Лицей № 1»</t>
  </si>
  <si>
    <t xml:space="preserve">Оплата коммунальных услуг по объектам, переданным в оперативное управление</t>
  </si>
  <si>
    <t xml:space="preserve">Замена линолеума в конференц - зале в МОУ "СОШ №5"</t>
  </si>
  <si>
    <t xml:space="preserve">Капитальный ремонт световых фонарей и козырьков над входами в подвальное помещение нежилого строения  МОУ «Лицей № 1»</t>
  </si>
  <si>
    <t xml:space="preserve">Капитальный ремонт актового и спортивного залов нежилого строения МБОУ "Лицей №1", расположенного по адресу: г. Нефтеюганск, мкр 16а, стр 84</t>
  </si>
  <si>
    <t>7.1.6</t>
  </si>
  <si>
    <t xml:space="preserve">Субсидии на создание условий для осуществления присмотра и ухода за детьми-инвалидами</t>
  </si>
  <si>
    <t>7.1.7</t>
  </si>
  <si>
    <t xml:space="preserve">Субвенция на реализацию основных общеобразовательных программ</t>
  </si>
  <si>
    <t>7.1.8</t>
  </si>
  <si>
    <t xml:space="preserve">Субвенция на реализацию основных общеобразовательных программ в дошкольных образовательных организациях</t>
  </si>
  <si>
    <t>7.1.9</t>
  </si>
  <si>
    <t xml:space="preserve">Субвенция по предоставлению учащимся муниципальных общеобразовательных учреждений завтраков и обедов</t>
  </si>
  <si>
    <t>7.1.10</t>
  </si>
  <si>
    <t xml:space="preserve">Субвенция на информационное обеспечение общеобразовательных учреждений</t>
  </si>
  <si>
    <t>7.1.11</t>
  </si>
  <si>
    <t xml:space="preserve">Субвенция на компенсацию части родительской платы за содержание ребенка в государственных и муниципальных образовательных учреждениях, реализующих основную образовательную программу дошкольного образования</t>
  </si>
  <si>
    <t>7.1.12</t>
  </si>
  <si>
    <t xml:space="preserve">Иные межбюджетные трансферты на реализацию мероприятий подпрограммы "Развитие дошкольного, общего и дополнительного образования"</t>
  </si>
  <si>
    <t>7.1.13</t>
  </si>
  <si>
    <t xml:space="preserve">Иные межбюджетные трансферты на реализацию мероприятий по развитию казачества</t>
  </si>
  <si>
    <t>7.1.14</t>
  </si>
  <si>
    <t xml:space="preserve">Иные межбюджетные трансферты в рамках реализации наказов избирателей депутатам Думы ХМАО-Югры</t>
  </si>
  <si>
    <t>7.2</t>
  </si>
  <si>
    <t xml:space="preserve">Подпрограмма "Совершенствование системы оценки качества образования и информационной прозрачности системы образования"</t>
  </si>
  <si>
    <t>7.3</t>
  </si>
  <si>
    <t xml:space="preserve">Подпрограмма "Отдых и оздоровление детей"</t>
  </si>
  <si>
    <t>7.3.1</t>
  </si>
  <si>
    <t>7.3.2</t>
  </si>
  <si>
    <t xml:space="preserve">Субсидии на оплату стоимости питания детям школьного возраста в оздоровительных лагерях с дневным пребыванием детей</t>
  </si>
  <si>
    <t>7.3.3</t>
  </si>
  <si>
    <t xml:space="preserve">Субвенции на организацию отдыха и оздоровления детей</t>
  </si>
  <si>
    <t>7.4</t>
  </si>
  <si>
    <t xml:space="preserve">Подпрограмма "Молодёжь Нефтеюганска" </t>
  </si>
  <si>
    <t>7.4.1</t>
  </si>
  <si>
    <t>7.4.2</t>
  </si>
  <si>
    <t xml:space="preserve">Реализация мероприятий подпрограммы "Молодёжь Нефтеюганска"</t>
  </si>
  <si>
    <t>7.4.3</t>
  </si>
  <si>
    <t xml:space="preserve">Мероприятий по содействию трудоустройства граждан</t>
  </si>
  <si>
    <t>7.4.4</t>
  </si>
  <si>
    <t xml:space="preserve">Иные межбюджетные трансферты на реализацию мероприятий по организации деятельности молодёжных трудовых отрядов</t>
  </si>
  <si>
    <t>7.4.5</t>
  </si>
  <si>
    <t xml:space="preserve">Иные межбюджетные трансферты на реализацию мероприятий по содействию трудоустройства граждан</t>
  </si>
  <si>
    <t>7.4.6</t>
  </si>
  <si>
    <t>7.5</t>
  </si>
  <si>
    <t xml:space="preserve">Подпрограмма "Организация деятельности в сфере образования и молодёжной политики"</t>
  </si>
  <si>
    <t>7.5.1</t>
  </si>
  <si>
    <t>7.5.2</t>
  </si>
  <si>
    <t>7.5.3</t>
  </si>
  <si>
    <t xml:space="preserve">Прочие мероприятия органов местного самоуправления (Приобретение оборудования)</t>
  </si>
  <si>
    <t xml:space="preserve">Департамент  градостроительства администрации города</t>
  </si>
  <si>
    <t>8</t>
  </si>
  <si>
    <t xml:space="preserve">Обеспечение доступным и комфортным жильем жителей города Нефтеюганска в 2014-2020 годах</t>
  </si>
  <si>
    <t>8.1</t>
  </si>
  <si>
    <t xml:space="preserve">Подпрограмма "Содействие развитию градостроительной деятельности"</t>
  </si>
  <si>
    <t>8.1.1</t>
  </si>
  <si>
    <t>8.1.2</t>
  </si>
  <si>
    <t>8.1.3</t>
  </si>
  <si>
    <t>8.1.4</t>
  </si>
  <si>
    <t xml:space="preserve">Реализация мероприятий подпрограммы "Содействие развитию градостроительной деятельности"</t>
  </si>
  <si>
    <t>8.1.5</t>
  </si>
  <si>
    <t xml:space="preserve">Субсидии на реализацию подпрограммы "Содействие развитию градостроительной деятельности"</t>
  </si>
  <si>
    <t>8.2</t>
  </si>
  <si>
    <t xml:space="preserve">Подпрограмма "Содействие развитию жилищного строительства на 2014-2020 годы"</t>
  </si>
  <si>
    <t>8.2.1</t>
  </si>
  <si>
    <t xml:space="preserve">Реализация мероприятий по проектированию и строительству систем инженерной инфраструктуры</t>
  </si>
  <si>
    <t xml:space="preserve">Сети канализации 17 микрорайона по ул.Пойменная</t>
  </si>
  <si>
    <t xml:space="preserve">ПИР КНС с коллектором по ул. Пойменная, ул. Набережная</t>
  </si>
  <si>
    <t xml:space="preserve">Сети тепловодоснабжения и канализации в микрорайоне 11Б с КНС. Сети тепловодоснабжения и канализации в микрорайоне 11(3 этап)</t>
  </si>
  <si>
    <t xml:space="preserve">Сети тепловодоснабжения и канализации в микрорайоне 11Б с КНС, сети тепловодоснабжения и канализации в микрорайоне 11 (I этап) (5 этап строительства)</t>
  </si>
  <si>
    <t xml:space="preserve">Сети тепловодоснабжения и канализации в микрорайоне 11Б с КНС, сети тепловодоснабжения и канализации в микрорайоне 11 (I этап) (4 этап строительства)</t>
  </si>
  <si>
    <t xml:space="preserve">Сети тепловодоснабжения и канализации в микрорайоне 11Б с КНС, сети тепловодоснабжения и канализации в микрорайоне 11 (II-IV этап) (15 этап строительства)</t>
  </si>
  <si>
    <t xml:space="preserve">Приобретение жилья</t>
  </si>
  <si>
    <t>8.2.2</t>
  </si>
  <si>
    <t xml:space="preserve">Реализация мероприятий по строительству и приобретению жилья</t>
  </si>
  <si>
    <t>8.3</t>
  </si>
  <si>
    <t xml:space="preserve">Подпрограмма "Обеспечение мерами муниципальной  поддержки по улучшению жилищных условий отдельных категорий граждан на 2014 - 2020 годы"</t>
  </si>
  <si>
    <t>8.3.1</t>
  </si>
  <si>
    <t xml:space="preserve">Субсидия на возмещение части затрат учителям ипотечного кредита</t>
  </si>
  <si>
    <t>8.3.2</t>
  </si>
  <si>
    <t xml:space="preserve">Субсидия на приобретение (строительство) жилого помещения</t>
  </si>
  <si>
    <t xml:space="preserve">Администрация города Нефтеюганска</t>
  </si>
  <si>
    <t>9</t>
  </si>
  <si>
    <t xml:space="preserve">Профилактика правонарушений в сфере общественного  порядка, безопасности дорожного движения, пропаганда здорового образа жизни (профилактика наркомании, токсикомании и алкоголизма) в городе Нефтеюганске на 2014-2020 годы</t>
  </si>
  <si>
    <t>9.1</t>
  </si>
  <si>
    <t xml:space="preserve">Подпрограмма "Профилактика правонарушений"</t>
  </si>
  <si>
    <t>9.1.1</t>
  </si>
  <si>
    <t xml:space="preserve">Содержание и обслуживание системы видеонаблюдения</t>
  </si>
  <si>
    <t>9.1.2</t>
  </si>
  <si>
    <t xml:space="preserve">Прочие расходы</t>
  </si>
  <si>
    <t>9.1.3</t>
  </si>
  <si>
    <t>9.1.4</t>
  </si>
  <si>
    <t xml:space="preserve">Субсидии на реализацию подпрограммы "Профилактика правонарушений"</t>
  </si>
  <si>
    <t>9.1.5</t>
  </si>
  <si>
    <t xml:space="preserve">Иные межбюджетные трансферты на осуществление финансовой поддержки победителям конкурсов при участии в реализации отдельных мероприятий подпрограммы</t>
  </si>
  <si>
    <t>9.2</t>
  </si>
  <si>
    <t xml:space="preserve">Подпрограмма "Безопасность дорожного движения"</t>
  </si>
  <si>
    <t>9.2.1</t>
  </si>
  <si>
    <t xml:space="preserve">Проектно-изыскательские работы на строительство светофорного объекта с кнопкой вызова пешехода на нерегулируемом пешеходном переходе по ул.Сургутская вблизи остановки общественного транспорта "СУ-32"</t>
  </si>
  <si>
    <t>9.2.2</t>
  </si>
  <si>
    <t xml:space="preserve">Строительство светофорного объекта с голосовым оповещением и кнопкой вызова пешехода на нерегулируемом пешеходном переходе по ул.Жилая вблизи остановки общественного транспорта "Чайка"</t>
  </si>
  <si>
    <t>9.2.3</t>
  </si>
  <si>
    <t xml:space="preserve">Разработка проекта по оборудованию улично-дорожной сети системы фото-видеофиксации правонарушений правил дорожного движения, работающие в автоматическом режиме</t>
  </si>
  <si>
    <t>9.2.4</t>
  </si>
  <si>
    <t xml:space="preserve">Строительство светофорного объекта на пересечении ул.Строителей - ул.Сургутская</t>
  </si>
  <si>
    <t>9.2.5</t>
  </si>
  <si>
    <t xml:space="preserve">Строительство светофорного объекта на перекрестке ул.Юганская - ул.Набережная</t>
  </si>
  <si>
    <t>9.2.6</t>
  </si>
  <si>
    <t xml:space="preserve">Строительство светофорного объекта на перекрестке ул.Нефтяников - ул.Пойменная</t>
  </si>
  <si>
    <t>9.2.7</t>
  </si>
  <si>
    <t xml:space="preserve">Внесение изменений в Проект организации дорожного движения и обустройства городских улиц по г.Нефтеюганску</t>
  </si>
  <si>
    <t>9.2.8</t>
  </si>
  <si>
    <t xml:space="preserve">Устройство тротуаров и двух остановочных комплексов</t>
  </si>
  <si>
    <t>9.2.9</t>
  </si>
  <si>
    <t xml:space="preserve">Поставка с установкой искусственных неровностей на улицах, проездах и дорогах города</t>
  </si>
  <si>
    <t>9.2.10</t>
  </si>
  <si>
    <t xml:space="preserve">Поставка с установкой (заменой) дорожных знаков с автономными импульсными индикаторами на улицах города (1,2 этап)</t>
  </si>
  <si>
    <t>9.2.11</t>
  </si>
  <si>
    <t xml:space="preserve">Изготовление видеоролика</t>
  </si>
  <si>
    <t>9.2.12</t>
  </si>
  <si>
    <t xml:space="preserve">Приобретение (баннеры, листовки, закладки)</t>
  </si>
  <si>
    <t>9.2.13</t>
  </si>
  <si>
    <t xml:space="preserve">Работы по срезке искусственных неровностей на улицах, проездах и дорогах города</t>
  </si>
  <si>
    <t>9.2.14</t>
  </si>
  <si>
    <t>9.3</t>
  </si>
  <si>
    <t xml:space="preserve">Подпрограмма "Пропаганда здорового образа жизни (профилактика наркомании, токсикомании и алкоголизма)"</t>
  </si>
  <si>
    <t>9.3.1</t>
  </si>
  <si>
    <t xml:space="preserve">Реализация мероприятий подпрограммы  "Пропаганда здорового образа жизни (профилактика наркомании, токсикомании и алкоголизма)"</t>
  </si>
  <si>
    <t>10</t>
  </si>
  <si>
    <t xml:space="preserve">Профилактика экстремизма, гармонизация межэтнических и межкультурных отношений в городе Нефтеюганске на 2014-2020 годы</t>
  </si>
  <si>
    <t>10.1</t>
  </si>
  <si>
    <t xml:space="preserve">Реализация мероприятий муниципальной программы </t>
  </si>
  <si>
    <t>11</t>
  </si>
  <si>
    <t xml:space="preserve">Защита населения и территории от чрезвычайных ситуаций, обеспечение первичных мер пожарной безопасности в городе Нефтеюганске на 2014-2020 годы</t>
  </si>
  <si>
    <t>11.1</t>
  </si>
  <si>
    <t xml:space="preserve">Подпрограмма "Организация и обеспечение мероприятий по гражданской обороне, защите населения и территорий города Нефтеюганска от чрезвычайных ситуаций"</t>
  </si>
  <si>
    <t>11.1.1</t>
  </si>
  <si>
    <t xml:space="preserve">Реализация мероприятий подпрограммы</t>
  </si>
  <si>
    <t>11.1.2</t>
  </si>
  <si>
    <t xml:space="preserve">Субсидии на реализацию муниципальной программы "Защита населения и территории от  чрезвычайных ситуаций, обеспечение первичных мер пожарной безопасности в городе Нефтеюганске на 2014-2020 годы" за счет средств  бюджета автономного округа</t>
  </si>
  <si>
    <t>11.2</t>
  </si>
  <si>
    <t xml:space="preserve">Подпрограмма "Обеспечение первичных мер пожарной безопасности в городе Нефтеюганске"</t>
  </si>
  <si>
    <t>11.2.1</t>
  </si>
  <si>
    <t xml:space="preserve">Реализация мероприятий подпрограммы "Обеспечение первичных мер пожарной безопасности в городе Нефтеюганске"</t>
  </si>
  <si>
    <t>12</t>
  </si>
  <si>
    <t xml:space="preserve">Доступная среда  в городе Нефтеюганске на 2014-2020 годы</t>
  </si>
  <si>
    <t>12.1</t>
  </si>
  <si>
    <t xml:space="preserve">Помещение МБОУ ДОД  "Дом детского творчества» расположенного по адресу: г.Нефтеюганск, мкр 14,д.20 корп.1, первая часть. (реестровый 586844)</t>
  </si>
  <si>
    <t>12.2</t>
  </si>
  <si>
    <t xml:space="preserve">Нежилое здание консультативно-диагностического отделения МУЗ НГБ, расположенное по адресу: г.Нефтеюганск, 7 мкр., д.11. (реестровый 57493)</t>
  </si>
  <si>
    <t>12.3</t>
  </si>
  <si>
    <t xml:space="preserve">Нежилое здание администрации, расположенное по адресу г.Нефтеюганск, 2мкр., д.25, здание администрации. 16 (реестровый № 277440)</t>
  </si>
  <si>
    <t>12.4</t>
  </si>
  <si>
    <t xml:space="preserve">Часть нежилого административного здания департамента образования администрации города,    расположенного по адресу: г.Нефтеюганск, 1 мкр., д.30 (вторая часть). (Реестровый № 600655)</t>
  </si>
  <si>
    <t>13</t>
  </si>
  <si>
    <t xml:space="preserve">Поддержка социально ориентированных некоммерческих организаций, осуществляющих деятельность в городе Нефтеюганске, на 2014-2020 годы</t>
  </si>
  <si>
    <t>13.1</t>
  </si>
  <si>
    <t xml:space="preserve">Реализация мероприятий муниципальной программы "Поддержка социально ориентированных некоммерческих организаций, осуществляющих деятельность в городе Нефтеюганске на 2014-2020 годы"</t>
  </si>
  <si>
    <t>14</t>
  </si>
  <si>
    <t xml:space="preserve">Муниципальная  программа "Социально - экономическое развитие города Нефтеюганска на 2014-2020 годы"</t>
  </si>
  <si>
    <t>14.1</t>
  </si>
  <si>
    <t xml:space="preserve">Подпрограмма "Совершенствование муниципального управления"</t>
  </si>
  <si>
    <t>14.1.1</t>
  </si>
  <si>
    <t xml:space="preserve">Расходы на обеспечение деятельности (оказание услуг) муниципальных учреждений в рамках подпрограммы "Совершенствование муниципального управления"</t>
  </si>
  <si>
    <t>14.1.2</t>
  </si>
  <si>
    <t xml:space="preserve">Расходы на обеспечение функций  органов местного самоуправления (ДДА) в рамках подпрограммы "Совершенствование муниципального управления"</t>
  </si>
  <si>
    <t>14.1.3</t>
  </si>
  <si>
    <t xml:space="preserve">Прочие мероприятия муниципальных органов  исполнительной власти в рамках подпрограммы  "Совершенствование муниципального управления"</t>
  </si>
  <si>
    <t>14.1.4</t>
  </si>
  <si>
    <t xml:space="preserve">Мероприятия по развитию материально- технической базы администрации города</t>
  </si>
  <si>
    <t>14.1.5</t>
  </si>
  <si>
    <t xml:space="preserve">Мероприятия по разработке стратегии социально- экономического развития города Нефтеюганска</t>
  </si>
  <si>
    <t>14.2</t>
  </si>
  <si>
    <t xml:space="preserve">Подпрограмма "Развития малого и среднего предпринимательства"</t>
  </si>
  <si>
    <t>14.2.1</t>
  </si>
  <si>
    <t xml:space="preserve">Организация мероприятий и финансовая поддержка субъектов и организаций в рамках подпрограммы "Развитие малого и среднего предпринимательства"</t>
  </si>
  <si>
    <t>14.2.2</t>
  </si>
  <si>
    <t xml:space="preserve">Субсидии на государственную поддержку предпринимательства, включая крестьянские (фермерские) хозяйства за счет средств федерального бюджета</t>
  </si>
  <si>
    <t>15</t>
  </si>
  <si>
    <t xml:space="preserve">Субвенция на развитие агропромышленного комплекса и рынка сельскохозяйственной продукции , сырья и продовольствия в ХМАО- Югре за счет средств  бюджета автономного округа</t>
  </si>
  <si>
    <t>15.1</t>
  </si>
  <si>
    <t xml:space="preserve">Субвенция на развитие агропромышленного комплекса и рынка сельскохозяйственной продукции , сырья и продовольствия</t>
  </si>
  <si>
    <t>15.2</t>
  </si>
  <si>
    <t xml:space="preserve">Отлов собак</t>
  </si>
  <si>
    <t xml:space="preserve">ИТОГО   по    Администрация города Нефтеюганска</t>
  </si>
  <si>
    <t>16</t>
  </si>
  <si>
    <t xml:space="preserve">Субсидии на мероприятия подпрограммы "Обеспечение жильем молодых семей" федеральной целевой программы "Жилище" на 2011-2015 годы в рамках подпрограммы "Обеспечение мерами муниципальной поддержки по улучшению жилищных условий отдельных категорий граждан на 2014 - 2020 годы" за счет средств федерального бюджета</t>
  </si>
  <si>
    <t>16.1</t>
  </si>
  <si>
    <t>16.2</t>
  </si>
  <si>
    <t>2.1.2</t>
  </si>
  <si>
    <t xml:space="preserve">Планирование бюджетных ассигнований на исполнение долговых обязательств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</si>
</sst>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_р_._-;\-* #,##0.00_р_._-;_-* &quot;-&quot;??_р_._-;_-@_-"/>
    <numFmt numFmtId="161" formatCode="0.0"/>
    <numFmt numFmtId="162" formatCode="#,##0.0"/>
    <numFmt numFmtId="163" formatCode="#,##0.00_ ;\-#,##0.00\ "/>
  </numFmts>
  <fonts count="12">
    <font>
      <sz val="11.000000"/>
      <color theme="1"/>
      <name val="Times New Roman"/>
      <scheme val="minor"/>
    </font>
    <font>
      <sz val="10.000000"/>
      <name val="Arial"/>
    </font>
    <font>
      <sz val="14.000000"/>
      <color theme="1"/>
      <name val="Times New Roman"/>
      <scheme val="minor"/>
    </font>
    <font>
      <b/>
      <sz val="14.000000"/>
      <name val="Times New Roman"/>
      <scheme val="minor"/>
    </font>
    <font>
      <sz val="14.000000"/>
      <name val="Times New Roman"/>
    </font>
    <font>
      <sz val="14.000000"/>
      <name val="Times New Roman"/>
      <scheme val="minor"/>
    </font>
    <font>
      <b/>
      <sz val="14.000000"/>
      <color theme="1"/>
      <name val="Times New Roman"/>
      <scheme val="minor"/>
    </font>
    <font>
      <b/>
      <sz val="18.000000"/>
      <name val="Times New Roman"/>
    </font>
    <font>
      <b/>
      <sz val="14.000000"/>
      <name val="Times New Roman"/>
    </font>
    <font>
      <b/>
      <sz val="8.000000"/>
      <name val="Arial"/>
    </font>
    <font>
      <b/>
      <sz val="8.500000"/>
      <name val="MS Sans Serif"/>
    </font>
    <font>
      <sz val="8.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145">
    <xf fontId="0" fillId="0" borderId="0" numFmtId="0" xfId="0"/>
    <xf fontId="2" fillId="0" borderId="0" numFmtId="0" xfId="0" applyFont="1"/>
    <xf fontId="2" fillId="0" borderId="0" numFmtId="49" xfId="0" applyNumberFormat="1" applyFont="1" applyAlignment="1">
      <alignment horizontal="center" vertical="center"/>
    </xf>
    <xf fontId="2" fillId="0" borderId="0" numFmtId="2" xfId="0" applyNumberFormat="1" applyFont="1"/>
    <xf fontId="2" fillId="0" borderId="0" numFmtId="161" xfId="0" applyNumberFormat="1" applyFont="1"/>
    <xf fontId="3" fillId="0" borderId="0" numFmtId="49" xfId="0" applyNumberFormat="1" applyFont="1" applyAlignment="1">
      <alignment horizontal="center" vertical="center" wrapText="1"/>
    </xf>
    <xf fontId="3" fillId="0" borderId="0" numFmtId="0" xfId="0" applyFont="1" applyAlignment="1">
      <alignment wrapText="1"/>
    </xf>
    <xf fontId="4" fillId="0" borderId="1" numFmtId="49" xfId="0" applyNumberFormat="1" applyFont="1" applyBorder="1" applyAlignment="1" applyProtection="1">
      <alignment horizontal="center" vertical="center" wrapText="1"/>
      <protection locked="0"/>
    </xf>
    <xf fontId="4" fillId="0" borderId="1" numFmtId="0" xfId="0" applyFont="1" applyBorder="1" applyAlignment="1">
      <alignment horizontal="center" vertical="center"/>
    </xf>
    <xf fontId="4" fillId="0" borderId="1" numFmtId="0" xfId="0" applyFont="1" applyBorder="1" applyAlignment="1">
      <alignment horizontal="center" vertical="center" wrapText="1"/>
    </xf>
    <xf fontId="4" fillId="0" borderId="1" numFmtId="2" xfId="0" applyNumberFormat="1" applyFont="1" applyBorder="1" applyAlignment="1">
      <alignment horizontal="center" vertical="center" wrapText="1"/>
    </xf>
    <xf fontId="5" fillId="0" borderId="1" numFmtId="2" xfId="0" applyNumberFormat="1" applyFont="1" applyBorder="1" applyAlignment="1">
      <alignment horizontal="center" vertical="center" wrapText="1"/>
    </xf>
    <xf fontId="5" fillId="0" borderId="2" numFmtId="161" xfId="0" applyNumberFormat="1" applyFont="1" applyBorder="1" applyAlignment="1">
      <alignment horizontal="center" vertical="center" wrapText="1"/>
    </xf>
    <xf fontId="5" fillId="0" borderId="3" numFmtId="161" xfId="0" applyNumberFormat="1" applyFont="1" applyBorder="1" applyAlignment="1">
      <alignment horizontal="center" vertical="center" wrapText="1"/>
    </xf>
    <xf fontId="5" fillId="0" borderId="4" numFmtId="161" xfId="0" applyNumberFormat="1" applyFont="1" applyBorder="1" applyAlignment="1">
      <alignment horizontal="center" vertical="center" wrapText="1"/>
    </xf>
    <xf fontId="4" fillId="0" borderId="5" numFmtId="49" xfId="0" applyNumberFormat="1" applyFont="1" applyBorder="1" applyAlignment="1" applyProtection="1">
      <alignment horizontal="center" vertical="center" wrapText="1"/>
      <protection locked="0"/>
    </xf>
    <xf fontId="4" fillId="0" borderId="5" numFmtId="0" xfId="0" applyFont="1" applyBorder="1" applyAlignment="1">
      <alignment horizontal="center" vertical="center" wrapText="1"/>
    </xf>
    <xf fontId="4" fillId="0" borderId="5" numFmtId="2" xfId="0" applyNumberFormat="1" applyFont="1" applyBorder="1" applyAlignment="1">
      <alignment horizontal="center" vertical="center" wrapText="1"/>
    </xf>
    <xf fontId="5" fillId="0" borderId="5" numFmtId="161" xfId="0" applyNumberFormat="1" applyFont="1" applyBorder="1" applyAlignment="1">
      <alignment horizontal="center" vertical="center" wrapText="1"/>
    </xf>
    <xf fontId="4" fillId="0" borderId="1" numFmtId="1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6" fillId="0" borderId="0" numFmtId="0" xfId="0" applyFont="1"/>
    <xf fontId="7" fillId="0" borderId="6" numFmtId="1" xfId="0" applyNumberFormat="1" applyFont="1" applyBorder="1" applyAlignment="1">
      <alignment horizontal="left" vertical="center"/>
    </xf>
    <xf fontId="7" fillId="0" borderId="7" numFmtId="1" xfId="0" applyNumberFormat="1" applyFont="1" applyBorder="1" applyAlignment="1">
      <alignment horizontal="left" vertical="center"/>
    </xf>
    <xf fontId="7" fillId="0" borderId="8" numFmtId="1" xfId="0" applyNumberFormat="1" applyFont="1" applyBorder="1" applyAlignment="1">
      <alignment horizontal="left" vertical="center"/>
    </xf>
    <xf fontId="8" fillId="0" borderId="9" numFmtId="4" xfId="0" applyNumberFormat="1" applyFont="1" applyBorder="1" applyAlignment="1">
      <alignment horizontal="center" vertical="center" wrapText="1"/>
    </xf>
    <xf fontId="8" fillId="0" borderId="9" numFmtId="162" xfId="0" applyNumberFormat="1" applyFont="1" applyBorder="1" applyAlignment="1">
      <alignment horizontal="center" vertical="center" wrapText="1"/>
    </xf>
    <xf fontId="8" fillId="0" borderId="1" numFmtId="0" xfId="0" applyFont="1" applyBorder="1" applyAlignment="1">
      <alignment horizontal="center" vertical="center"/>
    </xf>
    <xf fontId="3" fillId="0" borderId="1" numFmtId="49" xfId="0" applyNumberFormat="1" applyFont="1" applyBorder="1" applyAlignment="1">
      <alignment horizontal="center" vertical="center"/>
    </xf>
    <xf fontId="8" fillId="0" borderId="1" numFmtId="0" xfId="0" applyFont="1" applyBorder="1" applyAlignment="1">
      <alignment horizontal="left" vertical="center" wrapText="1"/>
    </xf>
    <xf fontId="3" fillId="0" borderId="1" numFmtId="4" xfId="0" applyNumberFormat="1" applyFont="1" applyBorder="1" applyAlignment="1">
      <alignment horizontal="center" vertical="center"/>
    </xf>
    <xf fontId="8" fillId="0" borderId="1" numFmtId="162" xfId="0" applyNumberFormat="1" applyFont="1" applyBorder="1" applyAlignment="1">
      <alignment horizontal="center" vertical="center" wrapText="1"/>
    </xf>
    <xf fontId="3" fillId="0" borderId="1" numFmtId="49" xfId="0" applyNumberFormat="1" applyFont="1" applyBorder="1" applyAlignment="1">
      <alignment horizontal="left" vertical="center" wrapText="1"/>
    </xf>
    <xf fontId="3" fillId="0" borderId="1" numFmtId="0" xfId="0" applyFont="1" applyBorder="1" applyAlignment="1">
      <alignment horizontal="center" vertical="center"/>
    </xf>
    <xf fontId="8" fillId="0" borderId="1" numFmtId="4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>
      <alignment horizontal="center" vertical="center"/>
    </xf>
    <xf fontId="5" fillId="0" borderId="1" numFmtId="49" xfId="0" applyNumberFormat="1" applyFont="1" applyBorder="1" applyAlignment="1">
      <alignment horizontal="left" vertical="center" wrapText="1"/>
    </xf>
    <xf fontId="5" fillId="0" borderId="1" numFmtId="0" xfId="0" applyFont="1" applyBorder="1" applyAlignment="1">
      <alignment horizontal="center" vertical="center"/>
    </xf>
    <xf fontId="4" fillId="0" borderId="1" numFmtId="4" xfId="0" applyNumberFormat="1" applyFont="1" applyBorder="1" applyAlignment="1">
      <alignment horizontal="center" vertical="center" wrapText="1"/>
    </xf>
    <xf fontId="4" fillId="0" borderId="1" numFmtId="162" xfId="0" applyNumberFormat="1" applyFont="1" applyBorder="1" applyAlignment="1">
      <alignment horizontal="center" vertical="center" wrapText="1"/>
    </xf>
    <xf fontId="4" fillId="0" borderId="1" numFmtId="0" xfId="0" applyFont="1" applyBorder="1" applyAlignment="1" applyProtection="1">
      <alignment horizontal="left" vertical="center" wrapText="1"/>
      <protection locked="0"/>
    </xf>
    <xf fontId="3" fillId="0" borderId="1" numFmtId="0" xfId="0" applyFont="1" applyBorder="1" applyAlignment="1">
      <alignment horizontal="left" vertical="center" wrapText="1"/>
    </xf>
    <xf fontId="3" fillId="0" borderId="1" numFmtId="4" xfId="0" applyNumberFormat="1" applyFont="1" applyBorder="1" applyAlignment="1">
      <alignment horizontal="center" vertical="center" wrapText="1"/>
    </xf>
    <xf fontId="8" fillId="0" borderId="1" numFmtId="161" xfId="0" applyNumberFormat="1" applyFont="1" applyBorder="1" applyAlignment="1">
      <alignment horizontal="center" vertical="center" wrapText="1"/>
    </xf>
    <xf fontId="4" fillId="0" borderId="1" numFmtId="161" xfId="0" applyNumberFormat="1" applyFont="1" applyBorder="1" applyAlignment="1">
      <alignment horizontal="center" vertical="center" wrapText="1"/>
    </xf>
    <xf fontId="5" fillId="0" borderId="5" numFmtId="49" xfId="0" applyNumberFormat="1" applyFont="1" applyBorder="1" applyAlignment="1">
      <alignment horizontal="center" vertical="center"/>
    </xf>
    <xf fontId="5" fillId="0" borderId="5" numFmtId="49" xfId="0" applyNumberFormat="1" applyFont="1" applyBorder="1" applyAlignment="1">
      <alignment horizontal="left" vertical="center" wrapText="1"/>
    </xf>
    <xf fontId="5" fillId="0" borderId="5" numFmtId="0" xfId="0" applyFont="1" applyBorder="1" applyAlignment="1">
      <alignment horizontal="center" vertical="center"/>
    </xf>
    <xf fontId="4" fillId="0" borderId="5" numFmtId="4" xfId="0" applyNumberFormat="1" applyFont="1" applyBorder="1" applyAlignment="1">
      <alignment horizontal="center" vertical="center" wrapText="1"/>
    </xf>
    <xf fontId="4" fillId="0" borderId="5" numFmtId="161" xfId="0" applyNumberFormat="1" applyFont="1" applyBorder="1" applyAlignment="1">
      <alignment horizontal="center" vertical="center" wrapText="1"/>
    </xf>
    <xf fontId="4" fillId="0" borderId="5" numFmtId="162" xfId="0" applyNumberFormat="1" applyFont="1" applyBorder="1" applyAlignment="1">
      <alignment horizontal="center" vertical="center" wrapText="1"/>
    </xf>
    <xf fontId="3" fillId="0" borderId="0" numFmtId="49" xfId="0" applyNumberFormat="1" applyFont="1" applyAlignment="1">
      <alignment vertical="center"/>
    </xf>
    <xf fontId="3" fillId="0" borderId="1" numFmtId="163" xfId="0" applyNumberFormat="1" applyFont="1" applyBorder="1" applyAlignment="1">
      <alignment horizontal="center" vertical="center"/>
    </xf>
    <xf fontId="3" fillId="0" borderId="6" numFmtId="0" xfId="0" applyFont="1" applyBorder="1" applyAlignment="1">
      <alignment horizontal="center" vertical="center"/>
    </xf>
    <xf fontId="3" fillId="0" borderId="7" numFmtId="0" xfId="0" applyFont="1" applyBorder="1" applyAlignment="1">
      <alignment horizontal="center" vertical="center"/>
    </xf>
    <xf fontId="8" fillId="0" borderId="1" numFmtId="0" xfId="0" applyFont="1" applyBorder="1" applyAlignment="1" applyProtection="1">
      <alignment horizontal="left" vertical="top" wrapText="1"/>
      <protection locked="0"/>
    </xf>
    <xf fontId="5" fillId="0" borderId="1" numFmtId="0" xfId="0" applyFont="1" applyBorder="1" applyAlignment="1">
      <alignment horizontal="left" wrapText="1"/>
    </xf>
    <xf fontId="5" fillId="0" borderId="1" numFmtId="0" xfId="0" applyFont="1" applyBorder="1" applyAlignment="1">
      <alignment horizontal="center" vertical="center" wrapText="1"/>
    </xf>
    <xf fontId="5" fillId="0" borderId="1" numFmtId="4" xfId="0" applyNumberFormat="1" applyFont="1" applyBorder="1" applyAlignment="1">
      <alignment horizontal="center" vertical="center"/>
    </xf>
    <xf fontId="5" fillId="0" borderId="1" numFmtId="162" xfId="0" applyNumberFormat="1" applyFont="1" applyBorder="1" applyAlignment="1">
      <alignment horizontal="center" vertical="center"/>
    </xf>
    <xf fontId="3" fillId="0" borderId="1" numFmtId="0" xfId="0" applyFont="1" applyBorder="1" applyAlignment="1">
      <alignment horizontal="center" vertical="center" wrapText="1"/>
    </xf>
    <xf fontId="3" fillId="0" borderId="1" numFmtId="162" xfId="0" applyNumberFormat="1" applyFont="1" applyBorder="1" applyAlignment="1">
      <alignment horizontal="center" vertical="center"/>
    </xf>
    <xf fontId="6" fillId="2" borderId="0" numFmtId="0" xfId="0" applyFont="1" applyFill="1"/>
    <xf fontId="3" fillId="2" borderId="1" numFmtId="49" xfId="0" applyNumberFormat="1" applyFont="1" applyFill="1" applyBorder="1" applyAlignment="1">
      <alignment horizontal="center" vertical="center"/>
    </xf>
    <xf fontId="3" fillId="2" borderId="2" numFmtId="0" xfId="0" applyFont="1" applyFill="1" applyBorder="1" applyAlignment="1">
      <alignment horizontal="left" vertical="center" wrapText="1"/>
    </xf>
    <xf fontId="0" fillId="2" borderId="4" numFmtId="0" xfId="0" applyFill="1" applyBorder="1"/>
    <xf fontId="3" fillId="2" borderId="1" numFmtId="4" xfId="0" applyNumberFormat="1" applyFont="1" applyFill="1" applyBorder="1" applyAlignment="1">
      <alignment horizontal="center" vertical="center"/>
    </xf>
    <xf fontId="3" fillId="2" borderId="5" numFmtId="4" xfId="0" applyNumberFormat="1" applyFont="1" applyFill="1" applyBorder="1" applyAlignment="1">
      <alignment horizontal="center" vertical="center"/>
    </xf>
    <xf fontId="8" fillId="2" borderId="1" numFmtId="2" xfId="0" applyNumberFormat="1" applyFont="1" applyFill="1" applyBorder="1" applyAlignment="1">
      <alignment horizontal="center" vertical="center" wrapText="1"/>
    </xf>
    <xf fontId="8" fillId="2" borderId="1" numFmtId="4" xfId="0" applyNumberFormat="1" applyFont="1" applyFill="1" applyBorder="1" applyAlignment="1">
      <alignment horizontal="center" vertical="center" wrapText="1"/>
    </xf>
    <xf fontId="2" fillId="2" borderId="0" numFmtId="0" xfId="0" applyFont="1" applyFill="1"/>
    <xf fontId="5" fillId="2" borderId="1" numFmtId="49" xfId="0" applyNumberFormat="1" applyFont="1" applyFill="1" applyBorder="1" applyAlignment="1">
      <alignment horizontal="center" vertical="center"/>
    </xf>
    <xf fontId="5" fillId="2" borderId="1" numFmtId="0" xfId="0" applyFont="1" applyFill="1" applyBorder="1" applyAlignment="1">
      <alignment horizontal="left" vertical="center" wrapText="1"/>
    </xf>
    <xf fontId="5" fillId="2" borderId="1" numFmtId="0" xfId="0" applyFont="1" applyFill="1" applyBorder="1" applyAlignment="1">
      <alignment horizontal="center" vertical="center" wrapText="1"/>
    </xf>
    <xf fontId="5" fillId="2" borderId="1" numFmtId="4" xfId="0" applyNumberFormat="1" applyFont="1" applyFill="1" applyBorder="1" applyAlignment="1">
      <alignment horizontal="center" vertical="center"/>
    </xf>
    <xf fontId="5" fillId="2" borderId="2" numFmtId="4" xfId="0" applyNumberFormat="1" applyFont="1" applyFill="1" applyBorder="1" applyAlignment="1">
      <alignment horizontal="center" vertical="center"/>
    </xf>
    <xf fontId="5" fillId="2" borderId="10" numFmtId="4" xfId="0" applyNumberFormat="1" applyFont="1" applyFill="1" applyBorder="1" applyAlignment="1">
      <alignment horizontal="center" vertical="center"/>
    </xf>
    <xf fontId="5" fillId="2" borderId="4" numFmtId="4" xfId="0" applyNumberFormat="1" applyFont="1" applyFill="1" applyBorder="1" applyAlignment="1">
      <alignment horizontal="center" vertical="center"/>
    </xf>
    <xf fontId="4" fillId="2" borderId="1" numFmtId="4" xfId="0" applyNumberFormat="1" applyFont="1" applyFill="1" applyBorder="1" applyAlignment="1">
      <alignment horizontal="center" vertical="center" wrapText="1"/>
    </xf>
    <xf fontId="6" fillId="3" borderId="0" numFmtId="0" xfId="0" applyFont="1" applyFill="1"/>
    <xf fontId="5" fillId="3" borderId="1" numFmtId="49" xfId="0" applyNumberFormat="1" applyFont="1" applyFill="1" applyBorder="1" applyAlignment="1">
      <alignment horizontal="center" vertical="center"/>
    </xf>
    <xf fontId="5" fillId="3" borderId="1" numFmtId="0" xfId="0" applyFont="1" applyFill="1" applyBorder="1" applyAlignment="1">
      <alignment horizontal="left" vertical="center" wrapText="1"/>
    </xf>
    <xf fontId="5" fillId="3" borderId="1" numFmtId="0" xfId="0" applyFont="1" applyFill="1" applyBorder="1" applyAlignment="1">
      <alignment horizontal="center" vertical="center" wrapText="1"/>
    </xf>
    <xf fontId="5" fillId="3" borderId="1" numFmtId="4" xfId="0" applyNumberFormat="1" applyFont="1" applyFill="1" applyBorder="1" applyAlignment="1">
      <alignment horizontal="center" vertical="center"/>
    </xf>
    <xf fontId="5" fillId="3" borderId="9" numFmtId="4" xfId="0" applyNumberFormat="1" applyFont="1" applyFill="1" applyBorder="1" applyAlignment="1">
      <alignment horizontal="center" vertical="center"/>
    </xf>
    <xf fontId="3" fillId="3" borderId="1" numFmtId="4" xfId="0" applyNumberFormat="1" applyFont="1" applyFill="1" applyBorder="1" applyAlignment="1">
      <alignment horizontal="center" vertical="center"/>
    </xf>
    <xf fontId="4" fillId="3" borderId="1" numFmtId="2" xfId="0" applyNumberFormat="1" applyFont="1" applyFill="1" applyBorder="1" applyAlignment="1">
      <alignment horizontal="center" vertical="center" wrapText="1"/>
    </xf>
    <xf fontId="4" fillId="3" borderId="1" numFmtId="162" xfId="0" applyNumberFormat="1" applyFont="1" applyFill="1" applyBorder="1" applyAlignment="1">
      <alignment horizontal="center" vertical="center" wrapText="1"/>
    </xf>
    <xf fontId="4" fillId="3" borderId="1" numFmtId="4" xfId="0" applyNumberFormat="1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center" vertical="center"/>
    </xf>
    <xf fontId="2" fillId="3" borderId="0" numFmtId="0" xfId="0" applyFont="1" applyFill="1"/>
    <xf fontId="3" fillId="3" borderId="1" numFmtId="49" xfId="0" applyNumberFormat="1" applyFont="1" applyFill="1" applyBorder="1" applyAlignment="1">
      <alignment horizontal="center" vertical="center"/>
    </xf>
    <xf fontId="3" fillId="3" borderId="1" numFmtId="0" xfId="0" applyFont="1" applyFill="1" applyBorder="1" applyAlignment="1">
      <alignment horizontal="left" vertical="center" wrapText="1"/>
    </xf>
    <xf fontId="3" fillId="3" borderId="1" numFmtId="4" xfId="0" applyNumberFormat="1" applyFont="1" applyFill="1" applyBorder="1" applyAlignment="1">
      <alignment horizontal="center" vertical="center" wrapText="1"/>
    </xf>
    <xf fontId="3" fillId="3" borderId="1" numFmtId="162" xfId="0" applyNumberFormat="1" applyFont="1" applyFill="1" applyBorder="1" applyAlignment="1">
      <alignment horizontal="center" vertical="center"/>
    </xf>
    <xf fontId="8" fillId="3" borderId="1" numFmtId="162" xfId="0" applyNumberFormat="1" applyFont="1" applyFill="1" applyBorder="1" applyAlignment="1">
      <alignment horizontal="center" vertical="center" wrapText="1"/>
    </xf>
    <xf fontId="5" fillId="3" borderId="1" numFmtId="0" xfId="0" applyFont="1" applyFill="1" applyBorder="1" applyAlignment="1">
      <alignment vertical="center" wrapText="1"/>
    </xf>
    <xf fontId="5" fillId="3" borderId="1" numFmtId="0" xfId="0" applyFont="1" applyFill="1" applyBorder="1" applyAlignment="1">
      <alignment horizontal="center" vertical="center"/>
    </xf>
    <xf fontId="5" fillId="3" borderId="1" numFmtId="162" xfId="0" applyNumberFormat="1" applyFont="1" applyFill="1" applyBorder="1" applyAlignment="1">
      <alignment horizontal="center" vertical="center"/>
    </xf>
    <xf fontId="5" fillId="3" borderId="5" numFmtId="49" xfId="0" applyNumberFormat="1" applyFont="1" applyFill="1" applyBorder="1" applyAlignment="1">
      <alignment horizontal="center" vertical="center"/>
    </xf>
    <xf fontId="2" fillId="3" borderId="1" numFmtId="4" xfId="0" applyNumberFormat="1" applyFont="1" applyFill="1" applyBorder="1" applyAlignment="1">
      <alignment horizontal="center" vertical="center" wrapText="1"/>
    </xf>
    <xf fontId="5" fillId="3" borderId="1" numFmtId="49" xfId="0" applyNumberFormat="1" applyFont="1" applyFill="1" applyBorder="1" applyAlignment="1">
      <alignment horizontal="left" vertical="center" wrapText="1"/>
    </xf>
    <xf fontId="3" fillId="3" borderId="2" numFmtId="0" xfId="0" applyFont="1" applyFill="1" applyBorder="1" applyAlignment="1">
      <alignment horizontal="center" vertical="center"/>
    </xf>
    <xf fontId="3" fillId="3" borderId="3" numFmtId="0" xfId="0" applyFont="1" applyFill="1" applyBorder="1" applyAlignment="1">
      <alignment horizontal="center" vertical="center"/>
    </xf>
    <xf fontId="5" fillId="3" borderId="1" numFmtId="4" xfId="0" applyNumberFormat="1" applyFont="1" applyFill="1" applyBorder="1" applyAlignment="1">
      <alignment horizontal="center" vertical="center" wrapText="1"/>
    </xf>
    <xf fontId="4" fillId="3" borderId="1" numFmtId="2" xfId="0" applyNumberFormat="1" applyFont="1" applyFill="1" applyBorder="1" applyAlignment="1">
      <alignment horizontal="left" vertical="center" wrapText="1"/>
    </xf>
    <xf fontId="8" fillId="3" borderId="1" numFmtId="2" xfId="0" applyNumberFormat="1" applyFont="1" applyFill="1" applyBorder="1" applyAlignment="1">
      <alignment horizontal="left" vertical="center" wrapText="1"/>
    </xf>
    <xf fontId="8" fillId="3" borderId="1" numFmtId="2" xfId="0" applyNumberFormat="1" applyFont="1" applyFill="1" applyBorder="1" applyAlignment="1">
      <alignment horizontal="center" vertical="center" wrapText="1"/>
    </xf>
    <xf fontId="6" fillId="3" borderId="1" numFmtId="2" xfId="0" applyNumberFormat="1" applyFont="1" applyFill="1" applyBorder="1" applyAlignment="1">
      <alignment horizontal="center" vertical="center"/>
    </xf>
    <xf fontId="2" fillId="3" borderId="1" numFmtId="2" xfId="0" applyNumberFormat="1" applyFont="1" applyFill="1" applyBorder="1" applyAlignment="1">
      <alignment horizontal="center" vertical="center"/>
    </xf>
    <xf fontId="4" fillId="3" borderId="1" numFmtId="4" xfId="0" applyNumberFormat="1" applyFont="1" applyFill="1" applyBorder="1" applyAlignment="1">
      <alignment horizontal="center" vertical="center"/>
    </xf>
    <xf fontId="5" fillId="3" borderId="11" numFmtId="49" xfId="0" applyNumberFormat="1" applyFont="1" applyFill="1" applyBorder="1" applyAlignment="1">
      <alignment horizontal="center" vertical="center"/>
    </xf>
    <xf fontId="5" fillId="3" borderId="9" numFmtId="49" xfId="0" applyNumberFormat="1" applyFont="1" applyFill="1" applyBorder="1" applyAlignment="1">
      <alignment horizontal="center" vertical="center"/>
    </xf>
    <xf fontId="4" fillId="3" borderId="1" numFmtId="4" xfId="2" applyNumberFormat="1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center" vertical="center" wrapText="1"/>
    </xf>
    <xf fontId="2" fillId="3" borderId="5" numFmtId="0" xfId="0" applyFont="1" applyFill="1" applyBorder="1" applyAlignment="1">
      <alignment horizontal="center"/>
    </xf>
    <xf fontId="2" fillId="3" borderId="11" numFmtId="0" xfId="0" applyFont="1" applyFill="1" applyBorder="1" applyAlignment="1">
      <alignment horizontal="center"/>
    </xf>
    <xf fontId="2" fillId="3" borderId="9" numFmtId="0" xfId="0" applyFont="1" applyFill="1" applyBorder="1" applyAlignment="1">
      <alignment horizontal="center"/>
    </xf>
    <xf fontId="3" fillId="3" borderId="2" numFmtId="49" xfId="0" applyNumberFormat="1" applyFont="1" applyFill="1" applyBorder="1" applyAlignment="1">
      <alignment horizontal="center" vertical="center"/>
    </xf>
    <xf fontId="3" fillId="3" borderId="3" numFmtId="49" xfId="0" applyNumberFormat="1" applyFont="1" applyFill="1" applyBorder="1" applyAlignment="1">
      <alignment horizontal="center" vertical="center"/>
    </xf>
    <xf fontId="5" fillId="3" borderId="1" numFmtId="0" xfId="0" applyFont="1" applyFill="1" applyBorder="1" applyAlignment="1">
      <alignment horizontal="center" vertical="top" wrapText="1"/>
    </xf>
    <xf fontId="5" fillId="3" borderId="1" numFmtId="162" xfId="0" applyNumberFormat="1" applyFont="1" applyFill="1" applyBorder="1" applyAlignment="1">
      <alignment horizontal="center" vertical="center" wrapText="1"/>
    </xf>
    <xf fontId="3" fillId="3" borderId="1" numFmtId="162" xfId="0" applyNumberFormat="1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vertical="center" wrapText="1"/>
    </xf>
    <xf fontId="8" fillId="3" borderId="1" numFmtId="0" xfId="0" applyFont="1" applyFill="1" applyBorder="1" applyAlignment="1" applyProtection="1">
      <alignment horizontal="left" vertical="center" wrapText="1"/>
      <protection locked="0"/>
    </xf>
    <xf fontId="4" fillId="3" borderId="1" numFmtId="0" xfId="0" applyFont="1" applyFill="1" applyBorder="1" applyAlignment="1" applyProtection="1">
      <alignment horizontal="left" vertical="center" wrapText="1"/>
      <protection locked="0"/>
    </xf>
    <xf fontId="6" fillId="3" borderId="1" numFmtId="49" xfId="0" applyNumberFormat="1" applyFont="1" applyFill="1" applyBorder="1" applyAlignment="1">
      <alignment horizontal="left" vertical="center" wrapText="1"/>
    </xf>
    <xf fontId="6" fillId="3" borderId="1" numFmtId="4" xfId="0" applyNumberFormat="1" applyFont="1" applyFill="1" applyBorder="1" applyAlignment="1">
      <alignment horizontal="center" vertical="center"/>
    </xf>
    <xf fontId="6" fillId="3" borderId="1" numFmtId="49" xfId="0" applyNumberFormat="1" applyFont="1" applyFill="1" applyBorder="1" applyAlignment="1">
      <alignment horizontal="center" vertical="center"/>
    </xf>
    <xf fontId="6" fillId="3" borderId="2" numFmtId="0" xfId="0" applyFont="1" applyFill="1" applyBorder="1" applyAlignment="1">
      <alignment horizontal="left" vertical="center" wrapText="1"/>
    </xf>
    <xf fontId="6" fillId="3" borderId="4" numFmtId="0" xfId="0" applyFont="1" applyFill="1" applyBorder="1" applyAlignment="1">
      <alignment horizontal="left" vertical="center" wrapText="1"/>
    </xf>
    <xf fontId="2" fillId="3" borderId="0" numFmtId="0" xfId="0" applyFont="1" applyFill="1" applyAlignment="1">
      <alignment horizontal="left"/>
    </xf>
    <xf fontId="2" fillId="3" borderId="1" numFmtId="49" xfId="0" applyNumberFormat="1" applyFont="1" applyFill="1" applyBorder="1" applyAlignment="1">
      <alignment horizontal="center" vertical="center"/>
    </xf>
    <xf fontId="2" fillId="3" borderId="1" numFmtId="0" xfId="0" applyFont="1" applyFill="1" applyBorder="1" applyAlignment="1">
      <alignment horizontal="left" wrapText="1"/>
    </xf>
    <xf fontId="2" fillId="3" borderId="1" numFmtId="0" xfId="0" applyFont="1" applyFill="1" applyBorder="1" applyAlignment="1">
      <alignment horizontal="left" vertical="center"/>
    </xf>
    <xf fontId="2" fillId="3" borderId="1" numFmtId="4" xfId="0" applyNumberFormat="1" applyFont="1" applyFill="1" applyBorder="1" applyAlignment="1">
      <alignment horizontal="center" vertical="center"/>
    </xf>
    <xf fontId="2" fillId="3" borderId="1" numFmtId="2" xfId="2" applyNumberFormat="1" applyFont="1" applyFill="1" applyBorder="1" applyAlignment="1">
      <alignment horizontal="center" vertical="center"/>
    </xf>
    <xf fontId="2" fillId="3" borderId="1" numFmtId="0" xfId="0" applyFont="1" applyFill="1" applyBorder="1" applyAlignment="1">
      <alignment wrapText="1"/>
    </xf>
    <xf fontId="2" fillId="2" borderId="1" numFmtId="49" xfId="0" applyNumberFormat="1" applyFont="1" applyFill="1" applyBorder="1" applyAlignment="1">
      <alignment horizontal="center" vertical="center"/>
    </xf>
    <xf fontId="2" fillId="2" borderId="1" numFmtId="0" xfId="0" applyFont="1" applyFill="1" applyBorder="1" applyAlignment="1">
      <alignment wrapText="1"/>
    </xf>
    <xf fontId="2" fillId="2" borderId="1" numFmtId="0" xfId="0" applyFont="1" applyFill="1" applyBorder="1"/>
    <xf fontId="9" fillId="0" borderId="0" numFmtId="0" xfId="0" applyFont="1"/>
    <xf fontId="2" fillId="0" borderId="0" numFmtId="4" xfId="0" applyNumberFormat="1" applyFont="1"/>
    <xf fontId="10" fillId="0" borderId="0" numFmtId="49" xfId="0" applyNumberFormat="1" applyFont="1" applyAlignment="1" applyProtection="1">
      <alignment horizontal="center" vertical="center" wrapText="1"/>
    </xf>
    <xf fontId="11" fillId="0" borderId="0" numFmtId="4" xfId="0" applyNumberFormat="1" applyFont="1" applyAlignment="1" applyProtection="1">
      <alignment horizontal="right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Arial"/>
        <a:cs typeface="Arial"/>
      </a:majorFont>
      <a:minorFont>
        <a:latin typeface="Times New Roman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80" workbookViewId="0">
      <selection activeCell="N89" activeCellId="0" sqref="N89"/>
    </sheetView>
  </sheetViews>
  <sheetFormatPr defaultColWidth="9.140625" defaultRowHeight="14.25"/>
  <cols>
    <col customWidth="1" min="1" max="1" style="2" width="9.7109375"/>
    <col customWidth="1" min="2" max="2" style="1" width="70.7109375"/>
    <col customWidth="1" min="3" max="3" style="1" width="14"/>
    <col customWidth="1" min="4" max="4" style="1" width="20"/>
    <col customWidth="1" min="5" max="5" style="1" width="12.85546875"/>
    <col bestFit="1" customWidth="1" min="6" max="6" style="1" width="16.28515625"/>
    <col customWidth="1" min="7" max="7" style="1" width="19.28515625"/>
    <col customWidth="1" hidden="1" min="8" max="8" style="1" width="22"/>
    <col customWidth="1" hidden="1" min="9" max="9" style="1" width="21"/>
    <col customWidth="1" hidden="1" min="10" max="10" style="1" width="24.42578125"/>
    <col customWidth="1" min="11" max="11" style="3" width="20.85546875"/>
    <col customWidth="1" min="12" max="12" style="3" width="17.85546875"/>
    <col bestFit="1" customWidth="1" min="13" max="13" style="3" width="16.28515625"/>
    <col customWidth="1" min="14" max="14" style="3" width="19.85546875"/>
    <col customWidth="1" min="15" max="15" style="4" width="10.85546875"/>
    <col bestFit="1" customWidth="1" min="16" max="16" style="4" width="12.5703125"/>
    <col bestFit="1" customWidth="1" min="17" max="17" style="4" width="16.28515625"/>
    <col customWidth="1" min="18" max="18" style="4" width="12.7109375"/>
    <col min="19" max="16384" style="1" width="9.140625"/>
  </cols>
  <sheetData>
    <row r="1" s="1" customFormat="1" ht="62.25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36" customHeight="1">
      <c r="A2" s="7" t="s">
        <v>1</v>
      </c>
      <c r="B2" s="8" t="s">
        <v>2</v>
      </c>
      <c r="C2" s="9" t="s">
        <v>3</v>
      </c>
      <c r="D2" s="10" t="s">
        <v>4</v>
      </c>
      <c r="E2" s="10"/>
      <c r="F2" s="10"/>
      <c r="G2" s="10"/>
      <c r="H2" s="10" t="s">
        <v>5</v>
      </c>
      <c r="I2" s="10"/>
      <c r="J2" s="10"/>
      <c r="K2" s="11" t="s">
        <v>6</v>
      </c>
      <c r="L2" s="11"/>
      <c r="M2" s="11"/>
      <c r="N2" s="11"/>
      <c r="O2" s="12" t="s">
        <v>7</v>
      </c>
      <c r="P2" s="13"/>
      <c r="Q2" s="13"/>
      <c r="R2" s="14"/>
    </row>
    <row r="3" s="1" customFormat="1" ht="82.5" customHeight="1">
      <c r="A3" s="15"/>
      <c r="B3" s="16" t="s">
        <v>8</v>
      </c>
      <c r="C3" s="16"/>
      <c r="D3" s="17" t="s">
        <v>9</v>
      </c>
      <c r="E3" s="17" t="s">
        <v>10</v>
      </c>
      <c r="F3" s="17" t="s">
        <v>11</v>
      </c>
      <c r="G3" s="17" t="s">
        <v>12</v>
      </c>
      <c r="H3" s="17" t="s">
        <v>9</v>
      </c>
      <c r="I3" s="17" t="s">
        <v>10</v>
      </c>
      <c r="J3" s="17" t="s">
        <v>12</v>
      </c>
      <c r="K3" s="17" t="s">
        <v>9</v>
      </c>
      <c r="L3" s="17" t="s">
        <v>10</v>
      </c>
      <c r="M3" s="17" t="s">
        <v>11</v>
      </c>
      <c r="N3" s="17" t="s">
        <v>12</v>
      </c>
      <c r="O3" s="18" t="s">
        <v>9</v>
      </c>
      <c r="P3" s="18" t="s">
        <v>10</v>
      </c>
      <c r="Q3" s="18" t="s">
        <v>11</v>
      </c>
      <c r="R3" s="17" t="s">
        <v>12</v>
      </c>
    </row>
    <row r="4" s="1" customFormat="1" ht="21.75" customHeight="1">
      <c r="A4" s="7" t="s">
        <v>13</v>
      </c>
      <c r="B4" s="19">
        <v>2</v>
      </c>
      <c r="C4" s="20">
        <v>3</v>
      </c>
      <c r="D4" s="20">
        <v>4</v>
      </c>
      <c r="E4" s="19">
        <v>5</v>
      </c>
      <c r="F4" s="19">
        <v>6</v>
      </c>
      <c r="G4" s="20">
        <v>7</v>
      </c>
      <c r="H4" s="20">
        <v>7</v>
      </c>
      <c r="I4" s="19">
        <v>8</v>
      </c>
      <c r="J4" s="20">
        <v>9</v>
      </c>
      <c r="K4" s="20">
        <v>8</v>
      </c>
      <c r="L4" s="19">
        <v>9</v>
      </c>
      <c r="M4" s="19">
        <v>10</v>
      </c>
      <c r="N4" s="20">
        <v>11</v>
      </c>
      <c r="O4" s="20">
        <v>12</v>
      </c>
      <c r="P4" s="20">
        <v>13</v>
      </c>
      <c r="Q4" s="20">
        <v>14</v>
      </c>
      <c r="R4" s="20">
        <v>15</v>
      </c>
    </row>
    <row r="5" s="21" customFormat="1" ht="33.75" hidden="1" customHeight="1">
      <c r="A5" s="22" t="s">
        <v>14</v>
      </c>
      <c r="B5" s="23"/>
      <c r="C5" s="24"/>
      <c r="D5" s="25">
        <f>D7+D49+D69+D88+D92+D109+D172+D193+D220+D224+D236+D241+D244+D254+D122+D258</f>
        <v>7508723361</v>
      </c>
      <c r="E5" s="25">
        <f>E7+E49+E69+E88+E92+E109+E172+E193+E220+E224+E236+E241+E244+E254+E122+E258</f>
        <v>3634704616</v>
      </c>
      <c r="F5" s="25"/>
      <c r="G5" s="25">
        <f t="shared" ref="G5:L5" si="0">G7+G49+G69+G88+G92+G109+G172+G193+G220+G224+G236+G241+G244+G254+G122+G258</f>
        <v>3883682645</v>
      </c>
      <c r="H5" s="25">
        <f t="shared" si="0"/>
        <v>5640581028.4199991</v>
      </c>
      <c r="I5" s="25">
        <f t="shared" si="0"/>
        <v>3053395540.0799999</v>
      </c>
      <c r="J5" s="25">
        <f t="shared" si="0"/>
        <v>2597749236.6200004</v>
      </c>
      <c r="K5" s="25">
        <f t="shared" si="0"/>
        <v>5374743257.25</v>
      </c>
      <c r="L5" s="25">
        <f t="shared" si="0"/>
        <v>2752967457.7800007</v>
      </c>
      <c r="M5" s="25"/>
      <c r="N5" s="25">
        <f>N7+N49+N69+N88+N92+N109+N172+N193+N220+N224+N236+N241+N244+N254+N122+N258</f>
        <v>2621433007.4700003</v>
      </c>
      <c r="O5" s="26">
        <f>K5/D5*100</f>
        <v>71.579987686937514</v>
      </c>
      <c r="P5" s="26">
        <f>L5/E5*100</f>
        <v>75.741160524060604</v>
      </c>
      <c r="Q5" s="26"/>
      <c r="R5" s="26"/>
    </row>
    <row r="6" s="1" customFormat="1" ht="28.5" hidden="1" customHeight="1">
      <c r="A6" s="27" t="s">
        <v>15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="21" customFormat="1" ht="48" hidden="1" customHeight="1">
      <c r="A7" s="28">
        <v>1</v>
      </c>
      <c r="B7" s="29" t="s">
        <v>16</v>
      </c>
      <c r="C7" s="29"/>
      <c r="D7" s="30">
        <f>D8+D24+D28+D33+D43</f>
        <v>1298643460</v>
      </c>
      <c r="E7" s="30">
        <f t="shared" ref="E7:N7" si="1">E8+E24+E28+E33+E43</f>
        <v>445787322</v>
      </c>
      <c r="F7" s="30"/>
      <c r="G7" s="30">
        <f t="shared" si="1"/>
        <v>852856138</v>
      </c>
      <c r="H7" s="30">
        <f t="shared" si="1"/>
        <v>645289666.17999995</v>
      </c>
      <c r="I7" s="30">
        <f t="shared" si="1"/>
        <v>288832985.84999996</v>
      </c>
      <c r="J7" s="30">
        <f t="shared" si="1"/>
        <v>356456680.33000004</v>
      </c>
      <c r="K7" s="30">
        <f t="shared" si="1"/>
        <v>636656700.47000003</v>
      </c>
      <c r="L7" s="30">
        <f t="shared" si="1"/>
        <v>280200020.13999999</v>
      </c>
      <c r="M7" s="30"/>
      <c r="N7" s="30">
        <f t="shared" si="1"/>
        <v>356456680.33000004</v>
      </c>
      <c r="O7" s="31">
        <f t="shared" ref="O7:P9" si="2">K7/D7*100</f>
        <v>49.024749292619546</v>
      </c>
      <c r="P7" s="31">
        <f t="shared" si="2"/>
        <v>62.855089481436622</v>
      </c>
      <c r="Q7" s="31"/>
      <c r="R7" s="31"/>
    </row>
    <row r="8" s="1" customFormat="1" ht="43.5" hidden="1" customHeight="1">
      <c r="A8" s="28" t="s">
        <v>17</v>
      </c>
      <c r="B8" s="32" t="s">
        <v>18</v>
      </c>
      <c r="C8" s="33"/>
      <c r="D8" s="34">
        <f t="shared" ref="D8:N8" si="3">SUM(D9:D23)</f>
        <v>896200465</v>
      </c>
      <c r="E8" s="34">
        <f t="shared" si="3"/>
        <v>444871683</v>
      </c>
      <c r="F8" s="34"/>
      <c r="G8" s="34">
        <f t="shared" si="3"/>
        <v>451328782</v>
      </c>
      <c r="H8" s="34">
        <f t="shared" si="3"/>
        <v>397282973.16999996</v>
      </c>
      <c r="I8" s="34">
        <f t="shared" si="3"/>
        <v>288462735.84999996</v>
      </c>
      <c r="J8" s="34">
        <f t="shared" si="3"/>
        <v>108820237.31999999</v>
      </c>
      <c r="K8" s="34">
        <f t="shared" si="3"/>
        <v>389020257.46000004</v>
      </c>
      <c r="L8" s="34">
        <f t="shared" si="3"/>
        <v>280200020.13999999</v>
      </c>
      <c r="M8" s="34"/>
      <c r="N8" s="34">
        <f t="shared" si="3"/>
        <v>108820237.31999999</v>
      </c>
      <c r="O8" s="31">
        <f t="shared" si="2"/>
        <v>43.407727696280546</v>
      </c>
      <c r="P8" s="31">
        <f t="shared" si="2"/>
        <v>62.984458406178213</v>
      </c>
      <c r="Q8" s="31"/>
      <c r="R8" s="31"/>
    </row>
    <row r="9" s="1" customFormat="1" ht="45.75" hidden="1" customHeight="1">
      <c r="A9" s="35" t="s">
        <v>19</v>
      </c>
      <c r="B9" s="36" t="s">
        <v>20</v>
      </c>
      <c r="C9" s="37" t="s">
        <v>21</v>
      </c>
      <c r="D9" s="38">
        <f t="shared" ref="D9:D23" si="4">E9+G9</f>
        <v>13759000</v>
      </c>
      <c r="E9" s="38">
        <v>13071000</v>
      </c>
      <c r="F9" s="38"/>
      <c r="G9" s="38">
        <v>688000</v>
      </c>
      <c r="H9" s="38">
        <f>I9+J9</f>
        <v>13758556.85</v>
      </c>
      <c r="I9" s="38">
        <v>13071000</v>
      </c>
      <c r="J9" s="38">
        <f>N9</f>
        <v>687556.84999999998</v>
      </c>
      <c r="K9" s="38">
        <f>L9+N9</f>
        <v>13751137.08</v>
      </c>
      <c r="L9" s="38">
        <v>13063580.23</v>
      </c>
      <c r="M9" s="38"/>
      <c r="N9" s="38">
        <v>687556.84999999998</v>
      </c>
      <c r="O9" s="39">
        <f t="shared" si="2"/>
        <v>99.942852532887557</v>
      </c>
      <c r="P9" s="39">
        <f t="shared" si="2"/>
        <v>99.943234871088677</v>
      </c>
      <c r="Q9" s="39"/>
      <c r="R9" s="39"/>
    </row>
    <row r="10" s="1" customFormat="1" ht="37.5" hidden="1">
      <c r="A10" s="35" t="s">
        <v>22</v>
      </c>
      <c r="B10" s="36" t="s">
        <v>23</v>
      </c>
      <c r="C10" s="37" t="s">
        <v>21</v>
      </c>
      <c r="D10" s="38">
        <f t="shared" si="4"/>
        <v>2721835</v>
      </c>
      <c r="E10" s="38">
        <v>0</v>
      </c>
      <c r="F10" s="38"/>
      <c r="G10" s="38">
        <v>2721835</v>
      </c>
      <c r="H10" s="38">
        <f t="shared" ref="H10:H23" si="5">I10+J10</f>
        <v>2721834.6099999999</v>
      </c>
      <c r="I10" s="38">
        <v>0</v>
      </c>
      <c r="J10" s="38">
        <f t="shared" ref="J10:J27" si="6">N10</f>
        <v>2721834.6099999999</v>
      </c>
      <c r="K10" s="38">
        <f t="shared" ref="K10:K23" si="7">L10+N10</f>
        <v>2721834.6099999999</v>
      </c>
      <c r="L10" s="38">
        <v>0</v>
      </c>
      <c r="M10" s="38"/>
      <c r="N10" s="38">
        <v>2721834.6099999999</v>
      </c>
      <c r="O10" s="39">
        <f t="shared" ref="O10:O26" si="8">K10/D10*100</f>
        <v>99.999985671431219</v>
      </c>
      <c r="P10" s="39">
        <v>0</v>
      </c>
      <c r="Q10" s="39"/>
      <c r="R10" s="39"/>
    </row>
    <row r="11" s="1" customFormat="1" ht="55.5" hidden="1" customHeight="1">
      <c r="A11" s="35" t="s">
        <v>24</v>
      </c>
      <c r="B11" s="36" t="s">
        <v>25</v>
      </c>
      <c r="C11" s="37" t="s">
        <v>21</v>
      </c>
      <c r="D11" s="38">
        <f t="shared" si="4"/>
        <v>744762060</v>
      </c>
      <c r="E11" s="38">
        <v>311278000</v>
      </c>
      <c r="F11" s="38"/>
      <c r="G11" s="38">
        <v>433484060</v>
      </c>
      <c r="H11" s="38">
        <f t="shared" si="5"/>
        <v>329692009.38</v>
      </c>
      <c r="I11" s="38">
        <v>232500000</v>
      </c>
      <c r="J11" s="38">
        <f t="shared" si="6"/>
        <v>97192009.379999995</v>
      </c>
      <c r="K11" s="38">
        <f t="shared" si="7"/>
        <v>329192607.93000001</v>
      </c>
      <c r="L11" s="38">
        <v>232000598.55000001</v>
      </c>
      <c r="M11" s="38"/>
      <c r="N11" s="38">
        <v>97192009.379999995</v>
      </c>
      <c r="O11" s="39">
        <f t="shared" si="8"/>
        <v>44.201044281176195</v>
      </c>
      <c r="P11" s="39">
        <f t="shared" ref="P11:P74" si="9">L11/E11*100</f>
        <v>74.53164006129569</v>
      </c>
      <c r="Q11" s="39"/>
      <c r="R11" s="39"/>
    </row>
    <row r="12" s="1" customFormat="1" ht="31.5" hidden="1" customHeight="1">
      <c r="A12" s="35" t="s">
        <v>26</v>
      </c>
      <c r="B12" s="36" t="s">
        <v>27</v>
      </c>
      <c r="C12" s="37" t="s">
        <v>21</v>
      </c>
      <c r="D12" s="38">
        <f t="shared" si="4"/>
        <v>117831260</v>
      </c>
      <c r="E12" s="38">
        <v>111079000</v>
      </c>
      <c r="F12" s="38"/>
      <c r="G12" s="38">
        <v>6752260</v>
      </c>
      <c r="H12" s="38">
        <f t="shared" si="5"/>
        <v>40132318.060000002</v>
      </c>
      <c r="I12" s="38">
        <f>30865000+7642862.03</f>
        <v>38507862.030000001</v>
      </c>
      <c r="J12" s="38">
        <f t="shared" si="6"/>
        <v>1624456.03</v>
      </c>
      <c r="K12" s="38">
        <f t="shared" si="7"/>
        <v>32489120.540000003</v>
      </c>
      <c r="L12" s="38">
        <v>30864664.510000002</v>
      </c>
      <c r="M12" s="38"/>
      <c r="N12" s="38">
        <v>1624456.03</v>
      </c>
      <c r="O12" s="39">
        <f t="shared" si="8"/>
        <v>27.572581791962509</v>
      </c>
      <c r="P12" s="39">
        <f t="shared" si="9"/>
        <v>27.786228278972626</v>
      </c>
      <c r="Q12" s="39"/>
      <c r="R12" s="39"/>
    </row>
    <row r="13" s="1" customFormat="1" ht="62.25" hidden="1" customHeight="1">
      <c r="A13" s="35" t="s">
        <v>28</v>
      </c>
      <c r="B13" s="36" t="s">
        <v>29</v>
      </c>
      <c r="C13" s="37" t="s">
        <v>21</v>
      </c>
      <c r="D13" s="38">
        <f t="shared" si="4"/>
        <v>55141</v>
      </c>
      <c r="E13" s="38">
        <v>52384</v>
      </c>
      <c r="F13" s="38"/>
      <c r="G13" s="38">
        <v>2757</v>
      </c>
      <c r="H13" s="38">
        <f t="shared" si="5"/>
        <v>55140</v>
      </c>
      <c r="I13" s="38">
        <v>52383</v>
      </c>
      <c r="J13" s="38">
        <f t="shared" si="6"/>
        <v>2757</v>
      </c>
      <c r="K13" s="38">
        <f t="shared" si="7"/>
        <v>55140</v>
      </c>
      <c r="L13" s="38">
        <v>52383</v>
      </c>
      <c r="M13" s="38"/>
      <c r="N13" s="38">
        <v>2757</v>
      </c>
      <c r="O13" s="39">
        <f t="shared" si="8"/>
        <v>99.998186467419885</v>
      </c>
      <c r="P13" s="39">
        <f t="shared" si="9"/>
        <v>99.998091020158824</v>
      </c>
      <c r="Q13" s="39"/>
      <c r="R13" s="39"/>
    </row>
    <row r="14" s="1" customFormat="1" ht="53.25" hidden="1" customHeight="1">
      <c r="A14" s="35" t="s">
        <v>30</v>
      </c>
      <c r="B14" s="36" t="s">
        <v>31</v>
      </c>
      <c r="C14" s="37" t="s">
        <v>21</v>
      </c>
      <c r="D14" s="38">
        <f t="shared" si="4"/>
        <v>1391157</v>
      </c>
      <c r="E14" s="38">
        <v>1321599</v>
      </c>
      <c r="F14" s="38"/>
      <c r="G14" s="38">
        <v>69558</v>
      </c>
      <c r="H14" s="38">
        <f t="shared" si="5"/>
        <v>1391156.9000000001</v>
      </c>
      <c r="I14" s="38">
        <f>1321597.82+1.3</f>
        <v>1321599.1200000001</v>
      </c>
      <c r="J14" s="38">
        <f t="shared" si="6"/>
        <v>69557.779999999999</v>
      </c>
      <c r="K14" s="38">
        <f t="shared" si="7"/>
        <v>1391155.6000000001</v>
      </c>
      <c r="L14" s="38">
        <v>1321597.8200000001</v>
      </c>
      <c r="M14" s="38"/>
      <c r="N14" s="38">
        <v>69557.779999999999</v>
      </c>
      <c r="O14" s="39">
        <f t="shared" si="8"/>
        <v>99.999899364342056</v>
      </c>
      <c r="P14" s="39">
        <f t="shared" si="9"/>
        <v>99.99991071421816</v>
      </c>
      <c r="Q14" s="39"/>
      <c r="R14" s="39"/>
    </row>
    <row r="15" s="1" customFormat="1" ht="45.75" hidden="1" customHeight="1">
      <c r="A15" s="35" t="s">
        <v>32</v>
      </c>
      <c r="B15" s="36" t="s">
        <v>33</v>
      </c>
      <c r="C15" s="37" t="s">
        <v>21</v>
      </c>
      <c r="D15" s="38">
        <f t="shared" si="4"/>
        <v>1010180</v>
      </c>
      <c r="E15" s="38">
        <v>959680</v>
      </c>
      <c r="F15" s="38"/>
      <c r="G15" s="38">
        <v>50500</v>
      </c>
      <c r="H15" s="38">
        <f t="shared" si="5"/>
        <v>1005129.1</v>
      </c>
      <c r="I15" s="38">
        <v>954872.65000000002</v>
      </c>
      <c r="J15" s="38">
        <f t="shared" si="6"/>
        <v>50256.449999999997</v>
      </c>
      <c r="K15" s="38">
        <f t="shared" si="7"/>
        <v>1005129.1</v>
      </c>
      <c r="L15" s="38">
        <v>954872.65000000002</v>
      </c>
      <c r="M15" s="38"/>
      <c r="N15" s="38">
        <v>50256.449999999997</v>
      </c>
      <c r="O15" s="39">
        <f t="shared" si="8"/>
        <v>99.5</v>
      </c>
      <c r="P15" s="39">
        <f t="shared" si="9"/>
        <v>99.499067397465822</v>
      </c>
      <c r="Q15" s="39"/>
      <c r="R15" s="39"/>
    </row>
    <row r="16" s="1" customFormat="1" ht="41.25" hidden="1" customHeight="1">
      <c r="A16" s="35" t="s">
        <v>34</v>
      </c>
      <c r="B16" s="36" t="s">
        <v>35</v>
      </c>
      <c r="C16" s="37" t="s">
        <v>21</v>
      </c>
      <c r="D16" s="38">
        <f t="shared" si="4"/>
        <v>1128220</v>
      </c>
      <c r="E16" s="38">
        <v>1071820</v>
      </c>
      <c r="F16" s="38"/>
      <c r="G16" s="38">
        <v>56400</v>
      </c>
      <c r="H16" s="38">
        <f t="shared" si="5"/>
        <v>1122578.8999999999</v>
      </c>
      <c r="I16" s="38">
        <v>1066449.95</v>
      </c>
      <c r="J16" s="38">
        <f t="shared" si="6"/>
        <v>56128.949999999997</v>
      </c>
      <c r="K16" s="38">
        <f t="shared" si="7"/>
        <v>1122578.8999999999</v>
      </c>
      <c r="L16" s="38">
        <v>1066449.95</v>
      </c>
      <c r="M16" s="38"/>
      <c r="N16" s="38">
        <v>56128.949999999997</v>
      </c>
      <c r="O16" s="39">
        <f t="shared" si="8"/>
        <v>99.499999999999986</v>
      </c>
      <c r="P16" s="39">
        <f t="shared" si="9"/>
        <v>99.498978373234308</v>
      </c>
      <c r="Q16" s="39"/>
      <c r="R16" s="39"/>
    </row>
    <row r="17" s="1" customFormat="1" ht="41.25" hidden="1" customHeight="1">
      <c r="A17" s="35" t="s">
        <v>36</v>
      </c>
      <c r="B17" s="36" t="s">
        <v>37</v>
      </c>
      <c r="C17" s="37" t="s">
        <v>38</v>
      </c>
      <c r="D17" s="38">
        <f t="shared" si="4"/>
        <v>7120400</v>
      </c>
      <c r="E17" s="38">
        <v>0</v>
      </c>
      <c r="F17" s="38"/>
      <c r="G17" s="38">
        <v>7120400</v>
      </c>
      <c r="H17" s="38">
        <f t="shared" si="5"/>
        <v>6298018.7999999998</v>
      </c>
      <c r="I17" s="38">
        <v>0</v>
      </c>
      <c r="J17" s="38">
        <f t="shared" si="6"/>
        <v>6298018.7999999998</v>
      </c>
      <c r="K17" s="38">
        <f t="shared" si="7"/>
        <v>6298018.7999999998</v>
      </c>
      <c r="L17" s="38">
        <v>0</v>
      </c>
      <c r="M17" s="38"/>
      <c r="N17" s="38">
        <v>6298018.7999999998</v>
      </c>
      <c r="O17" s="39">
        <f t="shared" si="8"/>
        <v>88.45035110387056</v>
      </c>
      <c r="P17" s="39">
        <v>0</v>
      </c>
      <c r="Q17" s="39"/>
      <c r="R17" s="39"/>
    </row>
    <row r="18" s="1" customFormat="1" ht="29.25" hidden="1" customHeight="1">
      <c r="A18" s="35" t="s">
        <v>39</v>
      </c>
      <c r="B18" s="36" t="s">
        <v>40</v>
      </c>
      <c r="C18" s="37" t="s">
        <v>38</v>
      </c>
      <c r="D18" s="38">
        <f t="shared" si="4"/>
        <v>113650</v>
      </c>
      <c r="E18" s="38">
        <v>0</v>
      </c>
      <c r="F18" s="38"/>
      <c r="G18" s="38">
        <v>113650</v>
      </c>
      <c r="H18" s="38">
        <f t="shared" si="5"/>
        <v>113649.69</v>
      </c>
      <c r="I18" s="38">
        <v>0</v>
      </c>
      <c r="J18" s="38">
        <f t="shared" si="6"/>
        <v>113649.69</v>
      </c>
      <c r="K18" s="38">
        <f t="shared" si="7"/>
        <v>113649.69</v>
      </c>
      <c r="L18" s="38">
        <v>0</v>
      </c>
      <c r="M18" s="38"/>
      <c r="N18" s="38">
        <v>113649.69</v>
      </c>
      <c r="O18" s="39">
        <f t="shared" si="8"/>
        <v>99.99972723273207</v>
      </c>
      <c r="P18" s="39">
        <v>0</v>
      </c>
      <c r="Q18" s="39"/>
      <c r="R18" s="39"/>
    </row>
    <row r="19" s="1" customFormat="1" ht="84" hidden="1" customHeight="1">
      <c r="A19" s="35" t="s">
        <v>41</v>
      </c>
      <c r="B19" s="36" t="s">
        <v>42</v>
      </c>
      <c r="C19" s="37" t="s">
        <v>21</v>
      </c>
      <c r="D19" s="38">
        <f t="shared" si="4"/>
        <v>1946070</v>
      </c>
      <c r="E19" s="38">
        <v>1848770</v>
      </c>
      <c r="F19" s="38"/>
      <c r="G19" s="38">
        <v>97300</v>
      </c>
      <c r="H19" s="38">
        <f t="shared" si="5"/>
        <v>0</v>
      </c>
      <c r="I19" s="38">
        <v>0</v>
      </c>
      <c r="J19" s="38">
        <f t="shared" si="6"/>
        <v>0</v>
      </c>
      <c r="K19" s="38">
        <f t="shared" si="7"/>
        <v>0</v>
      </c>
      <c r="L19" s="38">
        <v>0</v>
      </c>
      <c r="M19" s="38"/>
      <c r="N19" s="38">
        <v>0</v>
      </c>
      <c r="O19" s="39">
        <f t="shared" si="8"/>
        <v>0</v>
      </c>
      <c r="P19" s="39">
        <f t="shared" si="9"/>
        <v>0</v>
      </c>
      <c r="Q19" s="39"/>
      <c r="R19" s="39"/>
    </row>
    <row r="20" s="1" customFormat="1" ht="39.75" hidden="1" customHeight="1">
      <c r="A20" s="35" t="s">
        <v>43</v>
      </c>
      <c r="B20" s="36" t="s">
        <v>44</v>
      </c>
      <c r="C20" s="37" t="s">
        <v>21</v>
      </c>
      <c r="D20" s="38">
        <f t="shared" si="4"/>
        <v>1363220</v>
      </c>
      <c r="E20" s="38">
        <v>1295050</v>
      </c>
      <c r="F20" s="38"/>
      <c r="G20" s="38">
        <v>68170</v>
      </c>
      <c r="H20" s="38">
        <f t="shared" si="5"/>
        <v>0</v>
      </c>
      <c r="I20" s="38">
        <v>0</v>
      </c>
      <c r="J20" s="38">
        <f t="shared" si="6"/>
        <v>0</v>
      </c>
      <c r="K20" s="38">
        <f t="shared" si="7"/>
        <v>0</v>
      </c>
      <c r="L20" s="38">
        <v>0</v>
      </c>
      <c r="M20" s="38"/>
      <c r="N20" s="38">
        <v>0</v>
      </c>
      <c r="O20" s="39">
        <f t="shared" si="8"/>
        <v>0</v>
      </c>
      <c r="P20" s="39">
        <f t="shared" si="9"/>
        <v>0</v>
      </c>
      <c r="Q20" s="39"/>
      <c r="R20" s="39"/>
    </row>
    <row r="21" s="1" customFormat="1" ht="72.75" hidden="1" customHeight="1">
      <c r="A21" s="35" t="s">
        <v>45</v>
      </c>
      <c r="B21" s="36" t="s">
        <v>46</v>
      </c>
      <c r="C21" s="37" t="s">
        <v>21</v>
      </c>
      <c r="D21" s="38">
        <f t="shared" si="4"/>
        <v>1995660</v>
      </c>
      <c r="E21" s="38">
        <v>1895880</v>
      </c>
      <c r="F21" s="38"/>
      <c r="G21" s="38">
        <v>99780</v>
      </c>
      <c r="H21" s="38">
        <f t="shared" si="5"/>
        <v>0</v>
      </c>
      <c r="I21" s="38">
        <v>0</v>
      </c>
      <c r="J21" s="38">
        <f t="shared" si="6"/>
        <v>0</v>
      </c>
      <c r="K21" s="38">
        <f t="shared" si="7"/>
        <v>0</v>
      </c>
      <c r="L21" s="38">
        <v>0</v>
      </c>
      <c r="M21" s="38"/>
      <c r="N21" s="38">
        <v>0</v>
      </c>
      <c r="O21" s="39">
        <f t="shared" si="8"/>
        <v>0</v>
      </c>
      <c r="P21" s="39">
        <f t="shared" si="9"/>
        <v>0</v>
      </c>
      <c r="Q21" s="39"/>
      <c r="R21" s="39"/>
    </row>
    <row r="22" s="1" customFormat="1" ht="45.75" hidden="1" customHeight="1">
      <c r="A22" s="35" t="s">
        <v>47</v>
      </c>
      <c r="B22" s="40" t="s">
        <v>48</v>
      </c>
      <c r="C22" s="37" t="s">
        <v>38</v>
      </c>
      <c r="D22" s="38">
        <f t="shared" si="4"/>
        <v>411112</v>
      </c>
      <c r="E22" s="38">
        <v>407000</v>
      </c>
      <c r="F22" s="38"/>
      <c r="G22" s="38">
        <v>4112</v>
      </c>
      <c r="H22" s="38">
        <f t="shared" si="5"/>
        <v>401178.08000000002</v>
      </c>
      <c r="I22" s="38">
        <v>397166.29999999999</v>
      </c>
      <c r="J22" s="38">
        <f t="shared" si="6"/>
        <v>4011.7800000000002</v>
      </c>
      <c r="K22" s="38">
        <f t="shared" si="7"/>
        <v>401178.08000000002</v>
      </c>
      <c r="L22" s="38">
        <v>397166.29999999999</v>
      </c>
      <c r="M22" s="38"/>
      <c r="N22" s="38">
        <v>4011.7800000000002</v>
      </c>
      <c r="O22" s="39">
        <f t="shared" si="8"/>
        <v>97.583646305629614</v>
      </c>
      <c r="P22" s="39">
        <f t="shared" si="9"/>
        <v>97.583857493857494</v>
      </c>
      <c r="Q22" s="39"/>
      <c r="R22" s="39"/>
    </row>
    <row r="23" s="1" customFormat="1" ht="27" hidden="1" customHeight="1">
      <c r="A23" s="35" t="s">
        <v>49</v>
      </c>
      <c r="B23" s="40" t="s">
        <v>50</v>
      </c>
      <c r="C23" s="37" t="s">
        <v>38</v>
      </c>
      <c r="D23" s="38">
        <f t="shared" si="4"/>
        <v>591500</v>
      </c>
      <c r="E23" s="38">
        <v>591500</v>
      </c>
      <c r="F23" s="38"/>
      <c r="G23" s="38">
        <v>0</v>
      </c>
      <c r="H23" s="38">
        <f t="shared" si="5"/>
        <v>591402.80000000005</v>
      </c>
      <c r="I23" s="38">
        <v>591402.80000000005</v>
      </c>
      <c r="J23" s="38">
        <f t="shared" si="6"/>
        <v>0</v>
      </c>
      <c r="K23" s="38">
        <f t="shared" si="7"/>
        <v>478707.13</v>
      </c>
      <c r="L23" s="38">
        <v>478707.13</v>
      </c>
      <c r="M23" s="38"/>
      <c r="N23" s="38">
        <v>0</v>
      </c>
      <c r="O23" s="39">
        <f t="shared" si="8"/>
        <v>80.931044801352499</v>
      </c>
      <c r="P23" s="39">
        <f t="shared" si="9"/>
        <v>80.931044801352499</v>
      </c>
      <c r="Q23" s="39"/>
      <c r="R23" s="39"/>
    </row>
    <row r="24" s="21" customFormat="1" ht="44.25" hidden="1" customHeight="1">
      <c r="A24" s="28" t="s">
        <v>51</v>
      </c>
      <c r="B24" s="32" t="s">
        <v>52</v>
      </c>
      <c r="C24" s="33"/>
      <c r="D24" s="34">
        <f>SUM(D25:D27)</f>
        <v>48643328</v>
      </c>
      <c r="E24" s="34">
        <f>SUM(E25:E27)</f>
        <v>0</v>
      </c>
      <c r="F24" s="34"/>
      <c r="G24" s="34">
        <f>SUM(G25:G27)</f>
        <v>48643328</v>
      </c>
      <c r="H24" s="34">
        <f>SUM(H25:H27)</f>
        <v>17359867.079999998</v>
      </c>
      <c r="I24" s="34">
        <f>SUM(I25:I27)</f>
        <v>0</v>
      </c>
      <c r="J24" s="34">
        <f t="shared" si="6"/>
        <v>17359867.079999998</v>
      </c>
      <c r="K24" s="34">
        <f>SUM(K25:K27)</f>
        <v>17359867.079999998</v>
      </c>
      <c r="L24" s="34">
        <f>SUM(L25:L27)</f>
        <v>0</v>
      </c>
      <c r="M24" s="34"/>
      <c r="N24" s="34">
        <f>SUM(N25:N27)</f>
        <v>17359867.079999998</v>
      </c>
      <c r="O24" s="31">
        <f t="shared" si="8"/>
        <v>35.688074385042071</v>
      </c>
      <c r="P24" s="31">
        <v>0</v>
      </c>
      <c r="Q24" s="31"/>
      <c r="R24" s="31"/>
    </row>
    <row r="25" s="1" customFormat="1" ht="39" hidden="1" customHeight="1">
      <c r="A25" s="35" t="s">
        <v>53</v>
      </c>
      <c r="B25" s="36" t="s">
        <v>54</v>
      </c>
      <c r="C25" s="37" t="s">
        <v>38</v>
      </c>
      <c r="D25" s="38">
        <f t="shared" ref="D25:D27" si="10">E25+G25</f>
        <v>38300359</v>
      </c>
      <c r="E25" s="38">
        <v>0</v>
      </c>
      <c r="F25" s="38"/>
      <c r="G25" s="38">
        <v>38300359</v>
      </c>
      <c r="H25" s="38">
        <f t="shared" ref="H25:H27" si="11">I25+J25</f>
        <v>15107021.539999999</v>
      </c>
      <c r="I25" s="38">
        <v>0</v>
      </c>
      <c r="J25" s="38">
        <f t="shared" si="6"/>
        <v>15107021.539999999</v>
      </c>
      <c r="K25" s="38">
        <f t="shared" ref="K25:K27" si="12">L25+N25</f>
        <v>15107021.539999999</v>
      </c>
      <c r="L25" s="38">
        <v>0</v>
      </c>
      <c r="M25" s="38"/>
      <c r="N25" s="38">
        <v>15107021.539999999</v>
      </c>
      <c r="O25" s="39">
        <f t="shared" si="8"/>
        <v>39.443550751051703</v>
      </c>
      <c r="P25" s="39">
        <v>0</v>
      </c>
      <c r="Q25" s="39"/>
      <c r="R25" s="39"/>
    </row>
    <row r="26" s="1" customFormat="1" ht="48" hidden="1" customHeight="1">
      <c r="A26" s="35" t="s">
        <v>55</v>
      </c>
      <c r="B26" s="36" t="s">
        <v>56</v>
      </c>
      <c r="C26" s="37" t="s">
        <v>38</v>
      </c>
      <c r="D26" s="38">
        <f t="shared" si="10"/>
        <v>2285000</v>
      </c>
      <c r="E26" s="38">
        <v>0</v>
      </c>
      <c r="F26" s="38"/>
      <c r="G26" s="38">
        <v>2285000</v>
      </c>
      <c r="H26" s="38">
        <f t="shared" si="11"/>
        <v>2252845.54</v>
      </c>
      <c r="I26" s="38">
        <v>0</v>
      </c>
      <c r="J26" s="38">
        <f t="shared" si="6"/>
        <v>2252845.54</v>
      </c>
      <c r="K26" s="38">
        <f t="shared" si="12"/>
        <v>2252845.54</v>
      </c>
      <c r="L26" s="38">
        <v>0</v>
      </c>
      <c r="M26" s="38"/>
      <c r="N26" s="38">
        <v>2252845.54</v>
      </c>
      <c r="O26" s="39">
        <f t="shared" si="8"/>
        <v>98.592802625820582</v>
      </c>
      <c r="P26" s="39">
        <v>0</v>
      </c>
      <c r="Q26" s="39"/>
      <c r="R26" s="39"/>
    </row>
    <row r="27" s="1" customFormat="1" ht="30" hidden="1" customHeight="1">
      <c r="A27" s="35" t="s">
        <v>57</v>
      </c>
      <c r="B27" s="36" t="s">
        <v>58</v>
      </c>
      <c r="C27" s="37" t="s">
        <v>38</v>
      </c>
      <c r="D27" s="38">
        <f t="shared" si="10"/>
        <v>8057969</v>
      </c>
      <c r="E27" s="38">
        <v>0</v>
      </c>
      <c r="F27" s="38"/>
      <c r="G27" s="38">
        <v>8057969</v>
      </c>
      <c r="H27" s="38">
        <f t="shared" si="11"/>
        <v>0</v>
      </c>
      <c r="I27" s="38">
        <v>0</v>
      </c>
      <c r="J27" s="38">
        <f t="shared" si="6"/>
        <v>0</v>
      </c>
      <c r="K27" s="38">
        <f t="shared" si="12"/>
        <v>0</v>
      </c>
      <c r="L27" s="38">
        <v>0</v>
      </c>
      <c r="M27" s="38"/>
      <c r="N27" s="38">
        <v>0</v>
      </c>
      <c r="O27" s="39">
        <f>K27/G27*100</f>
        <v>0</v>
      </c>
      <c r="P27" s="39">
        <v>0</v>
      </c>
      <c r="Q27" s="39"/>
      <c r="R27" s="39"/>
    </row>
    <row r="28" s="21" customFormat="1" ht="39" hidden="1" customHeight="1">
      <c r="A28" s="28" t="s">
        <v>59</v>
      </c>
      <c r="B28" s="32" t="s">
        <v>60</v>
      </c>
      <c r="C28" s="33"/>
      <c r="D28" s="34">
        <f>SUM(D29:D31)</f>
        <v>142596486</v>
      </c>
      <c r="E28" s="34">
        <f t="shared" ref="E28:N28" si="13">SUM(E29:E31)</f>
        <v>545389</v>
      </c>
      <c r="F28" s="34"/>
      <c r="G28" s="34">
        <f t="shared" si="13"/>
        <v>142051097</v>
      </c>
      <c r="H28" s="34">
        <f t="shared" si="13"/>
        <v>84586433.670000002</v>
      </c>
      <c r="I28" s="34">
        <f t="shared" si="13"/>
        <v>0</v>
      </c>
      <c r="J28" s="34">
        <f t="shared" si="13"/>
        <v>84586433.670000002</v>
      </c>
      <c r="K28" s="34">
        <f t="shared" si="13"/>
        <v>84586433.670000002</v>
      </c>
      <c r="L28" s="34">
        <f t="shared" si="13"/>
        <v>0</v>
      </c>
      <c r="M28" s="34"/>
      <c r="N28" s="34">
        <f t="shared" si="13"/>
        <v>84586433.670000002</v>
      </c>
      <c r="O28" s="31">
        <f t="shared" ref="O28:O91" si="14">K28/D28*100</f>
        <v>59.318736416828678</v>
      </c>
      <c r="P28" s="31">
        <f t="shared" si="9"/>
        <v>0</v>
      </c>
      <c r="Q28" s="31"/>
      <c r="R28" s="31"/>
    </row>
    <row r="29" s="1" customFormat="1" ht="41.25" hidden="1" customHeight="1">
      <c r="A29" s="35" t="s">
        <v>61</v>
      </c>
      <c r="B29" s="36" t="s">
        <v>62</v>
      </c>
      <c r="C29" s="37" t="s">
        <v>38</v>
      </c>
      <c r="D29" s="38">
        <f t="shared" ref="D29:D32" si="15">E29+G29</f>
        <v>79959586</v>
      </c>
      <c r="E29" s="38">
        <v>0</v>
      </c>
      <c r="F29" s="38"/>
      <c r="G29" s="38">
        <v>79959586</v>
      </c>
      <c r="H29" s="38">
        <f t="shared" ref="H29:H32" si="16">I29+J29</f>
        <v>56683067.810000002</v>
      </c>
      <c r="I29" s="38">
        <v>0</v>
      </c>
      <c r="J29" s="38">
        <f t="shared" ref="J29:J31" si="17">N29</f>
        <v>56683067.810000002</v>
      </c>
      <c r="K29" s="38">
        <f t="shared" ref="K29:K32" si="18">L29+N29</f>
        <v>56683067.810000002</v>
      </c>
      <c r="L29" s="38">
        <v>0</v>
      </c>
      <c r="M29" s="38"/>
      <c r="N29" s="38">
        <v>56683067.810000002</v>
      </c>
      <c r="O29" s="39">
        <f t="shared" si="14"/>
        <v>70.88964643964016</v>
      </c>
      <c r="P29" s="39">
        <v>0</v>
      </c>
      <c r="Q29" s="39"/>
      <c r="R29" s="39"/>
    </row>
    <row r="30" s="1" customFormat="1" ht="31.5" hidden="1" customHeight="1">
      <c r="A30" s="35" t="s">
        <v>63</v>
      </c>
      <c r="B30" s="36" t="s">
        <v>64</v>
      </c>
      <c r="C30" s="37" t="s">
        <v>38</v>
      </c>
      <c r="D30" s="38">
        <f t="shared" si="15"/>
        <v>62502900</v>
      </c>
      <c r="E30" s="38">
        <v>545389</v>
      </c>
      <c r="F30" s="38"/>
      <c r="G30" s="38">
        <v>61957511</v>
      </c>
      <c r="H30" s="38">
        <f t="shared" si="16"/>
        <v>27769365.859999999</v>
      </c>
      <c r="I30" s="38">
        <v>0</v>
      </c>
      <c r="J30" s="38">
        <f t="shared" si="17"/>
        <v>27769365.859999999</v>
      </c>
      <c r="K30" s="38">
        <f t="shared" si="18"/>
        <v>27769365.859999999</v>
      </c>
      <c r="L30" s="38">
        <v>0</v>
      </c>
      <c r="M30" s="38"/>
      <c r="N30" s="38">
        <v>27769365.859999999</v>
      </c>
      <c r="O30" s="39">
        <f t="shared" si="14"/>
        <v>44.428923873932249</v>
      </c>
      <c r="P30" s="39">
        <f t="shared" si="9"/>
        <v>0</v>
      </c>
      <c r="Q30" s="39"/>
      <c r="R30" s="39"/>
    </row>
    <row r="31" s="1" customFormat="1" ht="33" hidden="1" customHeight="1">
      <c r="A31" s="35"/>
      <c r="B31" s="36"/>
      <c r="C31" s="37" t="s">
        <v>21</v>
      </c>
      <c r="D31" s="38">
        <f t="shared" si="15"/>
        <v>134000</v>
      </c>
      <c r="E31" s="38">
        <v>0</v>
      </c>
      <c r="F31" s="38"/>
      <c r="G31" s="38">
        <v>134000</v>
      </c>
      <c r="H31" s="38">
        <f t="shared" si="16"/>
        <v>134000</v>
      </c>
      <c r="I31" s="38">
        <v>0</v>
      </c>
      <c r="J31" s="38">
        <f t="shared" si="17"/>
        <v>134000</v>
      </c>
      <c r="K31" s="38">
        <f t="shared" si="18"/>
        <v>134000</v>
      </c>
      <c r="L31" s="38">
        <v>0</v>
      </c>
      <c r="M31" s="38"/>
      <c r="N31" s="38">
        <v>134000</v>
      </c>
      <c r="O31" s="39">
        <f t="shared" si="14"/>
        <v>100</v>
      </c>
      <c r="P31" s="39">
        <v>0</v>
      </c>
      <c r="Q31" s="39"/>
      <c r="R31" s="39"/>
    </row>
    <row r="32" s="1" customFormat="1" ht="33" hidden="1" customHeight="1">
      <c r="A32" s="35" t="s">
        <v>65</v>
      </c>
      <c r="B32" s="36" t="s">
        <v>66</v>
      </c>
      <c r="C32" s="37" t="s">
        <v>38</v>
      </c>
      <c r="D32" s="38">
        <f t="shared" si="15"/>
        <v>285000</v>
      </c>
      <c r="E32" s="38">
        <v>285000</v>
      </c>
      <c r="F32" s="38"/>
      <c r="G32" s="38">
        <v>0</v>
      </c>
      <c r="H32" s="38">
        <f t="shared" si="16"/>
        <v>285000</v>
      </c>
      <c r="I32" s="38">
        <v>285000</v>
      </c>
      <c r="J32" s="38">
        <v>0</v>
      </c>
      <c r="K32" s="38">
        <f t="shared" si="18"/>
        <v>0</v>
      </c>
      <c r="L32" s="38">
        <v>0</v>
      </c>
      <c r="M32" s="38"/>
      <c r="N32" s="38">
        <v>0</v>
      </c>
      <c r="O32" s="39">
        <f t="shared" si="14"/>
        <v>0</v>
      </c>
      <c r="P32" s="39">
        <v>0</v>
      </c>
      <c r="Q32" s="39"/>
      <c r="R32" s="39"/>
    </row>
    <row r="33" s="21" customFormat="1" ht="42" hidden="1" customHeight="1">
      <c r="A33" s="28" t="s">
        <v>67</v>
      </c>
      <c r="B33" s="32" t="s">
        <v>68</v>
      </c>
      <c r="C33" s="33"/>
      <c r="D33" s="34">
        <f>SUM(D34:D42)</f>
        <v>21213867</v>
      </c>
      <c r="E33" s="34">
        <f t="shared" ref="E33:N33" si="19">SUM(E34:E42)</f>
        <v>0</v>
      </c>
      <c r="F33" s="34"/>
      <c r="G33" s="34">
        <f t="shared" si="19"/>
        <v>21213867</v>
      </c>
      <c r="H33" s="34">
        <f t="shared" si="19"/>
        <v>4073603.6499999999</v>
      </c>
      <c r="I33" s="34">
        <f t="shared" si="19"/>
        <v>0</v>
      </c>
      <c r="J33" s="34">
        <f t="shared" si="19"/>
        <v>4073603.6499999999</v>
      </c>
      <c r="K33" s="34">
        <f t="shared" si="19"/>
        <v>4073603.6499999999</v>
      </c>
      <c r="L33" s="34">
        <f t="shared" si="19"/>
        <v>0</v>
      </c>
      <c r="M33" s="34"/>
      <c r="N33" s="34">
        <f t="shared" si="19"/>
        <v>4073603.6499999999</v>
      </c>
      <c r="O33" s="31">
        <f t="shared" si="14"/>
        <v>19.202551095469769</v>
      </c>
      <c r="P33" s="31">
        <v>0</v>
      </c>
      <c r="Q33" s="31"/>
      <c r="R33" s="31"/>
    </row>
    <row r="34" s="1" customFormat="1" ht="35.25" hidden="1" customHeight="1">
      <c r="A34" s="35" t="s">
        <v>69</v>
      </c>
      <c r="B34" s="36" t="s">
        <v>70</v>
      </c>
      <c r="C34" s="37" t="s">
        <v>38</v>
      </c>
      <c r="D34" s="38">
        <f t="shared" ref="D34:D42" si="20">E34+G34</f>
        <v>661108</v>
      </c>
      <c r="E34" s="38">
        <v>0</v>
      </c>
      <c r="F34" s="38"/>
      <c r="G34" s="38">
        <v>661108</v>
      </c>
      <c r="H34" s="38">
        <f t="shared" ref="H34:H42" si="21">I34+J34</f>
        <v>661106.21999999997</v>
      </c>
      <c r="I34" s="38">
        <v>0</v>
      </c>
      <c r="J34" s="38">
        <f t="shared" ref="J34:J42" si="22">N34</f>
        <v>661106.21999999997</v>
      </c>
      <c r="K34" s="38">
        <f t="shared" ref="K34:K42" si="23">L34+N34</f>
        <v>661106.21999999997</v>
      </c>
      <c r="L34" s="38">
        <v>0</v>
      </c>
      <c r="M34" s="38"/>
      <c r="N34" s="38">
        <v>661106.21999999997</v>
      </c>
      <c r="O34" s="39">
        <f t="shared" si="14"/>
        <v>99.999730755035472</v>
      </c>
      <c r="P34" s="39">
        <v>0</v>
      </c>
      <c r="Q34" s="39"/>
      <c r="R34" s="39"/>
    </row>
    <row r="35" s="1" customFormat="1" ht="30.75" hidden="1" customHeight="1">
      <c r="A35" s="35"/>
      <c r="B35" s="36"/>
      <c r="C35" s="37" t="s">
        <v>71</v>
      </c>
      <c r="D35" s="38">
        <f t="shared" si="20"/>
        <v>700000</v>
      </c>
      <c r="E35" s="38">
        <v>0</v>
      </c>
      <c r="F35" s="38"/>
      <c r="G35" s="38">
        <v>700000</v>
      </c>
      <c r="H35" s="38">
        <f t="shared" si="21"/>
        <v>599999.98999999999</v>
      </c>
      <c r="I35" s="38">
        <v>0</v>
      </c>
      <c r="J35" s="38">
        <f t="shared" si="22"/>
        <v>599999.98999999999</v>
      </c>
      <c r="K35" s="38">
        <f t="shared" si="23"/>
        <v>599999.98999999999</v>
      </c>
      <c r="L35" s="38">
        <v>0</v>
      </c>
      <c r="M35" s="38"/>
      <c r="N35" s="38">
        <v>599999.98999999999</v>
      </c>
      <c r="O35" s="39">
        <f t="shared" si="14"/>
        <v>85.714284285714285</v>
      </c>
      <c r="P35" s="39">
        <v>0</v>
      </c>
      <c r="Q35" s="39"/>
      <c r="R35" s="39"/>
    </row>
    <row r="36" s="1" customFormat="1" ht="35.25" hidden="1" customHeight="1">
      <c r="A36" s="35"/>
      <c r="B36" s="36"/>
      <c r="C36" s="37" t="s">
        <v>72</v>
      </c>
      <c r="D36" s="38">
        <f t="shared" si="20"/>
        <v>300000</v>
      </c>
      <c r="E36" s="38">
        <v>0</v>
      </c>
      <c r="F36" s="38"/>
      <c r="G36" s="38">
        <v>300000</v>
      </c>
      <c r="H36" s="38">
        <f t="shared" si="21"/>
        <v>249262</v>
      </c>
      <c r="I36" s="38">
        <v>0</v>
      </c>
      <c r="J36" s="38">
        <f t="shared" si="22"/>
        <v>249262</v>
      </c>
      <c r="K36" s="38">
        <f t="shared" si="23"/>
        <v>249262</v>
      </c>
      <c r="L36" s="38">
        <v>0</v>
      </c>
      <c r="M36" s="38"/>
      <c r="N36" s="38">
        <v>249262</v>
      </c>
      <c r="O36" s="39">
        <f t="shared" si="14"/>
        <v>83.087333333333333</v>
      </c>
      <c r="P36" s="39">
        <v>0</v>
      </c>
      <c r="Q36" s="39"/>
      <c r="R36" s="39"/>
    </row>
    <row r="37" s="1" customFormat="1" ht="30.75" hidden="1" customHeight="1">
      <c r="A37" s="35"/>
      <c r="B37" s="36"/>
      <c r="C37" s="37" t="s">
        <v>73</v>
      </c>
      <c r="D37" s="38">
        <f t="shared" si="20"/>
        <v>400000</v>
      </c>
      <c r="E37" s="38">
        <v>0</v>
      </c>
      <c r="F37" s="38"/>
      <c r="G37" s="38">
        <v>400000</v>
      </c>
      <c r="H37" s="38">
        <f t="shared" si="21"/>
        <v>400000</v>
      </c>
      <c r="I37" s="38">
        <v>0</v>
      </c>
      <c r="J37" s="38">
        <f t="shared" si="22"/>
        <v>400000</v>
      </c>
      <c r="K37" s="38">
        <f t="shared" si="23"/>
        <v>400000</v>
      </c>
      <c r="L37" s="38">
        <v>0</v>
      </c>
      <c r="M37" s="38"/>
      <c r="N37" s="38">
        <v>400000</v>
      </c>
      <c r="O37" s="39">
        <f t="shared" si="14"/>
        <v>100</v>
      </c>
      <c r="P37" s="39">
        <v>0</v>
      </c>
      <c r="Q37" s="39"/>
      <c r="R37" s="39"/>
    </row>
    <row r="38" s="1" customFormat="1" ht="30.75" hidden="1" customHeight="1">
      <c r="A38" s="35"/>
      <c r="B38" s="36"/>
      <c r="C38" s="37" t="s">
        <v>21</v>
      </c>
      <c r="D38" s="38">
        <f t="shared" si="20"/>
        <v>140000</v>
      </c>
      <c r="E38" s="38">
        <v>0</v>
      </c>
      <c r="F38" s="38"/>
      <c r="G38" s="38">
        <v>140000</v>
      </c>
      <c r="H38" s="38">
        <f t="shared" si="21"/>
        <v>0</v>
      </c>
      <c r="I38" s="38">
        <v>0</v>
      </c>
      <c r="J38" s="38">
        <f t="shared" si="22"/>
        <v>0</v>
      </c>
      <c r="K38" s="38">
        <f t="shared" si="23"/>
        <v>0</v>
      </c>
      <c r="L38" s="38">
        <v>0</v>
      </c>
      <c r="M38" s="38"/>
      <c r="N38" s="38">
        <v>0</v>
      </c>
      <c r="O38" s="39">
        <f t="shared" si="14"/>
        <v>0</v>
      </c>
      <c r="P38" s="39">
        <v>0</v>
      </c>
      <c r="Q38" s="39"/>
      <c r="R38" s="39"/>
    </row>
    <row r="39" s="1" customFormat="1" ht="33" hidden="1" customHeight="1">
      <c r="A39" s="35"/>
      <c r="B39" s="36"/>
      <c r="C39" s="37" t="s">
        <v>74</v>
      </c>
      <c r="D39" s="38">
        <f t="shared" si="20"/>
        <v>3290000</v>
      </c>
      <c r="E39" s="38">
        <v>0</v>
      </c>
      <c r="F39" s="38"/>
      <c r="G39" s="38">
        <v>3290000</v>
      </c>
      <c r="H39" s="38">
        <f t="shared" si="21"/>
        <v>2113460.4399999999</v>
      </c>
      <c r="I39" s="38">
        <v>0</v>
      </c>
      <c r="J39" s="38">
        <f t="shared" si="22"/>
        <v>2113460.4399999999</v>
      </c>
      <c r="K39" s="38">
        <f t="shared" si="23"/>
        <v>2113460.4399999999</v>
      </c>
      <c r="L39" s="38">
        <v>0</v>
      </c>
      <c r="M39" s="38"/>
      <c r="N39" s="38">
        <v>2113460.4399999999</v>
      </c>
      <c r="O39" s="39">
        <f t="shared" si="14"/>
        <v>64.238919148936162</v>
      </c>
      <c r="P39" s="39">
        <v>0</v>
      </c>
      <c r="Q39" s="39"/>
      <c r="R39" s="39"/>
    </row>
    <row r="40" s="1" customFormat="1" ht="39.75" hidden="1" customHeight="1">
      <c r="A40" s="35" t="s">
        <v>75</v>
      </c>
      <c r="B40" s="36" t="s">
        <v>76</v>
      </c>
      <c r="C40" s="37" t="s">
        <v>38</v>
      </c>
      <c r="D40" s="38">
        <f t="shared" si="20"/>
        <v>49776</v>
      </c>
      <c r="E40" s="38">
        <v>0</v>
      </c>
      <c r="F40" s="38"/>
      <c r="G40" s="38">
        <v>49776</v>
      </c>
      <c r="H40" s="38">
        <f t="shared" si="21"/>
        <v>49775</v>
      </c>
      <c r="I40" s="38">
        <v>0</v>
      </c>
      <c r="J40" s="38">
        <f t="shared" si="22"/>
        <v>49775</v>
      </c>
      <c r="K40" s="38">
        <f t="shared" si="23"/>
        <v>49775</v>
      </c>
      <c r="L40" s="38">
        <v>0</v>
      </c>
      <c r="M40" s="38"/>
      <c r="N40" s="38">
        <v>49775</v>
      </c>
      <c r="O40" s="39">
        <f t="shared" si="14"/>
        <v>99.997990999678564</v>
      </c>
      <c r="P40" s="39">
        <v>0</v>
      </c>
      <c r="Q40" s="39"/>
      <c r="R40" s="39"/>
    </row>
    <row r="41" s="1" customFormat="1" ht="48.75" hidden="1" customHeight="1">
      <c r="A41" s="35" t="s">
        <v>77</v>
      </c>
      <c r="B41" s="36" t="s">
        <v>78</v>
      </c>
      <c r="C41" s="37" t="s">
        <v>38</v>
      </c>
      <c r="D41" s="38">
        <f t="shared" si="20"/>
        <v>15522983</v>
      </c>
      <c r="E41" s="38">
        <v>0</v>
      </c>
      <c r="F41" s="38"/>
      <c r="G41" s="38">
        <v>15522983</v>
      </c>
      <c r="H41" s="38">
        <f t="shared" si="21"/>
        <v>0</v>
      </c>
      <c r="I41" s="38">
        <v>0</v>
      </c>
      <c r="J41" s="38">
        <f t="shared" si="22"/>
        <v>0</v>
      </c>
      <c r="K41" s="38">
        <f t="shared" si="23"/>
        <v>0</v>
      </c>
      <c r="L41" s="38">
        <v>0</v>
      </c>
      <c r="M41" s="38"/>
      <c r="N41" s="38">
        <v>0</v>
      </c>
      <c r="O41" s="39">
        <f t="shared" si="14"/>
        <v>0</v>
      </c>
      <c r="P41" s="39">
        <v>0</v>
      </c>
      <c r="Q41" s="39"/>
      <c r="R41" s="39"/>
    </row>
    <row r="42" s="1" customFormat="1" ht="36" hidden="1" customHeight="1">
      <c r="A42" s="35" t="s">
        <v>79</v>
      </c>
      <c r="B42" s="36" t="s">
        <v>80</v>
      </c>
      <c r="C42" s="37" t="s">
        <v>38</v>
      </c>
      <c r="D42" s="38">
        <f t="shared" si="20"/>
        <v>150000</v>
      </c>
      <c r="E42" s="38">
        <v>0</v>
      </c>
      <c r="F42" s="38"/>
      <c r="G42" s="38">
        <v>150000</v>
      </c>
      <c r="H42" s="38">
        <f t="shared" si="21"/>
        <v>0</v>
      </c>
      <c r="I42" s="38">
        <v>0</v>
      </c>
      <c r="J42" s="38">
        <f t="shared" si="22"/>
        <v>0</v>
      </c>
      <c r="K42" s="38">
        <f t="shared" si="23"/>
        <v>0</v>
      </c>
      <c r="L42" s="38">
        <v>0</v>
      </c>
      <c r="M42" s="38"/>
      <c r="N42" s="38">
        <v>0</v>
      </c>
      <c r="O42" s="39">
        <f t="shared" si="14"/>
        <v>0</v>
      </c>
      <c r="P42" s="39">
        <v>0</v>
      </c>
      <c r="Q42" s="39"/>
      <c r="R42" s="39"/>
    </row>
    <row r="43" s="1" customFormat="1" ht="44.25" hidden="1" customHeight="1">
      <c r="A43" s="28" t="s">
        <v>81</v>
      </c>
      <c r="B43" s="32" t="s">
        <v>82</v>
      </c>
      <c r="C43" s="33"/>
      <c r="D43" s="34">
        <f>SUM(D44:D48)</f>
        <v>189989314</v>
      </c>
      <c r="E43" s="34">
        <f t="shared" ref="E43:N43" si="24">SUM(E44:E48)</f>
        <v>370250</v>
      </c>
      <c r="F43" s="34"/>
      <c r="G43" s="34">
        <f t="shared" si="24"/>
        <v>189619064</v>
      </c>
      <c r="H43" s="34">
        <f t="shared" si="24"/>
        <v>141986788.61000001</v>
      </c>
      <c r="I43" s="34">
        <f t="shared" si="24"/>
        <v>370250</v>
      </c>
      <c r="J43" s="34">
        <f t="shared" si="24"/>
        <v>141616538.61000001</v>
      </c>
      <c r="K43" s="34">
        <f t="shared" si="24"/>
        <v>141616538.61000001</v>
      </c>
      <c r="L43" s="34">
        <f t="shared" si="24"/>
        <v>0</v>
      </c>
      <c r="M43" s="34"/>
      <c r="N43" s="34">
        <f t="shared" si="24"/>
        <v>141616538.61000001</v>
      </c>
      <c r="O43" s="31">
        <f t="shared" si="14"/>
        <v>74.539212563291855</v>
      </c>
      <c r="P43" s="31">
        <f t="shared" si="9"/>
        <v>0</v>
      </c>
      <c r="Q43" s="31"/>
      <c r="R43" s="31"/>
    </row>
    <row r="44" s="1" customFormat="1" ht="42.75" hidden="1" customHeight="1">
      <c r="A44" s="35" t="s">
        <v>83</v>
      </c>
      <c r="B44" s="36" t="s">
        <v>84</v>
      </c>
      <c r="C44" s="37" t="s">
        <v>38</v>
      </c>
      <c r="D44" s="38">
        <f t="shared" ref="D44:D48" si="25">E44+G44</f>
        <v>115246021</v>
      </c>
      <c r="E44" s="38">
        <v>0</v>
      </c>
      <c r="F44" s="38"/>
      <c r="G44" s="38">
        <v>115246021</v>
      </c>
      <c r="H44" s="38">
        <f t="shared" ref="H44:H48" si="26">I44+J44</f>
        <v>90850759.069999993</v>
      </c>
      <c r="I44" s="38">
        <v>0</v>
      </c>
      <c r="J44" s="38">
        <f t="shared" ref="J44:J47" si="27">N44</f>
        <v>90850759.069999993</v>
      </c>
      <c r="K44" s="38">
        <f t="shared" ref="K44:K48" si="28">L44+N44</f>
        <v>90850759.069999993</v>
      </c>
      <c r="L44" s="38">
        <v>0</v>
      </c>
      <c r="M44" s="38"/>
      <c r="N44" s="38">
        <v>90850759.069999993</v>
      </c>
      <c r="O44" s="39">
        <f t="shared" si="14"/>
        <v>78.832013705705279</v>
      </c>
      <c r="P44" s="39">
        <v>0</v>
      </c>
      <c r="Q44" s="39"/>
      <c r="R44" s="39"/>
    </row>
    <row r="45" s="1" customFormat="1" ht="45" hidden="1" customHeight="1">
      <c r="A45" s="35" t="s">
        <v>85</v>
      </c>
      <c r="B45" s="36" t="s">
        <v>86</v>
      </c>
      <c r="C45" s="37" t="s">
        <v>38</v>
      </c>
      <c r="D45" s="38">
        <f t="shared" si="25"/>
        <v>55109470</v>
      </c>
      <c r="E45" s="38">
        <v>0</v>
      </c>
      <c r="F45" s="38"/>
      <c r="G45" s="38">
        <v>55109470</v>
      </c>
      <c r="H45" s="38">
        <f t="shared" si="26"/>
        <v>47759871.549999997</v>
      </c>
      <c r="I45" s="38">
        <v>0</v>
      </c>
      <c r="J45" s="38">
        <f t="shared" si="27"/>
        <v>47759871.549999997</v>
      </c>
      <c r="K45" s="38">
        <f t="shared" si="28"/>
        <v>47759871.549999997</v>
      </c>
      <c r="L45" s="38">
        <v>0</v>
      </c>
      <c r="M45" s="38"/>
      <c r="N45" s="38">
        <v>47759871.549999997</v>
      </c>
      <c r="O45" s="39">
        <f t="shared" si="14"/>
        <v>86.663637937363575</v>
      </c>
      <c r="P45" s="39">
        <v>0</v>
      </c>
      <c r="Q45" s="39"/>
      <c r="R45" s="39"/>
    </row>
    <row r="46" s="1" customFormat="1" ht="33" hidden="1" customHeight="1">
      <c r="A46" s="35" t="s">
        <v>87</v>
      </c>
      <c r="B46" s="36" t="s">
        <v>88</v>
      </c>
      <c r="C46" s="37" t="s">
        <v>38</v>
      </c>
      <c r="D46" s="38">
        <f t="shared" si="25"/>
        <v>19263573</v>
      </c>
      <c r="E46" s="38">
        <v>0</v>
      </c>
      <c r="F46" s="38"/>
      <c r="G46" s="38">
        <v>19263573</v>
      </c>
      <c r="H46" s="38">
        <f t="shared" si="26"/>
        <v>2934657.9900000002</v>
      </c>
      <c r="I46" s="38">
        <v>0</v>
      </c>
      <c r="J46" s="38">
        <f t="shared" si="27"/>
        <v>2934657.9900000002</v>
      </c>
      <c r="K46" s="38">
        <f t="shared" si="28"/>
        <v>2934657.9900000002</v>
      </c>
      <c r="L46" s="38">
        <v>0</v>
      </c>
      <c r="M46" s="38"/>
      <c r="N46" s="38">
        <v>2934657.9900000002</v>
      </c>
      <c r="O46" s="39">
        <f t="shared" si="14"/>
        <v>15.234235050787309</v>
      </c>
      <c r="P46" s="39">
        <v>0</v>
      </c>
      <c r="Q46" s="39"/>
      <c r="R46" s="39"/>
    </row>
    <row r="47" s="1" customFormat="1" ht="33" hidden="1" customHeight="1">
      <c r="A47" s="35" t="s">
        <v>89</v>
      </c>
      <c r="B47" s="40" t="s">
        <v>90</v>
      </c>
      <c r="C47" s="37" t="s">
        <v>38</v>
      </c>
      <c r="D47" s="38">
        <f t="shared" si="25"/>
        <v>71250</v>
      </c>
      <c r="E47" s="38">
        <v>71250</v>
      </c>
      <c r="F47" s="38"/>
      <c r="G47" s="38">
        <v>0</v>
      </c>
      <c r="H47" s="38">
        <f t="shared" si="26"/>
        <v>142500</v>
      </c>
      <c r="I47" s="38">
        <v>71250</v>
      </c>
      <c r="J47" s="38">
        <f t="shared" si="27"/>
        <v>71250</v>
      </c>
      <c r="K47" s="38">
        <f t="shared" si="28"/>
        <v>71250</v>
      </c>
      <c r="L47" s="38">
        <v>0</v>
      </c>
      <c r="M47" s="38"/>
      <c r="N47" s="38">
        <v>71250</v>
      </c>
      <c r="O47" s="39">
        <f t="shared" si="14"/>
        <v>100</v>
      </c>
      <c r="P47" s="39">
        <f t="shared" si="9"/>
        <v>0</v>
      </c>
      <c r="Q47" s="39"/>
      <c r="R47" s="39"/>
    </row>
    <row r="48" s="1" customFormat="1" ht="33" hidden="1" customHeight="1">
      <c r="A48" s="35" t="s">
        <v>91</v>
      </c>
      <c r="B48" s="40" t="s">
        <v>66</v>
      </c>
      <c r="C48" s="37" t="s">
        <v>38</v>
      </c>
      <c r="D48" s="38">
        <f t="shared" si="25"/>
        <v>299000</v>
      </c>
      <c r="E48" s="38">
        <v>299000</v>
      </c>
      <c r="F48" s="38"/>
      <c r="G48" s="38">
        <v>0</v>
      </c>
      <c r="H48" s="38">
        <f t="shared" si="26"/>
        <v>299000</v>
      </c>
      <c r="I48" s="38">
        <v>299000</v>
      </c>
      <c r="J48" s="38">
        <v>0</v>
      </c>
      <c r="K48" s="38">
        <f t="shared" si="28"/>
        <v>0</v>
      </c>
      <c r="L48" s="38">
        <v>0</v>
      </c>
      <c r="M48" s="38"/>
      <c r="N48" s="38">
        <v>0</v>
      </c>
      <c r="O48" s="39">
        <f t="shared" si="14"/>
        <v>0</v>
      </c>
      <c r="P48" s="39">
        <f t="shared" si="9"/>
        <v>0</v>
      </c>
      <c r="Q48" s="39"/>
      <c r="R48" s="39"/>
    </row>
    <row r="49" s="1" customFormat="1" ht="51.75" hidden="1" customHeight="1">
      <c r="A49" s="28" t="s">
        <v>92</v>
      </c>
      <c r="B49" s="41" t="s">
        <v>93</v>
      </c>
      <c r="C49" s="41"/>
      <c r="D49" s="42">
        <f>D50+D52</f>
        <v>521341063</v>
      </c>
      <c r="E49" s="42">
        <f t="shared" ref="E49:N49" si="29">E50+E52</f>
        <v>102834539</v>
      </c>
      <c r="F49" s="42"/>
      <c r="G49" s="42">
        <f t="shared" si="29"/>
        <v>418506524</v>
      </c>
      <c r="H49" s="42">
        <f t="shared" si="29"/>
        <v>390855177.88999999</v>
      </c>
      <c r="I49" s="42">
        <f t="shared" si="29"/>
        <v>61001732.390000001</v>
      </c>
      <c r="J49" s="42">
        <f t="shared" si="29"/>
        <v>329853445.5</v>
      </c>
      <c r="K49" s="42">
        <f t="shared" si="29"/>
        <v>390692739.24000001</v>
      </c>
      <c r="L49" s="42">
        <f t="shared" si="29"/>
        <v>60839293.740000002</v>
      </c>
      <c r="M49" s="42"/>
      <c r="N49" s="42">
        <f t="shared" si="29"/>
        <v>329853445.5</v>
      </c>
      <c r="O49" s="43">
        <f t="shared" si="14"/>
        <v>74.939951399914946</v>
      </c>
      <c r="P49" s="31">
        <f t="shared" si="9"/>
        <v>59.162314852211281</v>
      </c>
      <c r="Q49" s="31"/>
      <c r="R49" s="31"/>
    </row>
    <row r="50" s="21" customFormat="1" ht="31.5" hidden="1" customHeight="1">
      <c r="A50" s="28" t="s">
        <v>94</v>
      </c>
      <c r="B50" s="32" t="s">
        <v>95</v>
      </c>
      <c r="C50" s="33"/>
      <c r="D50" s="34">
        <f t="shared" ref="D50:D51" si="30">E50+G50</f>
        <v>198561631</v>
      </c>
      <c r="E50" s="34">
        <f>E51</f>
        <v>0</v>
      </c>
      <c r="F50" s="34"/>
      <c r="G50" s="34">
        <f>G51</f>
        <v>198561631</v>
      </c>
      <c r="H50" s="34">
        <f t="shared" ref="H50:H51" si="31">I50+J50</f>
        <v>166850501</v>
      </c>
      <c r="I50" s="34">
        <f>I51</f>
        <v>0</v>
      </c>
      <c r="J50" s="34">
        <f>J51</f>
        <v>166850501</v>
      </c>
      <c r="K50" s="34">
        <f t="shared" ref="K50:K51" si="32">L50+N50</f>
        <v>166850501</v>
      </c>
      <c r="L50" s="34">
        <f>L51</f>
        <v>0</v>
      </c>
      <c r="M50" s="34"/>
      <c r="N50" s="34">
        <f>N51</f>
        <v>166850501</v>
      </c>
      <c r="O50" s="43">
        <f t="shared" si="14"/>
        <v>84.029578201843037</v>
      </c>
      <c r="P50" s="31">
        <v>0</v>
      </c>
      <c r="Q50" s="31"/>
      <c r="R50" s="31"/>
    </row>
    <row r="51" s="1" customFormat="1" ht="45.75" hidden="1" customHeight="1">
      <c r="A51" s="35" t="s">
        <v>96</v>
      </c>
      <c r="B51" s="36" t="s">
        <v>97</v>
      </c>
      <c r="C51" s="37" t="s">
        <v>38</v>
      </c>
      <c r="D51" s="38">
        <f t="shared" si="30"/>
        <v>198561631</v>
      </c>
      <c r="E51" s="38">
        <v>0</v>
      </c>
      <c r="F51" s="38"/>
      <c r="G51" s="38">
        <v>198561631</v>
      </c>
      <c r="H51" s="38">
        <f t="shared" si="31"/>
        <v>166850501</v>
      </c>
      <c r="I51" s="38">
        <v>0</v>
      </c>
      <c r="J51" s="38">
        <f>N51</f>
        <v>166850501</v>
      </c>
      <c r="K51" s="38">
        <f t="shared" si="32"/>
        <v>166850501</v>
      </c>
      <c r="L51" s="38">
        <v>0</v>
      </c>
      <c r="M51" s="38"/>
      <c r="N51" s="38">
        <v>166850501</v>
      </c>
      <c r="O51" s="44">
        <f t="shared" si="14"/>
        <v>84.029578201843037</v>
      </c>
      <c r="P51" s="39">
        <v>0</v>
      </c>
      <c r="Q51" s="39"/>
      <c r="R51" s="39"/>
    </row>
    <row r="52" s="21" customFormat="1" ht="31.5" hidden="1" customHeight="1">
      <c r="A52" s="28" t="s">
        <v>98</v>
      </c>
      <c r="B52" s="32" t="s">
        <v>99</v>
      </c>
      <c r="C52" s="33"/>
      <c r="D52" s="34">
        <f>SUM(D53:D66)</f>
        <v>322779432</v>
      </c>
      <c r="E52" s="34">
        <f t="shared" ref="E52:N52" si="33">SUM(E53:E66)</f>
        <v>102834539</v>
      </c>
      <c r="F52" s="34"/>
      <c r="G52" s="34">
        <f>SUM(G53:G66)</f>
        <v>219944893</v>
      </c>
      <c r="H52" s="34">
        <f t="shared" si="33"/>
        <v>224004676.88999999</v>
      </c>
      <c r="I52" s="34">
        <f t="shared" si="33"/>
        <v>61001732.390000001</v>
      </c>
      <c r="J52" s="34">
        <f t="shared" si="33"/>
        <v>163002944.5</v>
      </c>
      <c r="K52" s="34">
        <f t="shared" si="33"/>
        <v>223842238.24000001</v>
      </c>
      <c r="L52" s="34">
        <f t="shared" si="33"/>
        <v>60839293.740000002</v>
      </c>
      <c r="M52" s="34"/>
      <c r="N52" s="34">
        <f t="shared" si="33"/>
        <v>163002944.5</v>
      </c>
      <c r="O52" s="43">
        <f t="shared" si="14"/>
        <v>69.348358677327369</v>
      </c>
      <c r="P52" s="31">
        <f t="shared" si="9"/>
        <v>59.162314852211281</v>
      </c>
      <c r="Q52" s="31"/>
      <c r="R52" s="31"/>
    </row>
    <row r="53" s="1" customFormat="1" ht="48" hidden="1" customHeight="1">
      <c r="A53" s="35" t="s">
        <v>100</v>
      </c>
      <c r="B53" s="36" t="s">
        <v>101</v>
      </c>
      <c r="C53" s="37" t="s">
        <v>38</v>
      </c>
      <c r="D53" s="38">
        <f t="shared" ref="D53:D66" si="34">E53+G53</f>
        <v>95400</v>
      </c>
      <c r="E53" s="38">
        <v>0</v>
      </c>
      <c r="F53" s="38"/>
      <c r="G53" s="38">
        <v>95400</v>
      </c>
      <c r="H53" s="38">
        <f t="shared" ref="H53:H66" si="35">I53+J53</f>
        <v>95359</v>
      </c>
      <c r="I53" s="38">
        <v>0</v>
      </c>
      <c r="J53" s="38">
        <f t="shared" ref="J53:J66" si="36">N53</f>
        <v>95359</v>
      </c>
      <c r="K53" s="38">
        <f t="shared" ref="K53:K66" si="37">L53+N53</f>
        <v>95359</v>
      </c>
      <c r="L53" s="38">
        <v>0</v>
      </c>
      <c r="M53" s="38"/>
      <c r="N53" s="38">
        <v>95359</v>
      </c>
      <c r="O53" s="44">
        <f t="shared" si="14"/>
        <v>99.957023060796644</v>
      </c>
      <c r="P53" s="39">
        <v>0</v>
      </c>
      <c r="Q53" s="39"/>
      <c r="R53" s="39"/>
    </row>
    <row r="54" s="1" customFormat="1" ht="48" hidden="1" customHeight="1">
      <c r="A54" s="35" t="s">
        <v>102</v>
      </c>
      <c r="B54" s="36" t="s">
        <v>103</v>
      </c>
      <c r="C54" s="37" t="s">
        <v>38</v>
      </c>
      <c r="D54" s="38">
        <f t="shared" si="34"/>
        <v>99397</v>
      </c>
      <c r="E54" s="38">
        <v>0</v>
      </c>
      <c r="F54" s="38"/>
      <c r="G54" s="38">
        <v>99397</v>
      </c>
      <c r="H54" s="38">
        <f t="shared" si="35"/>
        <v>99397</v>
      </c>
      <c r="I54" s="38">
        <v>0</v>
      </c>
      <c r="J54" s="38">
        <f t="shared" si="36"/>
        <v>99397</v>
      </c>
      <c r="K54" s="38">
        <f t="shared" si="37"/>
        <v>99397</v>
      </c>
      <c r="L54" s="38">
        <v>0</v>
      </c>
      <c r="M54" s="38"/>
      <c r="N54" s="38">
        <v>99397</v>
      </c>
      <c r="O54" s="44">
        <f t="shared" si="14"/>
        <v>100</v>
      </c>
      <c r="P54" s="39">
        <v>0</v>
      </c>
      <c r="Q54" s="39"/>
      <c r="R54" s="39"/>
    </row>
    <row r="55" s="1" customFormat="1" ht="27.75" hidden="1" customHeight="1">
      <c r="A55" s="35" t="s">
        <v>104</v>
      </c>
      <c r="B55" s="36" t="s">
        <v>105</v>
      </c>
      <c r="C55" s="37" t="s">
        <v>38</v>
      </c>
      <c r="D55" s="38">
        <f t="shared" si="34"/>
        <v>295257</v>
      </c>
      <c r="E55" s="38">
        <v>0</v>
      </c>
      <c r="F55" s="38"/>
      <c r="G55" s="38">
        <v>295257</v>
      </c>
      <c r="H55" s="38">
        <f t="shared" si="35"/>
        <v>295257</v>
      </c>
      <c r="I55" s="38">
        <v>0</v>
      </c>
      <c r="J55" s="38">
        <f t="shared" si="36"/>
        <v>295257</v>
      </c>
      <c r="K55" s="38">
        <f t="shared" si="37"/>
        <v>295257</v>
      </c>
      <c r="L55" s="38">
        <v>0</v>
      </c>
      <c r="M55" s="38"/>
      <c r="N55" s="38">
        <v>295257</v>
      </c>
      <c r="O55" s="44">
        <f t="shared" si="14"/>
        <v>100</v>
      </c>
      <c r="P55" s="39">
        <v>0</v>
      </c>
      <c r="Q55" s="39"/>
      <c r="R55" s="39"/>
    </row>
    <row r="56" s="1" customFormat="1" ht="49.5" hidden="1" customHeight="1">
      <c r="A56" s="35" t="s">
        <v>106</v>
      </c>
      <c r="B56" s="36" t="s">
        <v>107</v>
      </c>
      <c r="C56" s="37" t="s">
        <v>21</v>
      </c>
      <c r="D56" s="38">
        <f t="shared" si="34"/>
        <v>2</v>
      </c>
      <c r="E56" s="38">
        <v>0</v>
      </c>
      <c r="F56" s="38"/>
      <c r="G56" s="38">
        <v>2</v>
      </c>
      <c r="H56" s="38">
        <f t="shared" si="35"/>
        <v>2</v>
      </c>
      <c r="I56" s="38">
        <v>0</v>
      </c>
      <c r="J56" s="38">
        <f t="shared" si="36"/>
        <v>2</v>
      </c>
      <c r="K56" s="38">
        <f t="shared" si="37"/>
        <v>2</v>
      </c>
      <c r="L56" s="38">
        <v>0</v>
      </c>
      <c r="M56" s="38"/>
      <c r="N56" s="38">
        <v>2</v>
      </c>
      <c r="O56" s="44">
        <f t="shared" si="14"/>
        <v>100</v>
      </c>
      <c r="P56" s="39">
        <v>0</v>
      </c>
      <c r="Q56" s="39"/>
      <c r="R56" s="39"/>
    </row>
    <row r="57" s="1" customFormat="1" ht="68.25" hidden="1" customHeight="1">
      <c r="A57" s="35" t="s">
        <v>108</v>
      </c>
      <c r="B57" s="36" t="s">
        <v>109</v>
      </c>
      <c r="C57" s="37" t="s">
        <v>38</v>
      </c>
      <c r="D57" s="38">
        <f t="shared" si="34"/>
        <v>11934927</v>
      </c>
      <c r="E57" s="38">
        <v>0</v>
      </c>
      <c r="F57" s="38"/>
      <c r="G57" s="38">
        <v>11934927</v>
      </c>
      <c r="H57" s="38">
        <f t="shared" si="35"/>
        <v>0</v>
      </c>
      <c r="I57" s="38">
        <v>0</v>
      </c>
      <c r="J57" s="38">
        <f t="shared" si="36"/>
        <v>0</v>
      </c>
      <c r="K57" s="38">
        <f t="shared" si="37"/>
        <v>0</v>
      </c>
      <c r="L57" s="38">
        <v>0</v>
      </c>
      <c r="M57" s="38"/>
      <c r="N57" s="38">
        <v>0</v>
      </c>
      <c r="O57" s="44">
        <f t="shared" si="14"/>
        <v>0</v>
      </c>
      <c r="P57" s="39">
        <v>0</v>
      </c>
      <c r="Q57" s="39"/>
      <c r="R57" s="39"/>
    </row>
    <row r="58" s="1" customFormat="1" ht="48" hidden="1" customHeight="1">
      <c r="A58" s="35" t="s">
        <v>110</v>
      </c>
      <c r="B58" s="36" t="s">
        <v>111</v>
      </c>
      <c r="C58" s="37" t="s">
        <v>21</v>
      </c>
      <c r="D58" s="38">
        <f t="shared" si="34"/>
        <v>320862</v>
      </c>
      <c r="E58" s="38">
        <v>122460</v>
      </c>
      <c r="F58" s="38"/>
      <c r="G58" s="38">
        <v>198402</v>
      </c>
      <c r="H58" s="38">
        <f t="shared" si="35"/>
        <v>171076</v>
      </c>
      <c r="I58" s="38">
        <v>0</v>
      </c>
      <c r="J58" s="38">
        <f t="shared" si="36"/>
        <v>171076</v>
      </c>
      <c r="K58" s="38">
        <f t="shared" si="37"/>
        <v>171076</v>
      </c>
      <c r="L58" s="38">
        <v>0</v>
      </c>
      <c r="M58" s="38"/>
      <c r="N58" s="38">
        <v>171076</v>
      </c>
      <c r="O58" s="44">
        <f t="shared" si="14"/>
        <v>53.317625645916308</v>
      </c>
      <c r="P58" s="39">
        <f t="shared" si="9"/>
        <v>0</v>
      </c>
      <c r="Q58" s="39"/>
      <c r="R58" s="39"/>
    </row>
    <row r="59" s="1" customFormat="1" ht="41.25" hidden="1" customHeight="1">
      <c r="A59" s="35" t="s">
        <v>112</v>
      </c>
      <c r="B59" s="36" t="s">
        <v>113</v>
      </c>
      <c r="C59" s="37" t="s">
        <v>21</v>
      </c>
      <c r="D59" s="38">
        <f t="shared" si="34"/>
        <v>6238508</v>
      </c>
      <c r="E59" s="38">
        <v>2192655</v>
      </c>
      <c r="F59" s="38"/>
      <c r="G59" s="38">
        <v>4045853</v>
      </c>
      <c r="H59" s="38">
        <f t="shared" si="35"/>
        <v>0</v>
      </c>
      <c r="I59" s="38">
        <v>0</v>
      </c>
      <c r="J59" s="38">
        <f t="shared" si="36"/>
        <v>0</v>
      </c>
      <c r="K59" s="38">
        <f t="shared" si="37"/>
        <v>0</v>
      </c>
      <c r="L59" s="38">
        <v>0</v>
      </c>
      <c r="M59" s="38"/>
      <c r="N59" s="38">
        <v>0</v>
      </c>
      <c r="O59" s="44">
        <f t="shared" si="14"/>
        <v>0</v>
      </c>
      <c r="P59" s="39">
        <f t="shared" si="9"/>
        <v>0</v>
      </c>
      <c r="Q59" s="39"/>
      <c r="R59" s="39"/>
    </row>
    <row r="60" s="1" customFormat="1" ht="42.75" hidden="1" customHeight="1">
      <c r="A60" s="35" t="s">
        <v>114</v>
      </c>
      <c r="B60" s="36" t="s">
        <v>115</v>
      </c>
      <c r="C60" s="37" t="s">
        <v>21</v>
      </c>
      <c r="D60" s="38">
        <f t="shared" si="34"/>
        <v>913665</v>
      </c>
      <c r="E60" s="38">
        <v>162424</v>
      </c>
      <c r="F60" s="38"/>
      <c r="G60" s="38">
        <v>751241</v>
      </c>
      <c r="H60" s="38">
        <f t="shared" si="35"/>
        <v>890377.5</v>
      </c>
      <c r="I60" s="38">
        <v>162438.5</v>
      </c>
      <c r="J60" s="38">
        <f t="shared" si="36"/>
        <v>727939</v>
      </c>
      <c r="K60" s="38">
        <f t="shared" si="37"/>
        <v>890362.84999999998</v>
      </c>
      <c r="L60" s="38">
        <v>162423.85000000001</v>
      </c>
      <c r="M60" s="38"/>
      <c r="N60" s="38">
        <v>727939</v>
      </c>
      <c r="O60" s="44">
        <f t="shared" si="14"/>
        <v>97.449595858438272</v>
      </c>
      <c r="P60" s="39">
        <f t="shared" si="9"/>
        <v>99.999907649115897</v>
      </c>
      <c r="Q60" s="39"/>
      <c r="R60" s="39"/>
    </row>
    <row r="61" s="1" customFormat="1" ht="29.25" hidden="1" customHeight="1">
      <c r="A61" s="35" t="s">
        <v>116</v>
      </c>
      <c r="B61" s="36" t="s">
        <v>117</v>
      </c>
      <c r="C61" s="37" t="s">
        <v>38</v>
      </c>
      <c r="D61" s="38">
        <f t="shared" si="34"/>
        <v>470000</v>
      </c>
      <c r="E61" s="38">
        <v>0</v>
      </c>
      <c r="F61" s="38"/>
      <c r="G61" s="38">
        <v>470000</v>
      </c>
      <c r="H61" s="38">
        <f t="shared" si="35"/>
        <v>470000</v>
      </c>
      <c r="I61" s="38">
        <v>0</v>
      </c>
      <c r="J61" s="38">
        <f t="shared" si="36"/>
        <v>470000</v>
      </c>
      <c r="K61" s="38">
        <f t="shared" si="37"/>
        <v>470000</v>
      </c>
      <c r="L61" s="38">
        <v>0</v>
      </c>
      <c r="M61" s="38"/>
      <c r="N61" s="38">
        <v>470000</v>
      </c>
      <c r="O61" s="44">
        <f t="shared" si="14"/>
        <v>100</v>
      </c>
      <c r="P61" s="39">
        <v>0</v>
      </c>
      <c r="Q61" s="39"/>
      <c r="R61" s="39"/>
    </row>
    <row r="62" s="1" customFormat="1" ht="29.25" hidden="1" customHeight="1">
      <c r="A62" s="35" t="s">
        <v>118</v>
      </c>
      <c r="B62" s="36" t="s">
        <v>119</v>
      </c>
      <c r="C62" s="37" t="s">
        <v>38</v>
      </c>
      <c r="D62" s="38">
        <f t="shared" si="34"/>
        <v>446000</v>
      </c>
      <c r="E62" s="38">
        <v>0</v>
      </c>
      <c r="F62" s="38"/>
      <c r="G62" s="38">
        <v>446000</v>
      </c>
      <c r="H62" s="38">
        <f t="shared" si="35"/>
        <v>221064.17000000001</v>
      </c>
      <c r="I62" s="38">
        <v>0</v>
      </c>
      <c r="J62" s="38">
        <f t="shared" si="36"/>
        <v>221064.17000000001</v>
      </c>
      <c r="K62" s="38">
        <f t="shared" si="37"/>
        <v>221064.17000000001</v>
      </c>
      <c r="L62" s="38">
        <v>0</v>
      </c>
      <c r="M62" s="38"/>
      <c r="N62" s="38">
        <v>221064.17000000001</v>
      </c>
      <c r="O62" s="44">
        <f t="shared" si="14"/>
        <v>49.565957399103141</v>
      </c>
      <c r="P62" s="39">
        <v>0</v>
      </c>
      <c r="Q62" s="39"/>
      <c r="R62" s="39"/>
    </row>
    <row r="63" s="1" customFormat="1" ht="32.25" hidden="1" customHeight="1">
      <c r="A63" s="35" t="s">
        <v>120</v>
      </c>
      <c r="B63" s="36" t="s">
        <v>121</v>
      </c>
      <c r="C63" s="37" t="s">
        <v>38</v>
      </c>
      <c r="D63" s="38">
        <f t="shared" si="34"/>
        <v>7702343</v>
      </c>
      <c r="E63" s="38">
        <v>0</v>
      </c>
      <c r="F63" s="38"/>
      <c r="G63" s="38">
        <v>7702343</v>
      </c>
      <c r="H63" s="38">
        <f t="shared" si="35"/>
        <v>4952098.0199999996</v>
      </c>
      <c r="I63" s="38">
        <v>0</v>
      </c>
      <c r="J63" s="38">
        <f t="shared" si="36"/>
        <v>4952098.0199999996</v>
      </c>
      <c r="K63" s="38">
        <f t="shared" si="37"/>
        <v>4952098.0199999996</v>
      </c>
      <c r="L63" s="38">
        <v>0</v>
      </c>
      <c r="M63" s="38"/>
      <c r="N63" s="38">
        <v>4952098.0199999996</v>
      </c>
      <c r="O63" s="44">
        <f t="shared" si="14"/>
        <v>64.293397736247258</v>
      </c>
      <c r="P63" s="39">
        <v>0</v>
      </c>
      <c r="Q63" s="39"/>
      <c r="R63" s="39"/>
    </row>
    <row r="64" s="1" customFormat="1" ht="30.75" hidden="1" customHeight="1">
      <c r="A64" s="35" t="s">
        <v>122</v>
      </c>
      <c r="B64" s="36" t="s">
        <v>123</v>
      </c>
      <c r="C64" s="37" t="s">
        <v>38</v>
      </c>
      <c r="D64" s="38">
        <f t="shared" si="34"/>
        <v>183475768</v>
      </c>
      <c r="E64" s="38">
        <v>0</v>
      </c>
      <c r="F64" s="38"/>
      <c r="G64" s="38">
        <v>183475768</v>
      </c>
      <c r="H64" s="38">
        <f t="shared" si="35"/>
        <v>147628968.34</v>
      </c>
      <c r="I64" s="38">
        <v>0</v>
      </c>
      <c r="J64" s="38">
        <f t="shared" si="36"/>
        <v>147628968.34</v>
      </c>
      <c r="K64" s="38">
        <f t="shared" si="37"/>
        <v>147628968.34</v>
      </c>
      <c r="L64" s="38">
        <v>0</v>
      </c>
      <c r="M64" s="38"/>
      <c r="N64" s="38">
        <v>147628968.34</v>
      </c>
      <c r="O64" s="44">
        <f t="shared" si="14"/>
        <v>80.462379282696332</v>
      </c>
      <c r="P64" s="39">
        <v>0</v>
      </c>
      <c r="Q64" s="39"/>
      <c r="R64" s="39"/>
    </row>
    <row r="65" s="1" customFormat="1" ht="80.25" hidden="1" customHeight="1">
      <c r="A65" s="35" t="s">
        <v>124</v>
      </c>
      <c r="B65" s="36" t="s">
        <v>125</v>
      </c>
      <c r="C65" s="37" t="s">
        <v>21</v>
      </c>
      <c r="D65" s="38">
        <f t="shared" si="34"/>
        <v>105639000</v>
      </c>
      <c r="E65" s="38">
        <v>100357000</v>
      </c>
      <c r="F65" s="38"/>
      <c r="G65" s="38">
        <v>5282000</v>
      </c>
      <c r="H65" s="38">
        <f t="shared" si="35"/>
        <v>64032813.359999999</v>
      </c>
      <c r="I65" s="38">
        <v>60839293.890000001</v>
      </c>
      <c r="J65" s="38">
        <f t="shared" si="36"/>
        <v>3193519.4700000002</v>
      </c>
      <c r="K65" s="38">
        <f t="shared" si="37"/>
        <v>63870389.359999999</v>
      </c>
      <c r="L65" s="38">
        <v>60676869.890000001</v>
      </c>
      <c r="M65" s="38"/>
      <c r="N65" s="38">
        <v>3193519.4700000002</v>
      </c>
      <c r="O65" s="44">
        <f t="shared" si="14"/>
        <v>60.460993913232798</v>
      </c>
      <c r="P65" s="39">
        <f t="shared" si="9"/>
        <v>60.461024034197919</v>
      </c>
      <c r="Q65" s="39"/>
      <c r="R65" s="39"/>
    </row>
    <row r="66" s="1" customFormat="1" ht="45" hidden="1" customHeight="1">
      <c r="A66" s="45" t="s">
        <v>126</v>
      </c>
      <c r="B66" s="46" t="s">
        <v>127</v>
      </c>
      <c r="C66" s="47" t="s">
        <v>38</v>
      </c>
      <c r="D66" s="48">
        <f t="shared" si="34"/>
        <v>5148303</v>
      </c>
      <c r="E66" s="48">
        <v>0</v>
      </c>
      <c r="F66" s="48"/>
      <c r="G66" s="48">
        <v>5148303</v>
      </c>
      <c r="H66" s="48">
        <f t="shared" si="35"/>
        <v>5148264.5</v>
      </c>
      <c r="I66" s="48">
        <v>0</v>
      </c>
      <c r="J66" s="48">
        <f t="shared" si="36"/>
        <v>5148264.5</v>
      </c>
      <c r="K66" s="48">
        <f t="shared" si="37"/>
        <v>5148264.5</v>
      </c>
      <c r="L66" s="48">
        <v>0</v>
      </c>
      <c r="M66" s="48"/>
      <c r="N66" s="48">
        <v>5148264.5</v>
      </c>
      <c r="O66" s="49">
        <f t="shared" si="14"/>
        <v>99.999252180767144</v>
      </c>
      <c r="P66" s="50">
        <v>0</v>
      </c>
      <c r="Q66" s="50"/>
      <c r="R66" s="50"/>
    </row>
    <row r="67" s="51" customFormat="1" ht="45.75" hidden="1" customHeight="1">
      <c r="A67" s="32" t="s">
        <v>128</v>
      </c>
      <c r="B67" s="32"/>
      <c r="C67" s="32"/>
      <c r="D67" s="52">
        <f t="shared" ref="D67:N67" si="38">D49+D7</f>
        <v>1819984523</v>
      </c>
      <c r="E67" s="52">
        <f t="shared" si="38"/>
        <v>548621861</v>
      </c>
      <c r="F67" s="52"/>
      <c r="G67" s="52">
        <f t="shared" si="38"/>
        <v>1271362662</v>
      </c>
      <c r="H67" s="52">
        <f t="shared" si="38"/>
        <v>1036144844.0699999</v>
      </c>
      <c r="I67" s="52">
        <f t="shared" si="38"/>
        <v>349834718.23999995</v>
      </c>
      <c r="J67" s="52">
        <f t="shared" si="38"/>
        <v>686310125.83000004</v>
      </c>
      <c r="K67" s="52">
        <f t="shared" si="38"/>
        <v>1027349439.71</v>
      </c>
      <c r="L67" s="52">
        <f t="shared" si="38"/>
        <v>341039313.88</v>
      </c>
      <c r="M67" s="52"/>
      <c r="N67" s="52">
        <f t="shared" si="38"/>
        <v>686310125.83000004</v>
      </c>
      <c r="O67" s="43">
        <f t="shared" si="14"/>
        <v>56.448251439883265</v>
      </c>
      <c r="P67" s="31">
        <f t="shared" si="9"/>
        <v>62.162910033947774</v>
      </c>
      <c r="Q67" s="31"/>
      <c r="R67" s="31"/>
    </row>
    <row r="68" s="21" customFormat="1" ht="35.25" hidden="1" customHeight="1">
      <c r="A68" s="53" t="s">
        <v>129</v>
      </c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</row>
    <row r="69" s="21" customFormat="1" ht="45.75" hidden="1" customHeight="1">
      <c r="A69" s="28" t="s">
        <v>130</v>
      </c>
      <c r="B69" s="55" t="s">
        <v>131</v>
      </c>
      <c r="C69" s="56"/>
      <c r="D69" s="30">
        <f>D70+D71+D72+D73+D74+D75+D76+D86</f>
        <v>258610905</v>
      </c>
      <c r="E69" s="30">
        <f t="shared" ref="E69:N69" si="39">E70+E71+E72+E73+E74+E75+E76+E86</f>
        <v>83388321</v>
      </c>
      <c r="F69" s="30"/>
      <c r="G69" s="30">
        <f t="shared" si="39"/>
        <v>186588684</v>
      </c>
      <c r="H69" s="30">
        <f t="shared" si="39"/>
        <v>167620911.84</v>
      </c>
      <c r="I69" s="30">
        <f t="shared" si="39"/>
        <v>74578344.409999996</v>
      </c>
      <c r="J69" s="30">
        <f t="shared" si="39"/>
        <v>104408587.70999999</v>
      </c>
      <c r="K69" s="30">
        <f t="shared" si="39"/>
        <v>166084841.84</v>
      </c>
      <c r="L69" s="30">
        <f t="shared" si="39"/>
        <v>61676254.130000003</v>
      </c>
      <c r="M69" s="30"/>
      <c r="N69" s="30">
        <f t="shared" si="39"/>
        <v>104408587.70999999</v>
      </c>
      <c r="O69" s="43">
        <f t="shared" si="14"/>
        <v>64.221901949571688</v>
      </c>
      <c r="P69" s="31">
        <f t="shared" si="9"/>
        <v>73.962700520136394</v>
      </c>
      <c r="Q69" s="31"/>
      <c r="R69" s="31"/>
    </row>
    <row r="70" s="21" customFormat="1" ht="42" hidden="1" customHeight="1">
      <c r="A70" s="35" t="s">
        <v>132</v>
      </c>
      <c r="B70" s="36" t="s">
        <v>86</v>
      </c>
      <c r="C70" s="57" t="s">
        <v>133</v>
      </c>
      <c r="D70" s="58">
        <f t="shared" ref="D70:D75" si="40">E70+G70</f>
        <v>65775468</v>
      </c>
      <c r="E70" s="58">
        <v>0</v>
      </c>
      <c r="F70" s="58"/>
      <c r="G70" s="58">
        <v>65775468</v>
      </c>
      <c r="H70" s="58">
        <f t="shared" ref="H70:H75" si="41">I70+J70</f>
        <v>56803859.560000002</v>
      </c>
      <c r="I70" s="58">
        <v>0</v>
      </c>
      <c r="J70" s="58">
        <f t="shared" ref="J70:J75" si="42">N70</f>
        <v>56803859.560000002</v>
      </c>
      <c r="K70" s="58">
        <f t="shared" ref="K70:K75" si="43">L70+N70</f>
        <v>56803859.560000002</v>
      </c>
      <c r="L70" s="58">
        <v>0</v>
      </c>
      <c r="M70" s="58"/>
      <c r="N70" s="58">
        <v>56803859.560000002</v>
      </c>
      <c r="O70" s="59">
        <f t="shared" si="14"/>
        <v>86.360251454235197</v>
      </c>
      <c r="P70" s="39">
        <v>0</v>
      </c>
      <c r="Q70" s="39"/>
      <c r="R70" s="39"/>
    </row>
    <row r="71" s="21" customFormat="1" ht="63.75" hidden="1" customHeight="1">
      <c r="A71" s="35" t="s">
        <v>134</v>
      </c>
      <c r="B71" s="36" t="s">
        <v>135</v>
      </c>
      <c r="C71" s="57" t="s">
        <v>133</v>
      </c>
      <c r="D71" s="58">
        <f t="shared" si="40"/>
        <v>2977432</v>
      </c>
      <c r="E71" s="58">
        <v>0</v>
      </c>
      <c r="F71" s="58"/>
      <c r="G71" s="58">
        <v>2977432</v>
      </c>
      <c r="H71" s="58">
        <f t="shared" si="41"/>
        <v>1714238.97</v>
      </c>
      <c r="I71" s="58">
        <v>0</v>
      </c>
      <c r="J71" s="58">
        <f t="shared" si="42"/>
        <v>1714238.97</v>
      </c>
      <c r="K71" s="58">
        <f t="shared" si="43"/>
        <v>1714238.97</v>
      </c>
      <c r="L71" s="58">
        <v>0</v>
      </c>
      <c r="M71" s="58"/>
      <c r="N71" s="58">
        <v>1714238.97</v>
      </c>
      <c r="O71" s="59">
        <f t="shared" si="14"/>
        <v>57.574412110839134</v>
      </c>
      <c r="P71" s="39">
        <v>0</v>
      </c>
      <c r="Q71" s="39"/>
      <c r="R71" s="39"/>
    </row>
    <row r="72" s="21" customFormat="1" ht="29.449999999999999" hidden="1" customHeight="1">
      <c r="A72" s="35" t="s">
        <v>136</v>
      </c>
      <c r="B72" s="36" t="s">
        <v>137</v>
      </c>
      <c r="C72" s="57" t="s">
        <v>133</v>
      </c>
      <c r="D72" s="58">
        <f t="shared" si="40"/>
        <v>2111000</v>
      </c>
      <c r="E72" s="58">
        <v>0</v>
      </c>
      <c r="F72" s="58"/>
      <c r="G72" s="58">
        <v>2111000</v>
      </c>
      <c r="H72" s="58">
        <f t="shared" si="41"/>
        <v>1402630.3700000001</v>
      </c>
      <c r="I72" s="58">
        <v>0</v>
      </c>
      <c r="J72" s="58">
        <f t="shared" si="42"/>
        <v>1402630.3700000001</v>
      </c>
      <c r="K72" s="58">
        <f t="shared" si="43"/>
        <v>1402630.3700000001</v>
      </c>
      <c r="L72" s="58">
        <v>0</v>
      </c>
      <c r="M72" s="58"/>
      <c r="N72" s="58">
        <v>1402630.3700000001</v>
      </c>
      <c r="O72" s="59">
        <f t="shared" si="14"/>
        <v>66.443882993841783</v>
      </c>
      <c r="P72" s="39">
        <v>0</v>
      </c>
      <c r="Q72" s="39"/>
      <c r="R72" s="39"/>
    </row>
    <row r="73" s="21" customFormat="1" ht="42.75" hidden="1" customHeight="1">
      <c r="A73" s="35" t="s">
        <v>138</v>
      </c>
      <c r="B73" s="36" t="s">
        <v>139</v>
      </c>
      <c r="C73" s="57" t="s">
        <v>133</v>
      </c>
      <c r="D73" s="58">
        <f t="shared" si="40"/>
        <v>1052300</v>
      </c>
      <c r="E73" s="58">
        <v>0</v>
      </c>
      <c r="F73" s="58"/>
      <c r="G73" s="58">
        <v>1052300</v>
      </c>
      <c r="H73" s="58">
        <f t="shared" si="41"/>
        <v>812153.43999999994</v>
      </c>
      <c r="I73" s="58">
        <v>0</v>
      </c>
      <c r="J73" s="58">
        <f t="shared" si="42"/>
        <v>812153.43999999994</v>
      </c>
      <c r="K73" s="58">
        <f t="shared" si="43"/>
        <v>812153.43999999994</v>
      </c>
      <c r="L73" s="58">
        <v>0</v>
      </c>
      <c r="M73" s="58"/>
      <c r="N73" s="58">
        <v>812153.43999999994</v>
      </c>
      <c r="O73" s="59">
        <f t="shared" si="14"/>
        <v>77.178888149767161</v>
      </c>
      <c r="P73" s="39">
        <v>0</v>
      </c>
      <c r="Q73" s="39"/>
      <c r="R73" s="39"/>
    </row>
    <row r="74" s="21" customFormat="1" ht="48" hidden="1" customHeight="1">
      <c r="A74" s="35" t="s">
        <v>140</v>
      </c>
      <c r="B74" s="36" t="s">
        <v>141</v>
      </c>
      <c r="C74" s="57" t="s">
        <v>133</v>
      </c>
      <c r="D74" s="58">
        <f t="shared" si="40"/>
        <v>58000</v>
      </c>
      <c r="E74" s="58">
        <v>0</v>
      </c>
      <c r="F74" s="58"/>
      <c r="G74" s="58">
        <v>58000</v>
      </c>
      <c r="H74" s="58">
        <f t="shared" si="41"/>
        <v>57991</v>
      </c>
      <c r="I74" s="58">
        <v>0</v>
      </c>
      <c r="J74" s="58">
        <f t="shared" si="42"/>
        <v>57991</v>
      </c>
      <c r="K74" s="58">
        <f t="shared" si="43"/>
        <v>57991</v>
      </c>
      <c r="L74" s="58">
        <v>0</v>
      </c>
      <c r="M74" s="58"/>
      <c r="N74" s="58">
        <v>57991</v>
      </c>
      <c r="O74" s="59">
        <f t="shared" si="14"/>
        <v>99.984482758620686</v>
      </c>
      <c r="P74" s="39">
        <v>0</v>
      </c>
      <c r="Q74" s="39"/>
      <c r="R74" s="39"/>
    </row>
    <row r="75" s="21" customFormat="1" ht="45" hidden="1" customHeight="1">
      <c r="A75" s="35" t="s">
        <v>142</v>
      </c>
      <c r="B75" s="36" t="s">
        <v>143</v>
      </c>
      <c r="C75" s="57" t="s">
        <v>133</v>
      </c>
      <c r="D75" s="58">
        <f t="shared" si="40"/>
        <v>17511600</v>
      </c>
      <c r="E75" s="58">
        <v>0</v>
      </c>
      <c r="F75" s="58"/>
      <c r="G75" s="58">
        <v>17511600</v>
      </c>
      <c r="H75" s="58">
        <f t="shared" si="41"/>
        <v>13674319.18</v>
      </c>
      <c r="I75" s="58">
        <v>0</v>
      </c>
      <c r="J75" s="58">
        <f t="shared" si="42"/>
        <v>13674319.18</v>
      </c>
      <c r="K75" s="58">
        <f t="shared" si="43"/>
        <v>13674319.18</v>
      </c>
      <c r="L75" s="58">
        <v>0</v>
      </c>
      <c r="M75" s="58"/>
      <c r="N75" s="58">
        <v>13674319.18</v>
      </c>
      <c r="O75" s="59">
        <f t="shared" si="14"/>
        <v>78.087206080540895</v>
      </c>
      <c r="P75" s="39">
        <v>0</v>
      </c>
      <c r="Q75" s="39"/>
      <c r="R75" s="39"/>
    </row>
    <row r="76" s="21" customFormat="1" ht="67.5" hidden="1" customHeight="1">
      <c r="A76" s="28" t="s">
        <v>144</v>
      </c>
      <c r="B76" s="32" t="s">
        <v>145</v>
      </c>
      <c r="C76" s="60" t="s">
        <v>133</v>
      </c>
      <c r="D76" s="30">
        <f>SUM(D77:D85)</f>
        <v>156496112</v>
      </c>
      <c r="E76" s="30">
        <f>SUM(E77:E86)</f>
        <v>72022221</v>
      </c>
      <c r="F76" s="30"/>
      <c r="G76" s="30">
        <f t="shared" ref="G76:N76" si="44">SUM(G77:G85)</f>
        <v>95839991</v>
      </c>
      <c r="H76" s="30">
        <f t="shared" si="44"/>
        <v>80526807.900000006</v>
      </c>
      <c r="I76" s="30">
        <f>SUM(I77:I86)</f>
        <v>63212324.130000003</v>
      </c>
      <c r="J76" s="30">
        <f t="shared" si="44"/>
        <v>28680504.050000001</v>
      </c>
      <c r="K76" s="30">
        <f t="shared" si="44"/>
        <v>78990737.900000006</v>
      </c>
      <c r="L76" s="30">
        <f t="shared" si="44"/>
        <v>50310233.850000001</v>
      </c>
      <c r="M76" s="30"/>
      <c r="N76" s="30">
        <f t="shared" si="44"/>
        <v>28680504.050000001</v>
      </c>
      <c r="O76" s="61">
        <f t="shared" si="14"/>
        <v>50.474568914529968</v>
      </c>
      <c r="P76" s="31">
        <f t="shared" ref="P75:P86" si="45">L76/E76*100</f>
        <v>69.853766173081496</v>
      </c>
      <c r="Q76" s="31"/>
      <c r="R76" s="31"/>
    </row>
    <row r="77" s="21" customFormat="1" ht="46.149999999999999" hidden="1" customHeight="1">
      <c r="A77" s="35" t="s">
        <v>146</v>
      </c>
      <c r="B77" s="36" t="s">
        <v>147</v>
      </c>
      <c r="C77" s="37" t="s">
        <v>21</v>
      </c>
      <c r="D77" s="58">
        <f t="shared" ref="D77:D86" si="46">E77+G77</f>
        <v>48898938</v>
      </c>
      <c r="E77" s="58">
        <v>42395750</v>
      </c>
      <c r="F77" s="58"/>
      <c r="G77" s="58">
        <v>6503188</v>
      </c>
      <c r="H77" s="58">
        <f t="shared" ref="H77:H86" si="47">I77+J77</f>
        <v>42888779</v>
      </c>
      <c r="I77" s="58">
        <v>36961159</v>
      </c>
      <c r="J77" s="58">
        <f t="shared" ref="J77:J86" si="48">N77</f>
        <v>5927620</v>
      </c>
      <c r="K77" s="58">
        <f t="shared" ref="K77:K86" si="49">L77+N77</f>
        <v>41352709</v>
      </c>
      <c r="L77" s="58">
        <v>35425089</v>
      </c>
      <c r="M77" s="58"/>
      <c r="N77" s="58">
        <v>5927620</v>
      </c>
      <c r="O77" s="59">
        <f t="shared" si="14"/>
        <v>84.56770369941367</v>
      </c>
      <c r="P77" s="39">
        <f t="shared" si="45"/>
        <v>83.558113726022071</v>
      </c>
      <c r="Q77" s="39"/>
      <c r="R77" s="39"/>
    </row>
    <row r="78" s="21" customFormat="1" ht="45.75" hidden="1" customHeight="1">
      <c r="A78" s="35" t="s">
        <v>148</v>
      </c>
      <c r="B78" s="36" t="s">
        <v>149</v>
      </c>
      <c r="C78" s="37" t="s">
        <v>21</v>
      </c>
      <c r="D78" s="58">
        <f t="shared" si="46"/>
        <v>60000000</v>
      </c>
      <c r="E78" s="58">
        <v>0</v>
      </c>
      <c r="F78" s="58"/>
      <c r="G78" s="58">
        <v>60000000</v>
      </c>
      <c r="H78" s="58">
        <f t="shared" si="47"/>
        <v>0</v>
      </c>
      <c r="I78" s="58">
        <v>0</v>
      </c>
      <c r="J78" s="58">
        <f t="shared" si="48"/>
        <v>0</v>
      </c>
      <c r="K78" s="58">
        <f t="shared" si="49"/>
        <v>0</v>
      </c>
      <c r="L78" s="58">
        <v>0</v>
      </c>
      <c r="M78" s="58"/>
      <c r="N78" s="58">
        <v>0</v>
      </c>
      <c r="O78" s="59">
        <f t="shared" si="14"/>
        <v>0</v>
      </c>
      <c r="P78" s="39">
        <v>0</v>
      </c>
      <c r="Q78" s="39"/>
      <c r="R78" s="39"/>
    </row>
    <row r="79" s="21" customFormat="1" ht="51.75" hidden="1" customHeight="1">
      <c r="A79" s="35" t="s">
        <v>150</v>
      </c>
      <c r="B79" s="36" t="s">
        <v>151</v>
      </c>
      <c r="C79" s="37" t="s">
        <v>21</v>
      </c>
      <c r="D79" s="58">
        <f t="shared" si="46"/>
        <v>135269</v>
      </c>
      <c r="E79" s="58">
        <v>0</v>
      </c>
      <c r="F79" s="58"/>
      <c r="G79" s="58">
        <v>135269</v>
      </c>
      <c r="H79" s="58">
        <f t="shared" si="47"/>
        <v>20000</v>
      </c>
      <c r="I79" s="58">
        <v>0</v>
      </c>
      <c r="J79" s="58">
        <f t="shared" si="48"/>
        <v>20000</v>
      </c>
      <c r="K79" s="58">
        <f t="shared" si="49"/>
        <v>20000</v>
      </c>
      <c r="L79" s="58">
        <v>0</v>
      </c>
      <c r="M79" s="58"/>
      <c r="N79" s="58">
        <v>20000</v>
      </c>
      <c r="O79" s="59">
        <f t="shared" si="14"/>
        <v>14.785353628695413</v>
      </c>
      <c r="P79" s="39">
        <v>0</v>
      </c>
      <c r="Q79" s="39"/>
      <c r="R79" s="39"/>
    </row>
    <row r="80" s="21" customFormat="1" ht="49.149999999999999" hidden="1" customHeight="1">
      <c r="A80" s="35" t="s">
        <v>152</v>
      </c>
      <c r="B80" s="36" t="s">
        <v>153</v>
      </c>
      <c r="C80" s="37" t="s">
        <v>21</v>
      </c>
      <c r="D80" s="58">
        <f t="shared" si="46"/>
        <v>8516537</v>
      </c>
      <c r="E80" s="58">
        <v>0</v>
      </c>
      <c r="F80" s="58"/>
      <c r="G80" s="58">
        <v>8516537</v>
      </c>
      <c r="H80" s="58">
        <f t="shared" si="47"/>
        <v>8516536.6999999993</v>
      </c>
      <c r="I80" s="58">
        <v>0</v>
      </c>
      <c r="J80" s="58">
        <f t="shared" si="48"/>
        <v>8516536.6999999993</v>
      </c>
      <c r="K80" s="58">
        <f t="shared" si="49"/>
        <v>8516536.6999999993</v>
      </c>
      <c r="L80" s="58">
        <v>0</v>
      </c>
      <c r="M80" s="58"/>
      <c r="N80" s="58">
        <v>8516536.6999999993</v>
      </c>
      <c r="O80" s="59">
        <f t="shared" si="14"/>
        <v>99.999996477441471</v>
      </c>
      <c r="P80" s="39">
        <v>0</v>
      </c>
      <c r="Q80" s="39"/>
      <c r="R80" s="39"/>
    </row>
    <row r="81" s="21" customFormat="1" ht="50.25" hidden="1" customHeight="1">
      <c r="A81" s="35" t="s">
        <v>154</v>
      </c>
      <c r="B81" s="36" t="s">
        <v>155</v>
      </c>
      <c r="C81" s="37" t="s">
        <v>21</v>
      </c>
      <c r="D81" s="58">
        <f t="shared" si="46"/>
        <v>1204150</v>
      </c>
      <c r="E81" s="58">
        <v>0</v>
      </c>
      <c r="F81" s="58"/>
      <c r="G81" s="58">
        <v>1204150</v>
      </c>
      <c r="H81" s="58">
        <f t="shared" si="47"/>
        <v>1204150</v>
      </c>
      <c r="I81" s="58">
        <v>0</v>
      </c>
      <c r="J81" s="58">
        <f t="shared" si="48"/>
        <v>1204150</v>
      </c>
      <c r="K81" s="58">
        <f t="shared" si="49"/>
        <v>1204150</v>
      </c>
      <c r="L81" s="58">
        <v>0</v>
      </c>
      <c r="M81" s="58"/>
      <c r="N81" s="58">
        <v>1204150</v>
      </c>
      <c r="O81" s="59">
        <f t="shared" si="14"/>
        <v>100</v>
      </c>
      <c r="P81" s="39">
        <v>0</v>
      </c>
      <c r="Q81" s="39"/>
      <c r="R81" s="39"/>
    </row>
    <row r="82" s="21" customFormat="1" ht="60.75" hidden="1" customHeight="1">
      <c r="A82" s="35" t="s">
        <v>156</v>
      </c>
      <c r="B82" s="36" t="s">
        <v>157</v>
      </c>
      <c r="C82" s="37" t="s">
        <v>21</v>
      </c>
      <c r="D82" s="58">
        <f t="shared" si="46"/>
        <v>206960</v>
      </c>
      <c r="E82" s="58">
        <v>0</v>
      </c>
      <c r="F82" s="58"/>
      <c r="G82" s="58">
        <v>206960</v>
      </c>
      <c r="H82" s="58">
        <f t="shared" si="47"/>
        <v>206960</v>
      </c>
      <c r="I82" s="58">
        <v>0</v>
      </c>
      <c r="J82" s="58">
        <f t="shared" si="48"/>
        <v>206960</v>
      </c>
      <c r="K82" s="58">
        <f t="shared" si="49"/>
        <v>206960</v>
      </c>
      <c r="L82" s="58">
        <v>0</v>
      </c>
      <c r="M82" s="58"/>
      <c r="N82" s="58">
        <v>206960</v>
      </c>
      <c r="O82" s="59">
        <f t="shared" si="14"/>
        <v>100</v>
      </c>
      <c r="P82" s="39">
        <v>0</v>
      </c>
      <c r="Q82" s="39"/>
      <c r="R82" s="39"/>
    </row>
    <row r="83" s="21" customFormat="1" ht="50.25" hidden="1" customHeight="1">
      <c r="A83" s="35" t="s">
        <v>158</v>
      </c>
      <c r="B83" s="36" t="s">
        <v>159</v>
      </c>
      <c r="C83" s="37" t="s">
        <v>21</v>
      </c>
      <c r="D83" s="58">
        <f t="shared" si="46"/>
        <v>8530999</v>
      </c>
      <c r="E83" s="58">
        <v>0</v>
      </c>
      <c r="F83" s="58"/>
      <c r="G83" s="58">
        <v>8530999</v>
      </c>
      <c r="H83" s="58">
        <f t="shared" si="47"/>
        <v>6928664.5899999999</v>
      </c>
      <c r="I83" s="58">
        <v>0</v>
      </c>
      <c r="J83" s="58">
        <f t="shared" si="48"/>
        <v>6928664.5899999999</v>
      </c>
      <c r="K83" s="58">
        <f t="shared" si="49"/>
        <v>6928664.5899999999</v>
      </c>
      <c r="L83" s="58">
        <v>0</v>
      </c>
      <c r="M83" s="58"/>
      <c r="N83" s="58">
        <v>6928664.5899999999</v>
      </c>
      <c r="O83" s="59">
        <f t="shared" si="14"/>
        <v>81.217505593424633</v>
      </c>
      <c r="P83" s="39">
        <v>0</v>
      </c>
      <c r="Q83" s="39"/>
      <c r="R83" s="39"/>
    </row>
    <row r="84" s="21" customFormat="1" ht="28.899999999999999" hidden="1" customHeight="1">
      <c r="A84" s="35" t="s">
        <v>160</v>
      </c>
      <c r="B84" s="36" t="s">
        <v>161</v>
      </c>
      <c r="C84" s="37" t="s">
        <v>21</v>
      </c>
      <c r="D84" s="58">
        <f t="shared" si="46"/>
        <v>3223917</v>
      </c>
      <c r="E84" s="58">
        <v>0</v>
      </c>
      <c r="F84" s="58"/>
      <c r="G84" s="58">
        <v>3223917</v>
      </c>
      <c r="H84" s="58">
        <f t="shared" si="47"/>
        <v>2891915.8199999998</v>
      </c>
      <c r="I84" s="58">
        <v>0</v>
      </c>
      <c r="J84" s="58">
        <f t="shared" si="48"/>
        <v>2891915.8199999998</v>
      </c>
      <c r="K84" s="58">
        <f t="shared" si="49"/>
        <v>2891915.8199999998</v>
      </c>
      <c r="L84" s="58">
        <v>0</v>
      </c>
      <c r="M84" s="58"/>
      <c r="N84" s="58">
        <v>2891915.8199999998</v>
      </c>
      <c r="O84" s="59">
        <f t="shared" si="14"/>
        <v>89.70193153235644</v>
      </c>
      <c r="P84" s="39">
        <v>0</v>
      </c>
      <c r="Q84" s="39"/>
      <c r="R84" s="39"/>
    </row>
    <row r="85" s="21" customFormat="1" ht="57" hidden="1" customHeight="1">
      <c r="A85" s="35" t="s">
        <v>162</v>
      </c>
      <c r="B85" s="36" t="s">
        <v>163</v>
      </c>
      <c r="C85" s="37" t="s">
        <v>21</v>
      </c>
      <c r="D85" s="58">
        <f t="shared" si="46"/>
        <v>25779342</v>
      </c>
      <c r="E85" s="58">
        <v>18260371</v>
      </c>
      <c r="F85" s="58"/>
      <c r="G85" s="58">
        <v>7518971</v>
      </c>
      <c r="H85" s="58">
        <f t="shared" si="47"/>
        <v>17869801.789999999</v>
      </c>
      <c r="I85" s="58">
        <f>9801671+5083473.85</f>
        <v>14885144.85</v>
      </c>
      <c r="J85" s="58">
        <f t="shared" si="48"/>
        <v>2984656.9399999999</v>
      </c>
      <c r="K85" s="58">
        <f t="shared" si="49"/>
        <v>17869801.789999999</v>
      </c>
      <c r="L85" s="58">
        <v>14885144.85</v>
      </c>
      <c r="M85" s="58"/>
      <c r="N85" s="58">
        <v>2984656.9399999999</v>
      </c>
      <c r="O85" s="59">
        <f t="shared" si="14"/>
        <v>69.318300637774229</v>
      </c>
      <c r="P85" s="39">
        <f t="shared" si="45"/>
        <v>81.516114048285218</v>
      </c>
      <c r="Q85" s="39"/>
      <c r="R85" s="39"/>
    </row>
    <row r="86" s="21" customFormat="1" ht="34.149999999999999" hidden="1" customHeight="1">
      <c r="A86" s="35" t="s">
        <v>164</v>
      </c>
      <c r="B86" s="36" t="s">
        <v>165</v>
      </c>
      <c r="C86" s="37" t="s">
        <v>133</v>
      </c>
      <c r="D86" s="58">
        <f t="shared" si="46"/>
        <v>12628993</v>
      </c>
      <c r="E86" s="58">
        <v>11366100</v>
      </c>
      <c r="F86" s="58"/>
      <c r="G86" s="58">
        <v>1262893</v>
      </c>
      <c r="H86" s="58">
        <f t="shared" si="47"/>
        <v>12628911.42</v>
      </c>
      <c r="I86" s="58">
        <v>11366020.279999999</v>
      </c>
      <c r="J86" s="58">
        <f t="shared" si="48"/>
        <v>1262891.1399999999</v>
      </c>
      <c r="K86" s="58">
        <f t="shared" si="49"/>
        <v>12628911.42</v>
      </c>
      <c r="L86" s="58">
        <v>11366020.279999999</v>
      </c>
      <c r="M86" s="58"/>
      <c r="N86" s="58">
        <v>1262891.1399999999</v>
      </c>
      <c r="O86" s="59">
        <f t="shared" si="14"/>
        <v>99.999354026089009</v>
      </c>
      <c r="P86" s="39">
        <f t="shared" si="45"/>
        <v>99.999298616060031</v>
      </c>
      <c r="Q86" s="39"/>
      <c r="R86" s="39"/>
    </row>
    <row r="87" s="21" customFormat="1" ht="31.5" customHeight="1">
      <c r="A87" s="33" t="s">
        <v>166</v>
      </c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</row>
    <row r="88" s="62" customFormat="1" ht="54.75" customHeight="1">
      <c r="A88" s="63" t="s">
        <v>13</v>
      </c>
      <c r="B88" s="64" t="s">
        <v>167</v>
      </c>
      <c r="C88" s="65"/>
      <c r="D88" s="66">
        <f>G88</f>
        <v>86900788</v>
      </c>
      <c r="E88" s="66">
        <f t="shared" ref="E88:Q88" si="50">E90</f>
        <v>0</v>
      </c>
      <c r="F88" s="66">
        <f t="shared" si="50"/>
        <v>0</v>
      </c>
      <c r="G88" s="66">
        <f>G89</f>
        <v>86900788</v>
      </c>
      <c r="H88" s="66">
        <f t="shared" si="50"/>
        <v>24150452.34</v>
      </c>
      <c r="I88" s="66">
        <f t="shared" si="50"/>
        <v>0</v>
      </c>
      <c r="J88" s="66">
        <f t="shared" si="50"/>
        <v>24150452.34</v>
      </c>
      <c r="K88" s="67">
        <f>K89</f>
        <v>47834223.189999998</v>
      </c>
      <c r="L88" s="66">
        <f t="shared" si="50"/>
        <v>0</v>
      </c>
      <c r="M88" s="66">
        <f t="shared" si="50"/>
        <v>0</v>
      </c>
      <c r="N88" s="66">
        <f>N89</f>
        <v>47834223.189999998</v>
      </c>
      <c r="O88" s="68">
        <f t="shared" si="14"/>
        <v>55.044636867964883</v>
      </c>
      <c r="P88" s="66">
        <f t="shared" si="50"/>
        <v>0</v>
      </c>
      <c r="Q88" s="66">
        <f t="shared" si="50"/>
        <v>0</v>
      </c>
      <c r="R88" s="69">
        <f t="shared" ref="R88:R90" si="51">N88/G88*100</f>
        <v>55.044636867964883</v>
      </c>
    </row>
    <row r="89" s="70" customFormat="1" ht="56.25">
      <c r="A89" s="71" t="s">
        <v>17</v>
      </c>
      <c r="B89" s="72" t="s">
        <v>168</v>
      </c>
      <c r="C89" s="73"/>
      <c r="D89" s="74">
        <f>E89+F89+G89</f>
        <v>86900788</v>
      </c>
      <c r="E89" s="74">
        <f>E90</f>
        <v>0</v>
      </c>
      <c r="F89" s="74">
        <f>F90</f>
        <v>0</v>
      </c>
      <c r="G89" s="74">
        <v>86900788</v>
      </c>
      <c r="H89" s="74">
        <f>H90</f>
        <v>24150452.34</v>
      </c>
      <c r="I89" s="74">
        <f>I90</f>
        <v>0</v>
      </c>
      <c r="J89" s="75">
        <f>J90</f>
        <v>24150452.34</v>
      </c>
      <c r="K89" s="76">
        <f>L89+M89+N89</f>
        <v>47834223.189999998</v>
      </c>
      <c r="L89" s="77">
        <f>L90</f>
        <v>0</v>
      </c>
      <c r="M89" s="74">
        <v>0</v>
      </c>
      <c r="N89" s="74">
        <v>47834223.189999998</v>
      </c>
      <c r="O89" s="68">
        <f t="shared" si="14"/>
        <v>55.044636867964883</v>
      </c>
      <c r="P89" s="74">
        <v>0</v>
      </c>
      <c r="Q89" s="74">
        <v>0</v>
      </c>
      <c r="R89" s="78">
        <f t="shared" si="51"/>
        <v>55.044636867964883</v>
      </c>
    </row>
    <row r="90" s="79" customFormat="1" ht="51.75" hidden="1" customHeight="1">
      <c r="A90" s="80" t="s">
        <v>19</v>
      </c>
      <c r="B90" s="81" t="s">
        <v>169</v>
      </c>
      <c r="C90" s="82" t="s">
        <v>170</v>
      </c>
      <c r="D90" s="83">
        <f>G90</f>
        <v>90843408</v>
      </c>
      <c r="E90" s="83">
        <v>0</v>
      </c>
      <c r="F90" s="83">
        <v>0</v>
      </c>
      <c r="G90" s="83">
        <v>90843408</v>
      </c>
      <c r="H90" s="83">
        <f>I90+J90</f>
        <v>24150452.34</v>
      </c>
      <c r="I90" s="83">
        <v>0</v>
      </c>
      <c r="J90" s="83">
        <f>N90</f>
        <v>24150452.34</v>
      </c>
      <c r="K90" s="84">
        <f>L90+M90+N90</f>
        <v>24150452.34</v>
      </c>
      <c r="L90" s="83">
        <v>0</v>
      </c>
      <c r="M90" s="85">
        <v>0</v>
      </c>
      <c r="N90" s="83">
        <v>24150452.34</v>
      </c>
      <c r="O90" s="86">
        <f t="shared" si="14"/>
        <v>26.584705342626513</v>
      </c>
      <c r="P90" s="87">
        <v>0</v>
      </c>
      <c r="Q90" s="85">
        <v>0</v>
      </c>
      <c r="R90" s="88">
        <f t="shared" si="51"/>
        <v>26.584705342626513</v>
      </c>
    </row>
    <row r="91" s="79" customFormat="1" ht="35.25" hidden="1" customHeight="1">
      <c r="A91" s="89" t="s">
        <v>171</v>
      </c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</row>
    <row r="92" s="90" customFormat="1" ht="47.25" hidden="1" customHeight="1">
      <c r="A92" s="91" t="s">
        <v>172</v>
      </c>
      <c r="B92" s="92" t="s">
        <v>173</v>
      </c>
      <c r="C92" s="92"/>
      <c r="D92" s="93">
        <f>D93+D101</f>
        <v>947199160</v>
      </c>
      <c r="E92" s="93">
        <f t="shared" ref="E92:N92" si="52">E93+E101</f>
        <v>502245460</v>
      </c>
      <c r="F92" s="93"/>
      <c r="G92" s="93">
        <f t="shared" si="52"/>
        <v>444953700</v>
      </c>
      <c r="H92" s="93">
        <f t="shared" si="52"/>
        <v>777884050.88</v>
      </c>
      <c r="I92" s="93">
        <f t="shared" si="52"/>
        <v>453150600</v>
      </c>
      <c r="J92" s="93">
        <f t="shared" si="52"/>
        <v>324733450.88</v>
      </c>
      <c r="K92" s="93">
        <f>K93+K101</f>
        <v>774483910.88</v>
      </c>
      <c r="L92" s="93">
        <f t="shared" si="52"/>
        <v>449750460</v>
      </c>
      <c r="M92" s="93"/>
      <c r="N92" s="93">
        <f t="shared" si="52"/>
        <v>324733450.88</v>
      </c>
      <c r="O92" s="94">
        <f t="shared" ref="O92:O107" si="53">K92/D92*100</f>
        <v>81.765688103017325</v>
      </c>
      <c r="P92" s="95">
        <f t="shared" ref="P92:P99" si="54">L92/E92*100</f>
        <v>89.547939368132873</v>
      </c>
      <c r="Q92" s="95"/>
      <c r="R92" s="95"/>
    </row>
    <row r="93" s="90" customFormat="1" ht="57.75" hidden="1" customHeight="1">
      <c r="A93" s="91" t="s">
        <v>174</v>
      </c>
      <c r="B93" s="92" t="s">
        <v>175</v>
      </c>
      <c r="C93" s="92"/>
      <c r="D93" s="93">
        <f>SUM(D94:D100)</f>
        <v>309254983</v>
      </c>
      <c r="E93" s="93">
        <f t="shared" ref="E93:N93" si="55">SUM(E94:E100)</f>
        <v>6584460</v>
      </c>
      <c r="F93" s="93"/>
      <c r="G93" s="93">
        <f t="shared" si="55"/>
        <v>302670523</v>
      </c>
      <c r="H93" s="93">
        <f t="shared" si="55"/>
        <v>209247508.87999997</v>
      </c>
      <c r="I93" s="93">
        <f t="shared" si="55"/>
        <v>6584600</v>
      </c>
      <c r="J93" s="93">
        <f t="shared" si="55"/>
        <v>202662908.87999997</v>
      </c>
      <c r="K93" s="93">
        <f>SUM(K94:K100)</f>
        <v>205847368.87999997</v>
      </c>
      <c r="L93" s="93">
        <f t="shared" si="55"/>
        <v>3184460</v>
      </c>
      <c r="M93" s="93"/>
      <c r="N93" s="93">
        <f t="shared" si="55"/>
        <v>202662908.87999997</v>
      </c>
      <c r="O93" s="94">
        <f t="shared" si="53"/>
        <v>66.562345053628434</v>
      </c>
      <c r="P93" s="95">
        <f t="shared" si="54"/>
        <v>48.363267450937506</v>
      </c>
      <c r="Q93" s="95"/>
      <c r="R93" s="95"/>
    </row>
    <row r="94" s="90" customFormat="1" ht="51.75" hidden="1" customHeight="1">
      <c r="A94" s="80" t="s">
        <v>176</v>
      </c>
      <c r="B94" s="96" t="s">
        <v>84</v>
      </c>
      <c r="C94" s="97" t="s">
        <v>71</v>
      </c>
      <c r="D94" s="83">
        <f t="shared" ref="D94:D100" si="56">E94+G94</f>
        <v>283154781</v>
      </c>
      <c r="E94" s="83">
        <v>0</v>
      </c>
      <c r="F94" s="83"/>
      <c r="G94" s="83">
        <v>283154781</v>
      </c>
      <c r="H94" s="83">
        <f t="shared" ref="H94:H100" si="57">I94+J94</f>
        <v>185537033.41999999</v>
      </c>
      <c r="I94" s="83">
        <v>0</v>
      </c>
      <c r="J94" s="83">
        <f t="shared" ref="J94:J100" si="58">N94</f>
        <v>185537033.41999999</v>
      </c>
      <c r="K94" s="88">
        <f t="shared" ref="K94:K100" si="59">L94+N94</f>
        <v>185537033.41999999</v>
      </c>
      <c r="L94" s="88">
        <v>0</v>
      </c>
      <c r="M94" s="88"/>
      <c r="N94" s="88">
        <v>185537033.41999999</v>
      </c>
      <c r="O94" s="98">
        <f t="shared" si="53"/>
        <v>65.524951676517858</v>
      </c>
      <c r="P94" s="87">
        <v>0</v>
      </c>
      <c r="Q94" s="87"/>
      <c r="R94" s="87"/>
    </row>
    <row r="95" s="90" customFormat="1" ht="32.25" hidden="1" customHeight="1">
      <c r="A95" s="80" t="s">
        <v>177</v>
      </c>
      <c r="B95" s="96" t="s">
        <v>178</v>
      </c>
      <c r="C95" s="97" t="s">
        <v>71</v>
      </c>
      <c r="D95" s="83">
        <f t="shared" si="56"/>
        <v>327340</v>
      </c>
      <c r="E95" s="83">
        <v>0</v>
      </c>
      <c r="F95" s="83"/>
      <c r="G95" s="83">
        <v>327340</v>
      </c>
      <c r="H95" s="83">
        <f t="shared" si="57"/>
        <v>326812</v>
      </c>
      <c r="I95" s="83">
        <v>0</v>
      </c>
      <c r="J95" s="83">
        <f t="shared" si="58"/>
        <v>326812</v>
      </c>
      <c r="K95" s="88">
        <f t="shared" si="59"/>
        <v>326812</v>
      </c>
      <c r="L95" s="88">
        <v>0</v>
      </c>
      <c r="M95" s="88"/>
      <c r="N95" s="88">
        <v>326812</v>
      </c>
      <c r="O95" s="98">
        <f t="shared" si="53"/>
        <v>99.838699822814206</v>
      </c>
      <c r="P95" s="87">
        <v>0</v>
      </c>
      <c r="Q95" s="87"/>
      <c r="R95" s="87"/>
    </row>
    <row r="96" s="90" customFormat="1" ht="49.5" hidden="1" customHeight="1">
      <c r="A96" s="80" t="s">
        <v>179</v>
      </c>
      <c r="B96" s="81" t="s">
        <v>180</v>
      </c>
      <c r="C96" s="97" t="s">
        <v>71</v>
      </c>
      <c r="D96" s="83">
        <f t="shared" si="56"/>
        <v>421910</v>
      </c>
      <c r="E96" s="83">
        <v>0</v>
      </c>
      <c r="F96" s="83"/>
      <c r="G96" s="83">
        <v>421910</v>
      </c>
      <c r="H96" s="83">
        <f t="shared" si="57"/>
        <v>421910</v>
      </c>
      <c r="I96" s="83">
        <v>0</v>
      </c>
      <c r="J96" s="83">
        <f t="shared" si="58"/>
        <v>421910</v>
      </c>
      <c r="K96" s="88">
        <f t="shared" si="59"/>
        <v>421910</v>
      </c>
      <c r="L96" s="88">
        <v>0</v>
      </c>
      <c r="M96" s="88"/>
      <c r="N96" s="88">
        <v>421910</v>
      </c>
      <c r="O96" s="98">
        <f t="shared" si="53"/>
        <v>100</v>
      </c>
      <c r="P96" s="87">
        <v>0</v>
      </c>
      <c r="Q96" s="87"/>
      <c r="R96" s="87"/>
    </row>
    <row r="97" s="90" customFormat="1" ht="30.75" hidden="1" customHeight="1">
      <c r="A97" s="80" t="s">
        <v>181</v>
      </c>
      <c r="B97" s="81" t="s">
        <v>182</v>
      </c>
      <c r="C97" s="97" t="s">
        <v>71</v>
      </c>
      <c r="D97" s="83">
        <f t="shared" si="56"/>
        <v>17094452</v>
      </c>
      <c r="E97" s="83">
        <v>0</v>
      </c>
      <c r="F97" s="83"/>
      <c r="G97" s="83">
        <v>17094452</v>
      </c>
      <c r="H97" s="83">
        <f t="shared" si="57"/>
        <v>14848410.26</v>
      </c>
      <c r="I97" s="83">
        <v>0</v>
      </c>
      <c r="J97" s="83">
        <f t="shared" si="58"/>
        <v>14848410.26</v>
      </c>
      <c r="K97" s="88">
        <f t="shared" si="59"/>
        <v>14848410.26</v>
      </c>
      <c r="L97" s="88">
        <v>0</v>
      </c>
      <c r="M97" s="88"/>
      <c r="N97" s="88">
        <v>14848410.26</v>
      </c>
      <c r="O97" s="98">
        <f t="shared" si="53"/>
        <v>86.860990103689787</v>
      </c>
      <c r="P97" s="87">
        <v>0</v>
      </c>
      <c r="Q97" s="87"/>
      <c r="R97" s="87"/>
    </row>
    <row r="98" s="90" customFormat="1" ht="31.5" hidden="1" customHeight="1">
      <c r="A98" s="80"/>
      <c r="B98" s="81"/>
      <c r="C98" s="97" t="s">
        <v>74</v>
      </c>
      <c r="D98" s="83">
        <f t="shared" si="56"/>
        <v>1672040</v>
      </c>
      <c r="E98" s="83">
        <v>0</v>
      </c>
      <c r="F98" s="83"/>
      <c r="G98" s="83">
        <v>1672040</v>
      </c>
      <c r="H98" s="83">
        <f t="shared" si="57"/>
        <v>1528743.2</v>
      </c>
      <c r="I98" s="83">
        <v>0</v>
      </c>
      <c r="J98" s="83">
        <f t="shared" si="58"/>
        <v>1528743.2</v>
      </c>
      <c r="K98" s="88">
        <f t="shared" si="59"/>
        <v>1528743.2</v>
      </c>
      <c r="L98" s="88">
        <v>0</v>
      </c>
      <c r="M98" s="88"/>
      <c r="N98" s="88">
        <v>1528743.2</v>
      </c>
      <c r="O98" s="98">
        <f t="shared" si="53"/>
        <v>91.429822253056145</v>
      </c>
      <c r="P98" s="87">
        <v>0</v>
      </c>
      <c r="Q98" s="87"/>
      <c r="R98" s="87"/>
    </row>
    <row r="99" s="90" customFormat="1" ht="61.5" hidden="1" customHeight="1">
      <c r="A99" s="99" t="s">
        <v>183</v>
      </c>
      <c r="B99" s="81" t="s">
        <v>184</v>
      </c>
      <c r="C99" s="97" t="s">
        <v>71</v>
      </c>
      <c r="D99" s="83">
        <f t="shared" si="56"/>
        <v>984460</v>
      </c>
      <c r="E99" s="83">
        <v>984460</v>
      </c>
      <c r="F99" s="83"/>
      <c r="G99" s="83">
        <v>0</v>
      </c>
      <c r="H99" s="83">
        <f t="shared" si="57"/>
        <v>984600</v>
      </c>
      <c r="I99" s="83">
        <v>984600</v>
      </c>
      <c r="J99" s="83">
        <f t="shared" si="58"/>
        <v>0</v>
      </c>
      <c r="K99" s="88">
        <f t="shared" si="59"/>
        <v>984460</v>
      </c>
      <c r="L99" s="88">
        <v>984460</v>
      </c>
      <c r="M99" s="88"/>
      <c r="N99" s="88">
        <v>0</v>
      </c>
      <c r="O99" s="98">
        <f t="shared" si="53"/>
        <v>100</v>
      </c>
      <c r="P99" s="87">
        <f t="shared" si="54"/>
        <v>100</v>
      </c>
      <c r="Q99" s="87"/>
      <c r="R99" s="87"/>
    </row>
    <row r="100" s="90" customFormat="1" ht="46.5" hidden="1" customHeight="1">
      <c r="A100" s="99" t="s">
        <v>185</v>
      </c>
      <c r="B100" s="81" t="s">
        <v>186</v>
      </c>
      <c r="C100" s="97" t="s">
        <v>71</v>
      </c>
      <c r="D100" s="83">
        <f t="shared" si="56"/>
        <v>5600000</v>
      </c>
      <c r="E100" s="83">
        <v>5600000</v>
      </c>
      <c r="F100" s="83"/>
      <c r="G100" s="83">
        <v>0</v>
      </c>
      <c r="H100" s="83">
        <f t="shared" si="57"/>
        <v>5600000</v>
      </c>
      <c r="I100" s="83">
        <v>5600000</v>
      </c>
      <c r="J100" s="83">
        <f t="shared" si="58"/>
        <v>0</v>
      </c>
      <c r="K100" s="88">
        <f t="shared" si="59"/>
        <v>2200000</v>
      </c>
      <c r="L100" s="88">
        <v>2200000</v>
      </c>
      <c r="M100" s="88"/>
      <c r="N100" s="88">
        <v>0</v>
      </c>
      <c r="O100" s="98">
        <f t="shared" si="53"/>
        <v>39.285714285714285</v>
      </c>
      <c r="P100" s="87">
        <f t="shared" ref="P100:P163" si="60">L100/E100*100</f>
        <v>39.285714285714285</v>
      </c>
      <c r="Q100" s="87"/>
      <c r="R100" s="87"/>
    </row>
    <row r="101" s="79" customFormat="1" ht="63" hidden="1" customHeight="1">
      <c r="A101" s="91" t="s">
        <v>187</v>
      </c>
      <c r="B101" s="92" t="s">
        <v>188</v>
      </c>
      <c r="C101" s="89"/>
      <c r="D101" s="85">
        <f>SUM(D102:D107)</f>
        <v>637944177</v>
      </c>
      <c r="E101" s="85">
        <f t="shared" ref="E101:N101" si="61">SUM(E102:E107)</f>
        <v>495661000</v>
      </c>
      <c r="F101" s="85"/>
      <c r="G101" s="85">
        <f t="shared" si="61"/>
        <v>142283177</v>
      </c>
      <c r="H101" s="85">
        <f t="shared" si="61"/>
        <v>568636542</v>
      </c>
      <c r="I101" s="85">
        <f t="shared" si="61"/>
        <v>446566000</v>
      </c>
      <c r="J101" s="85">
        <f t="shared" si="61"/>
        <v>122070542</v>
      </c>
      <c r="K101" s="85">
        <f>SUM(K102:K107)</f>
        <v>568636542</v>
      </c>
      <c r="L101" s="85">
        <f t="shared" si="61"/>
        <v>446566000</v>
      </c>
      <c r="M101" s="85"/>
      <c r="N101" s="85">
        <f t="shared" si="61"/>
        <v>122070542</v>
      </c>
      <c r="O101" s="94">
        <f t="shared" si="53"/>
        <v>89.135783741153261</v>
      </c>
      <c r="P101" s="95">
        <f t="shared" si="60"/>
        <v>90.095044798763666</v>
      </c>
      <c r="Q101" s="95"/>
      <c r="R101" s="95"/>
    </row>
    <row r="102" s="90" customFormat="1" ht="45.75" hidden="1" customHeight="1">
      <c r="A102" s="80" t="s">
        <v>189</v>
      </c>
      <c r="B102" s="81" t="s">
        <v>190</v>
      </c>
      <c r="C102" s="97" t="s">
        <v>71</v>
      </c>
      <c r="D102" s="83">
        <f t="shared" ref="D102:D107" si="62">E102+G102</f>
        <v>2706783</v>
      </c>
      <c r="E102" s="83">
        <v>0</v>
      </c>
      <c r="F102" s="83"/>
      <c r="G102" s="83">
        <v>2706783</v>
      </c>
      <c r="H102" s="83">
        <f t="shared" ref="H102:H107" si="63">I102+J102</f>
        <v>74981.220000000001</v>
      </c>
      <c r="I102" s="83">
        <v>0</v>
      </c>
      <c r="J102" s="83">
        <f t="shared" ref="J102:J107" si="64">N102</f>
        <v>74981.220000000001</v>
      </c>
      <c r="K102" s="88">
        <f t="shared" ref="K102:K107" si="65">L102+N102</f>
        <v>74981.220000000001</v>
      </c>
      <c r="L102" s="88">
        <v>0</v>
      </c>
      <c r="M102" s="88"/>
      <c r="N102" s="88">
        <v>74981.220000000001</v>
      </c>
      <c r="O102" s="98">
        <f t="shared" si="53"/>
        <v>2.7701230575188331</v>
      </c>
      <c r="P102" s="87">
        <v>0</v>
      </c>
      <c r="Q102" s="87"/>
      <c r="R102" s="87"/>
    </row>
    <row r="103" s="90" customFormat="1" ht="45.75" hidden="1" customHeight="1">
      <c r="A103" s="80" t="s">
        <v>191</v>
      </c>
      <c r="B103" s="81" t="s">
        <v>84</v>
      </c>
      <c r="C103" s="97" t="s">
        <v>71</v>
      </c>
      <c r="D103" s="83">
        <f t="shared" si="62"/>
        <v>18096060</v>
      </c>
      <c r="E103" s="83">
        <v>0</v>
      </c>
      <c r="F103" s="83"/>
      <c r="G103" s="83">
        <v>18096060</v>
      </c>
      <c r="H103" s="83">
        <f t="shared" si="63"/>
        <v>15830562.77</v>
      </c>
      <c r="I103" s="83">
        <v>0</v>
      </c>
      <c r="J103" s="83">
        <f t="shared" si="64"/>
        <v>15830562.77</v>
      </c>
      <c r="K103" s="88">
        <f t="shared" si="65"/>
        <v>15830562.77</v>
      </c>
      <c r="L103" s="88">
        <v>0</v>
      </c>
      <c r="M103" s="88"/>
      <c r="N103" s="88">
        <v>15830562.77</v>
      </c>
      <c r="O103" s="98">
        <f t="shared" si="53"/>
        <v>87.480715525921099</v>
      </c>
      <c r="P103" s="87">
        <v>0</v>
      </c>
      <c r="Q103" s="87"/>
      <c r="R103" s="87"/>
    </row>
    <row r="104" s="90" customFormat="1" ht="34.5" hidden="1" customHeight="1">
      <c r="A104" s="80" t="s">
        <v>192</v>
      </c>
      <c r="B104" s="81" t="s">
        <v>193</v>
      </c>
      <c r="C104" s="97" t="s">
        <v>21</v>
      </c>
      <c r="D104" s="83">
        <f t="shared" si="62"/>
        <v>560174170</v>
      </c>
      <c r="E104" s="83">
        <v>446566000</v>
      </c>
      <c r="F104" s="83"/>
      <c r="G104" s="83">
        <v>113608170</v>
      </c>
      <c r="H104" s="83">
        <f t="shared" si="63"/>
        <v>552730998.00999999</v>
      </c>
      <c r="I104" s="83">
        <v>446566000</v>
      </c>
      <c r="J104" s="83">
        <f t="shared" si="64"/>
        <v>106164998.01000001</v>
      </c>
      <c r="K104" s="100">
        <f t="shared" si="65"/>
        <v>552730998.00999999</v>
      </c>
      <c r="L104" s="88">
        <v>446566000</v>
      </c>
      <c r="M104" s="88"/>
      <c r="N104" s="88">
        <v>106164998.01000001</v>
      </c>
      <c r="O104" s="98">
        <f t="shared" si="53"/>
        <v>98.671275401720152</v>
      </c>
      <c r="P104" s="87">
        <f t="shared" si="60"/>
        <v>100</v>
      </c>
      <c r="Q104" s="87"/>
      <c r="R104" s="87"/>
    </row>
    <row r="105" s="90" customFormat="1" ht="46.5" hidden="1" customHeight="1">
      <c r="A105" s="80" t="s">
        <v>194</v>
      </c>
      <c r="B105" s="81" t="s">
        <v>195</v>
      </c>
      <c r="C105" s="97" t="s">
        <v>21</v>
      </c>
      <c r="D105" s="83">
        <f t="shared" si="62"/>
        <v>815320</v>
      </c>
      <c r="E105" s="83">
        <v>0</v>
      </c>
      <c r="F105" s="83"/>
      <c r="G105" s="83">
        <v>815320</v>
      </c>
      <c r="H105" s="83">
        <f t="shared" si="63"/>
        <v>0</v>
      </c>
      <c r="I105" s="83">
        <v>0</v>
      </c>
      <c r="J105" s="83">
        <f t="shared" si="64"/>
        <v>0</v>
      </c>
      <c r="K105" s="88">
        <f t="shared" si="65"/>
        <v>0</v>
      </c>
      <c r="L105" s="88">
        <v>0</v>
      </c>
      <c r="M105" s="88"/>
      <c r="N105" s="88">
        <v>0</v>
      </c>
      <c r="O105" s="98">
        <f t="shared" si="53"/>
        <v>0</v>
      </c>
      <c r="P105" s="87">
        <v>0</v>
      </c>
      <c r="Q105" s="87"/>
      <c r="R105" s="87"/>
    </row>
    <row r="106" s="90" customFormat="1" ht="42" hidden="1" customHeight="1">
      <c r="A106" s="80" t="s">
        <v>196</v>
      </c>
      <c r="B106" s="101" t="s">
        <v>197</v>
      </c>
      <c r="C106" s="97" t="s">
        <v>21</v>
      </c>
      <c r="D106" s="83">
        <f t="shared" si="62"/>
        <v>51967063</v>
      </c>
      <c r="E106" s="83">
        <v>49095000</v>
      </c>
      <c r="F106" s="83"/>
      <c r="G106" s="83">
        <v>2872063</v>
      </c>
      <c r="H106" s="83">
        <f t="shared" si="63"/>
        <v>0</v>
      </c>
      <c r="I106" s="83">
        <v>0</v>
      </c>
      <c r="J106" s="83">
        <f t="shared" si="64"/>
        <v>0</v>
      </c>
      <c r="K106" s="88">
        <f t="shared" si="65"/>
        <v>0</v>
      </c>
      <c r="L106" s="88">
        <v>0</v>
      </c>
      <c r="M106" s="88"/>
      <c r="N106" s="88">
        <v>0</v>
      </c>
      <c r="O106" s="98">
        <f t="shared" si="53"/>
        <v>0</v>
      </c>
      <c r="P106" s="87">
        <f t="shared" si="60"/>
        <v>0</v>
      </c>
      <c r="Q106" s="87"/>
      <c r="R106" s="87"/>
    </row>
    <row r="107" s="90" customFormat="1" ht="66.75" hidden="1" customHeight="1">
      <c r="A107" s="80" t="s">
        <v>198</v>
      </c>
      <c r="B107" s="101" t="s">
        <v>199</v>
      </c>
      <c r="C107" s="97" t="s">
        <v>21</v>
      </c>
      <c r="D107" s="83">
        <f t="shared" si="62"/>
        <v>4184781</v>
      </c>
      <c r="E107" s="83">
        <v>0</v>
      </c>
      <c r="F107" s="83"/>
      <c r="G107" s="83">
        <v>4184781</v>
      </c>
      <c r="H107" s="83">
        <f t="shared" si="63"/>
        <v>0</v>
      </c>
      <c r="I107" s="83">
        <v>0</v>
      </c>
      <c r="J107" s="83">
        <f t="shared" si="64"/>
        <v>0</v>
      </c>
      <c r="K107" s="88">
        <f t="shared" si="65"/>
        <v>0</v>
      </c>
      <c r="L107" s="88">
        <v>0</v>
      </c>
      <c r="M107" s="88"/>
      <c r="N107" s="88">
        <v>0</v>
      </c>
      <c r="O107" s="98">
        <f t="shared" si="53"/>
        <v>0</v>
      </c>
      <c r="P107" s="87">
        <v>0</v>
      </c>
      <c r="Q107" s="87"/>
      <c r="R107" s="87"/>
    </row>
    <row r="108" s="79" customFormat="1" ht="36.75" hidden="1" customHeight="1">
      <c r="A108" s="102" t="s">
        <v>200</v>
      </c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</row>
    <row r="109" s="90" customFormat="1" ht="46.5" hidden="1" customHeight="1">
      <c r="A109" s="91" t="s">
        <v>201</v>
      </c>
      <c r="B109" s="92" t="s">
        <v>202</v>
      </c>
      <c r="C109" s="92"/>
      <c r="D109" s="93">
        <f t="shared" ref="D109:N109" si="66">D110+D119</f>
        <v>442709186</v>
      </c>
      <c r="E109" s="93">
        <f t="shared" si="66"/>
        <v>7856572</v>
      </c>
      <c r="F109" s="93"/>
      <c r="G109" s="93">
        <f t="shared" si="66"/>
        <v>434852614</v>
      </c>
      <c r="H109" s="93">
        <f t="shared" si="66"/>
        <v>364887789.27000004</v>
      </c>
      <c r="I109" s="93">
        <f t="shared" si="66"/>
        <v>7856572</v>
      </c>
      <c r="J109" s="93">
        <f t="shared" si="66"/>
        <v>357031217.27000004</v>
      </c>
      <c r="K109" s="93">
        <f t="shared" si="66"/>
        <v>363544523.68000007</v>
      </c>
      <c r="L109" s="93">
        <f t="shared" si="66"/>
        <v>6513306.4100000001</v>
      </c>
      <c r="M109" s="93"/>
      <c r="N109" s="93">
        <f t="shared" si="66"/>
        <v>357031217.27000004</v>
      </c>
      <c r="O109" s="94">
        <f t="shared" ref="O109:O172" si="67">K109/D109*100</f>
        <v>82.118134246258904</v>
      </c>
      <c r="P109" s="95">
        <f t="shared" si="60"/>
        <v>82.902650290737483</v>
      </c>
      <c r="Q109" s="95"/>
      <c r="R109" s="95"/>
    </row>
    <row r="110" s="90" customFormat="1" ht="46.5" hidden="1" customHeight="1">
      <c r="A110" s="91" t="s">
        <v>203</v>
      </c>
      <c r="B110" s="92" t="s">
        <v>204</v>
      </c>
      <c r="C110" s="92"/>
      <c r="D110" s="93">
        <f t="shared" ref="D110:N110" si="68">SUM(D111:D118)</f>
        <v>421047586</v>
      </c>
      <c r="E110" s="93">
        <f t="shared" si="68"/>
        <v>7856572</v>
      </c>
      <c r="F110" s="93"/>
      <c r="G110" s="93">
        <f t="shared" si="68"/>
        <v>413191014</v>
      </c>
      <c r="H110" s="93">
        <f t="shared" si="68"/>
        <v>346752239.04000002</v>
      </c>
      <c r="I110" s="93">
        <f t="shared" si="68"/>
        <v>7856572</v>
      </c>
      <c r="J110" s="93">
        <f t="shared" si="68"/>
        <v>338895667.04000002</v>
      </c>
      <c r="K110" s="93">
        <f t="shared" si="68"/>
        <v>345408973.45000005</v>
      </c>
      <c r="L110" s="93">
        <f t="shared" si="68"/>
        <v>6513306.4100000001</v>
      </c>
      <c r="M110" s="93"/>
      <c r="N110" s="93">
        <f t="shared" si="68"/>
        <v>338895667.04000002</v>
      </c>
      <c r="O110" s="94">
        <f t="shared" si="67"/>
        <v>82.035614247649448</v>
      </c>
      <c r="P110" s="95">
        <f t="shared" si="60"/>
        <v>82.902650290737483</v>
      </c>
      <c r="Q110" s="95"/>
      <c r="R110" s="95"/>
    </row>
    <row r="111" s="90" customFormat="1" ht="46.5" hidden="1" customHeight="1">
      <c r="A111" s="80" t="s">
        <v>205</v>
      </c>
      <c r="B111" s="81" t="s">
        <v>84</v>
      </c>
      <c r="C111" s="86" t="s">
        <v>73</v>
      </c>
      <c r="D111" s="104">
        <f t="shared" ref="D111:D118" si="69">E111+G111</f>
        <v>411140704</v>
      </c>
      <c r="E111" s="104">
        <v>0</v>
      </c>
      <c r="F111" s="104"/>
      <c r="G111" s="104">
        <v>411140704</v>
      </c>
      <c r="H111" s="104">
        <f t="shared" ref="H111:H118" si="70">I111+J111</f>
        <v>336892237.79000002</v>
      </c>
      <c r="I111" s="104">
        <v>0</v>
      </c>
      <c r="J111" s="104">
        <f t="shared" ref="J111:J118" si="71">N111</f>
        <v>336892237.79000002</v>
      </c>
      <c r="K111" s="88">
        <f t="shared" ref="K111:K118" si="72">L111+N111</f>
        <v>336892237.79000002</v>
      </c>
      <c r="L111" s="88">
        <v>0</v>
      </c>
      <c r="M111" s="88"/>
      <c r="N111" s="88">
        <v>336892237.79000002</v>
      </c>
      <c r="O111" s="98">
        <f t="shared" si="67"/>
        <v>81.940862218789221</v>
      </c>
      <c r="P111" s="87">
        <v>0</v>
      </c>
      <c r="Q111" s="87"/>
      <c r="R111" s="87"/>
    </row>
    <row r="112" s="90" customFormat="1" ht="34.5" hidden="1" customHeight="1">
      <c r="A112" s="80" t="s">
        <v>206</v>
      </c>
      <c r="B112" s="105" t="s">
        <v>178</v>
      </c>
      <c r="C112" s="86" t="s">
        <v>73</v>
      </c>
      <c r="D112" s="104">
        <f t="shared" si="69"/>
        <v>608090</v>
      </c>
      <c r="E112" s="83">
        <v>0</v>
      </c>
      <c r="F112" s="83"/>
      <c r="G112" s="83">
        <v>608090</v>
      </c>
      <c r="H112" s="104">
        <f t="shared" si="70"/>
        <v>608089.5</v>
      </c>
      <c r="I112" s="83">
        <v>0</v>
      </c>
      <c r="J112" s="104">
        <f t="shared" si="71"/>
        <v>608089.5</v>
      </c>
      <c r="K112" s="88">
        <f t="shared" si="72"/>
        <v>608089.5</v>
      </c>
      <c r="L112" s="88">
        <v>0</v>
      </c>
      <c r="M112" s="88"/>
      <c r="N112" s="88">
        <v>608089.5</v>
      </c>
      <c r="O112" s="98">
        <f t="shared" si="67"/>
        <v>99.999917775329308</v>
      </c>
      <c r="P112" s="87">
        <v>0</v>
      </c>
      <c r="Q112" s="87"/>
      <c r="R112" s="87"/>
    </row>
    <row r="113" s="90" customFormat="1" ht="45" hidden="1" customHeight="1">
      <c r="A113" s="80" t="s">
        <v>207</v>
      </c>
      <c r="B113" s="105" t="s">
        <v>208</v>
      </c>
      <c r="C113" s="86" t="s">
        <v>73</v>
      </c>
      <c r="D113" s="104">
        <f t="shared" si="69"/>
        <v>279373</v>
      </c>
      <c r="E113" s="83">
        <v>0</v>
      </c>
      <c r="F113" s="83"/>
      <c r="G113" s="83">
        <v>279373</v>
      </c>
      <c r="H113" s="104">
        <f t="shared" si="70"/>
        <v>279373</v>
      </c>
      <c r="I113" s="83">
        <v>0</v>
      </c>
      <c r="J113" s="104">
        <f t="shared" si="71"/>
        <v>279373</v>
      </c>
      <c r="K113" s="88">
        <f t="shared" si="72"/>
        <v>279373</v>
      </c>
      <c r="L113" s="88">
        <v>0</v>
      </c>
      <c r="M113" s="88"/>
      <c r="N113" s="88">
        <v>279373</v>
      </c>
      <c r="O113" s="98">
        <f t="shared" si="67"/>
        <v>100</v>
      </c>
      <c r="P113" s="87">
        <v>0</v>
      </c>
      <c r="Q113" s="87"/>
      <c r="R113" s="87"/>
    </row>
    <row r="114" s="90" customFormat="1" ht="48.75" hidden="1" customHeight="1">
      <c r="A114" s="80" t="s">
        <v>209</v>
      </c>
      <c r="B114" s="105" t="s">
        <v>210</v>
      </c>
      <c r="C114" s="86" t="s">
        <v>73</v>
      </c>
      <c r="D114" s="104">
        <f t="shared" si="69"/>
        <v>1162847</v>
      </c>
      <c r="E114" s="83">
        <v>0</v>
      </c>
      <c r="F114" s="83"/>
      <c r="G114" s="83">
        <v>1162847</v>
      </c>
      <c r="H114" s="104">
        <f t="shared" si="70"/>
        <v>1115966.75</v>
      </c>
      <c r="I114" s="83">
        <v>0</v>
      </c>
      <c r="J114" s="104">
        <f t="shared" si="71"/>
        <v>1115966.75</v>
      </c>
      <c r="K114" s="88">
        <f t="shared" si="72"/>
        <v>1115966.75</v>
      </c>
      <c r="L114" s="88">
        <v>0</v>
      </c>
      <c r="M114" s="88"/>
      <c r="N114" s="88">
        <v>1115966.75</v>
      </c>
      <c r="O114" s="98">
        <f t="shared" si="67"/>
        <v>95.968493705534769</v>
      </c>
      <c r="P114" s="87">
        <v>0</v>
      </c>
      <c r="Q114" s="87"/>
      <c r="R114" s="87"/>
    </row>
    <row r="115" s="90" customFormat="1" ht="63.75" hidden="1" customHeight="1">
      <c r="A115" s="80" t="s">
        <v>211</v>
      </c>
      <c r="B115" s="105" t="s">
        <v>184</v>
      </c>
      <c r="C115" s="86" t="s">
        <v>73</v>
      </c>
      <c r="D115" s="104">
        <f t="shared" si="69"/>
        <v>651872</v>
      </c>
      <c r="E115" s="83">
        <v>651872</v>
      </c>
      <c r="F115" s="83"/>
      <c r="G115" s="83">
        <v>0</v>
      </c>
      <c r="H115" s="104">
        <f t="shared" si="70"/>
        <v>651872</v>
      </c>
      <c r="I115" s="83">
        <v>651872</v>
      </c>
      <c r="J115" s="104">
        <f t="shared" si="71"/>
        <v>0</v>
      </c>
      <c r="K115" s="88">
        <f t="shared" si="72"/>
        <v>651872</v>
      </c>
      <c r="L115" s="88">
        <v>651872</v>
      </c>
      <c r="M115" s="88"/>
      <c r="N115" s="88">
        <v>0</v>
      </c>
      <c r="O115" s="98">
        <f t="shared" si="67"/>
        <v>100</v>
      </c>
      <c r="P115" s="87">
        <f t="shared" si="60"/>
        <v>100</v>
      </c>
      <c r="Q115" s="87"/>
      <c r="R115" s="87"/>
    </row>
    <row r="116" s="90" customFormat="1" ht="27.75" hidden="1" customHeight="1">
      <c r="A116" s="80" t="s">
        <v>212</v>
      </c>
      <c r="B116" s="105" t="s">
        <v>213</v>
      </c>
      <c r="C116" s="86" t="s">
        <v>73</v>
      </c>
      <c r="D116" s="104">
        <f t="shared" si="69"/>
        <v>3189200</v>
      </c>
      <c r="E116" s="83">
        <v>3189200</v>
      </c>
      <c r="F116" s="83"/>
      <c r="G116" s="83">
        <v>0</v>
      </c>
      <c r="H116" s="104">
        <f t="shared" si="70"/>
        <v>3189200</v>
      </c>
      <c r="I116" s="83">
        <v>3189200</v>
      </c>
      <c r="J116" s="104">
        <f t="shared" si="71"/>
        <v>0</v>
      </c>
      <c r="K116" s="88">
        <f t="shared" si="72"/>
        <v>2668934.4100000001</v>
      </c>
      <c r="L116" s="88">
        <v>2668934.4100000001</v>
      </c>
      <c r="M116" s="88"/>
      <c r="N116" s="88">
        <v>0</v>
      </c>
      <c r="O116" s="98">
        <f t="shared" si="67"/>
        <v>83.686642731719559</v>
      </c>
      <c r="P116" s="87">
        <f t="shared" si="60"/>
        <v>83.686642731719559</v>
      </c>
      <c r="Q116" s="87"/>
      <c r="R116" s="87"/>
    </row>
    <row r="117" s="90" customFormat="1" ht="41.25" hidden="1" customHeight="1">
      <c r="A117" s="80" t="s">
        <v>214</v>
      </c>
      <c r="B117" s="105" t="s">
        <v>215</v>
      </c>
      <c r="C117" s="86" t="s">
        <v>73</v>
      </c>
      <c r="D117" s="104">
        <f t="shared" si="69"/>
        <v>907500</v>
      </c>
      <c r="E117" s="83">
        <v>907500</v>
      </c>
      <c r="F117" s="83"/>
      <c r="G117" s="83">
        <v>0</v>
      </c>
      <c r="H117" s="104">
        <f t="shared" si="70"/>
        <v>907500</v>
      </c>
      <c r="I117" s="83">
        <v>907500</v>
      </c>
      <c r="J117" s="104">
        <f t="shared" si="71"/>
        <v>0</v>
      </c>
      <c r="K117" s="88">
        <f t="shared" si="72"/>
        <v>907500</v>
      </c>
      <c r="L117" s="88">
        <v>907500</v>
      </c>
      <c r="M117" s="88"/>
      <c r="N117" s="88">
        <v>0</v>
      </c>
      <c r="O117" s="98">
        <f t="shared" si="67"/>
        <v>100</v>
      </c>
      <c r="P117" s="87">
        <f t="shared" si="60"/>
        <v>100</v>
      </c>
      <c r="Q117" s="87"/>
      <c r="R117" s="87"/>
    </row>
    <row r="118" s="90" customFormat="1" ht="41.25" hidden="1" customHeight="1">
      <c r="A118" s="80" t="s">
        <v>216</v>
      </c>
      <c r="B118" s="105" t="s">
        <v>186</v>
      </c>
      <c r="C118" s="86" t="s">
        <v>73</v>
      </c>
      <c r="D118" s="104">
        <f t="shared" si="69"/>
        <v>3108000</v>
      </c>
      <c r="E118" s="83">
        <v>3108000</v>
      </c>
      <c r="F118" s="83"/>
      <c r="G118" s="83">
        <v>0</v>
      </c>
      <c r="H118" s="104">
        <f t="shared" si="70"/>
        <v>3108000</v>
      </c>
      <c r="I118" s="83">
        <v>3108000</v>
      </c>
      <c r="J118" s="104">
        <f t="shared" si="71"/>
        <v>0</v>
      </c>
      <c r="K118" s="88">
        <f t="shared" si="72"/>
        <v>2285000</v>
      </c>
      <c r="L118" s="88">
        <v>2285000</v>
      </c>
      <c r="M118" s="88"/>
      <c r="N118" s="88">
        <v>0</v>
      </c>
      <c r="O118" s="98">
        <f t="shared" si="67"/>
        <v>73.519948519948514</v>
      </c>
      <c r="P118" s="87">
        <f t="shared" si="60"/>
        <v>73.519948519948514</v>
      </c>
      <c r="Q118" s="87"/>
      <c r="R118" s="87"/>
    </row>
    <row r="119" s="79" customFormat="1" ht="43.5" hidden="1" customHeight="1">
      <c r="A119" s="91" t="s">
        <v>217</v>
      </c>
      <c r="B119" s="106" t="s">
        <v>82</v>
      </c>
      <c r="C119" s="107"/>
      <c r="D119" s="85">
        <f>D120</f>
        <v>21661600</v>
      </c>
      <c r="E119" s="85">
        <f t="shared" ref="E119:N119" si="73">E120</f>
        <v>0</v>
      </c>
      <c r="F119" s="85"/>
      <c r="G119" s="85">
        <f t="shared" si="73"/>
        <v>21661600</v>
      </c>
      <c r="H119" s="85">
        <f t="shared" si="73"/>
        <v>18135550.23</v>
      </c>
      <c r="I119" s="85">
        <f t="shared" si="73"/>
        <v>0</v>
      </c>
      <c r="J119" s="85">
        <f t="shared" si="73"/>
        <v>18135550.23</v>
      </c>
      <c r="K119" s="85">
        <f t="shared" si="73"/>
        <v>18135550.23</v>
      </c>
      <c r="L119" s="85">
        <f t="shared" si="73"/>
        <v>0</v>
      </c>
      <c r="M119" s="85"/>
      <c r="N119" s="85">
        <f t="shared" si="73"/>
        <v>18135550.23</v>
      </c>
      <c r="O119" s="94">
        <f t="shared" si="67"/>
        <v>83.722117618273813</v>
      </c>
      <c r="P119" s="95">
        <v>0</v>
      </c>
      <c r="Q119" s="95"/>
      <c r="R119" s="95"/>
    </row>
    <row r="120" s="90" customFormat="1" ht="52.5" hidden="1" customHeight="1">
      <c r="A120" s="80" t="s">
        <v>218</v>
      </c>
      <c r="B120" s="105" t="s">
        <v>86</v>
      </c>
      <c r="C120" s="86" t="s">
        <v>73</v>
      </c>
      <c r="D120" s="83">
        <f>E120+G120</f>
        <v>21661600</v>
      </c>
      <c r="E120" s="83">
        <v>0</v>
      </c>
      <c r="F120" s="83"/>
      <c r="G120" s="83">
        <v>21661600</v>
      </c>
      <c r="H120" s="83">
        <f>I120+J120</f>
        <v>18135550.23</v>
      </c>
      <c r="I120" s="83">
        <v>0</v>
      </c>
      <c r="J120" s="83">
        <f>N120</f>
        <v>18135550.23</v>
      </c>
      <c r="K120" s="88">
        <f>L120+N120</f>
        <v>18135550.23</v>
      </c>
      <c r="L120" s="88">
        <v>0</v>
      </c>
      <c r="M120" s="88"/>
      <c r="N120" s="88">
        <v>18135550.23</v>
      </c>
      <c r="O120" s="98">
        <f t="shared" si="67"/>
        <v>83.722117618273813</v>
      </c>
      <c r="P120" s="87">
        <v>0</v>
      </c>
      <c r="Q120" s="87"/>
      <c r="R120" s="87"/>
    </row>
    <row r="121" s="79" customFormat="1" ht="31.5" hidden="1" customHeight="1">
      <c r="A121" s="102" t="s">
        <v>219</v>
      </c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</row>
    <row r="122" s="90" customFormat="1" ht="46.5" hidden="1" customHeight="1">
      <c r="A122" s="91" t="s">
        <v>220</v>
      </c>
      <c r="B122" s="92" t="s">
        <v>221</v>
      </c>
      <c r="C122" s="92"/>
      <c r="D122" s="93">
        <f>D123+D155+D156+D160+D167</f>
        <v>3150009334</v>
      </c>
      <c r="E122" s="93">
        <f t="shared" ref="E122:N122" si="74">E123+E155+E156+E160+E167</f>
        <v>2146071257</v>
      </c>
      <c r="F122" s="93"/>
      <c r="G122" s="93">
        <f t="shared" si="74"/>
        <v>1003938077</v>
      </c>
      <c r="H122" s="93">
        <f t="shared" si="74"/>
        <v>2757397580.0799999</v>
      </c>
      <c r="I122" s="93">
        <f t="shared" si="74"/>
        <v>1995580332.3800001</v>
      </c>
      <c r="J122" s="93">
        <f t="shared" si="74"/>
        <v>761817247.70000017</v>
      </c>
      <c r="K122" s="93">
        <f t="shared" si="74"/>
        <v>2501336397.9299998</v>
      </c>
      <c r="L122" s="93">
        <f t="shared" si="74"/>
        <v>1739519150.2300005</v>
      </c>
      <c r="M122" s="93"/>
      <c r="N122" s="93">
        <f t="shared" si="74"/>
        <v>761817247.70000017</v>
      </c>
      <c r="O122" s="95">
        <f t="shared" si="67"/>
        <v>79.407269398586479</v>
      </c>
      <c r="P122" s="108">
        <f t="shared" si="60"/>
        <v>81.055982859659565</v>
      </c>
      <c r="Q122" s="108"/>
      <c r="R122" s="108"/>
    </row>
    <row r="123" s="79" customFormat="1" ht="42" hidden="1" customHeight="1">
      <c r="A123" s="91" t="s">
        <v>222</v>
      </c>
      <c r="B123" s="92" t="s">
        <v>223</v>
      </c>
      <c r="C123" s="89"/>
      <c r="D123" s="85">
        <f>D124+D125+D126+D127+D135+D146+D147+D148+D149+D150+D151+D152+D153+D154</f>
        <v>2965450763</v>
      </c>
      <c r="E123" s="85">
        <f t="shared" ref="E123:N123" si="75">E124+E125+E126+E127+E135+E146+E147+E148+E149+E150+E151+E152+E153+E154</f>
        <v>2115117435</v>
      </c>
      <c r="F123" s="85"/>
      <c r="G123" s="85">
        <f t="shared" si="75"/>
        <v>850333328</v>
      </c>
      <c r="H123" s="85">
        <f t="shared" si="75"/>
        <v>2593677406.6199999</v>
      </c>
      <c r="I123" s="85">
        <f t="shared" si="75"/>
        <v>1964670234.2</v>
      </c>
      <c r="J123" s="85">
        <f t="shared" si="75"/>
        <v>629007172.42000008</v>
      </c>
      <c r="K123" s="85">
        <f t="shared" si="75"/>
        <v>2338866794.9399996</v>
      </c>
      <c r="L123" s="85">
        <f t="shared" si="75"/>
        <v>1709859622.5200005</v>
      </c>
      <c r="M123" s="85"/>
      <c r="N123" s="85">
        <f t="shared" si="75"/>
        <v>629007172.42000008</v>
      </c>
      <c r="O123" s="95">
        <f t="shared" si="67"/>
        <v>78.870532066224001</v>
      </c>
      <c r="P123" s="108">
        <f t="shared" si="60"/>
        <v>80.839937973467684</v>
      </c>
      <c r="Q123" s="108"/>
      <c r="R123" s="108"/>
    </row>
    <row r="124" s="90" customFormat="1" ht="46.149999999999999" hidden="1" customHeight="1">
      <c r="A124" s="80" t="s">
        <v>224</v>
      </c>
      <c r="B124" s="105" t="s">
        <v>84</v>
      </c>
      <c r="C124" s="97" t="s">
        <v>74</v>
      </c>
      <c r="D124" s="83">
        <f t="shared" ref="D124:D126" si="76">E124+G124</f>
        <v>779045633</v>
      </c>
      <c r="E124" s="83">
        <v>0</v>
      </c>
      <c r="F124" s="83"/>
      <c r="G124" s="83">
        <v>779045633</v>
      </c>
      <c r="H124" s="83">
        <f t="shared" ref="H124:H155" si="77">I124+J124</f>
        <v>594556291.70000005</v>
      </c>
      <c r="I124" s="83">
        <v>0</v>
      </c>
      <c r="J124" s="83">
        <f t="shared" ref="J124:J155" si="78">N124</f>
        <v>594556291.70000005</v>
      </c>
      <c r="K124" s="83">
        <f t="shared" ref="K124:K155" si="79">L124+N124</f>
        <v>594556291.70000005</v>
      </c>
      <c r="L124" s="83">
        <v>0</v>
      </c>
      <c r="M124" s="83"/>
      <c r="N124" s="83">
        <v>594556291.70000005</v>
      </c>
      <c r="O124" s="87">
        <f t="shared" si="67"/>
        <v>76.318544962564488</v>
      </c>
      <c r="P124" s="109">
        <v>0</v>
      </c>
      <c r="Q124" s="109"/>
      <c r="R124" s="109"/>
    </row>
    <row r="125" s="90" customFormat="1" ht="42" hidden="1" customHeight="1">
      <c r="A125" s="80" t="s">
        <v>225</v>
      </c>
      <c r="B125" s="105" t="s">
        <v>226</v>
      </c>
      <c r="C125" s="97" t="s">
        <v>74</v>
      </c>
      <c r="D125" s="83">
        <f t="shared" si="76"/>
        <v>3979192</v>
      </c>
      <c r="E125" s="83">
        <v>0</v>
      </c>
      <c r="F125" s="83"/>
      <c r="G125" s="83">
        <v>3979192</v>
      </c>
      <c r="H125" s="83">
        <f t="shared" si="77"/>
        <v>2679201.6000000001</v>
      </c>
      <c r="I125" s="83">
        <v>0</v>
      </c>
      <c r="J125" s="83">
        <f t="shared" si="78"/>
        <v>2679201.6000000001</v>
      </c>
      <c r="K125" s="83">
        <f t="shared" si="79"/>
        <v>2679201.6000000001</v>
      </c>
      <c r="L125" s="83">
        <v>0</v>
      </c>
      <c r="M125" s="83"/>
      <c r="N125" s="83">
        <v>2679201.6000000001</v>
      </c>
      <c r="O125" s="87">
        <f t="shared" si="67"/>
        <v>67.330292179919951</v>
      </c>
      <c r="P125" s="109">
        <v>0</v>
      </c>
      <c r="Q125" s="109"/>
      <c r="R125" s="109"/>
    </row>
    <row r="126" s="90" customFormat="1" ht="62.25" hidden="1" customHeight="1">
      <c r="A126" s="80" t="s">
        <v>227</v>
      </c>
      <c r="B126" s="105" t="s">
        <v>228</v>
      </c>
      <c r="C126" s="97" t="s">
        <v>74</v>
      </c>
      <c r="D126" s="83">
        <f t="shared" si="76"/>
        <v>90000</v>
      </c>
      <c r="E126" s="83">
        <v>0</v>
      </c>
      <c r="F126" s="83"/>
      <c r="G126" s="83">
        <v>90000</v>
      </c>
      <c r="H126" s="83">
        <f t="shared" si="77"/>
        <v>90000</v>
      </c>
      <c r="I126" s="83">
        <v>0</v>
      </c>
      <c r="J126" s="83">
        <f t="shared" si="78"/>
        <v>90000</v>
      </c>
      <c r="K126" s="83">
        <f t="shared" si="79"/>
        <v>90000</v>
      </c>
      <c r="L126" s="83">
        <v>0</v>
      </c>
      <c r="M126" s="83"/>
      <c r="N126" s="83">
        <v>90000</v>
      </c>
      <c r="O126" s="87">
        <f t="shared" si="67"/>
        <v>100</v>
      </c>
      <c r="P126" s="109">
        <v>0</v>
      </c>
      <c r="Q126" s="109"/>
      <c r="R126" s="109"/>
    </row>
    <row r="127" s="90" customFormat="1" ht="47.25" hidden="1" customHeight="1">
      <c r="A127" s="80" t="s">
        <v>229</v>
      </c>
      <c r="B127" s="105" t="s">
        <v>230</v>
      </c>
      <c r="C127" s="97" t="s">
        <v>74</v>
      </c>
      <c r="D127" s="83">
        <f>SUM(D128:D134)</f>
        <v>149598931</v>
      </c>
      <c r="E127" s="83">
        <f t="shared" ref="E127:N127" si="80">SUM(E128:E134)</f>
        <v>146041235</v>
      </c>
      <c r="F127" s="83"/>
      <c r="G127" s="83">
        <f t="shared" si="80"/>
        <v>3557696</v>
      </c>
      <c r="H127" s="83">
        <f t="shared" si="80"/>
        <v>148201241.29000002</v>
      </c>
      <c r="I127" s="83">
        <f t="shared" si="80"/>
        <v>146041235</v>
      </c>
      <c r="J127" s="83">
        <f t="shared" si="80"/>
        <v>2160006.29</v>
      </c>
      <c r="K127" s="83">
        <f t="shared" si="80"/>
        <v>131349859.50000001</v>
      </c>
      <c r="L127" s="83">
        <f t="shared" si="80"/>
        <v>129189853.21000001</v>
      </c>
      <c r="M127" s="83"/>
      <c r="N127" s="83">
        <f t="shared" si="80"/>
        <v>2160006.29</v>
      </c>
      <c r="O127" s="87">
        <f t="shared" si="67"/>
        <v>87.801335625854179</v>
      </c>
      <c r="P127" s="109">
        <f t="shared" si="60"/>
        <v>88.461216594066741</v>
      </c>
      <c r="Q127" s="109"/>
      <c r="R127" s="109"/>
    </row>
    <row r="128" s="90" customFormat="1" ht="30" hidden="1" customHeight="1">
      <c r="A128" s="99"/>
      <c r="B128" s="105" t="s">
        <v>231</v>
      </c>
      <c r="C128" s="97" t="s">
        <v>38</v>
      </c>
      <c r="D128" s="83">
        <f t="shared" ref="D128:D134" si="81">E128+G128</f>
        <v>494037</v>
      </c>
      <c r="E128" s="83">
        <v>0</v>
      </c>
      <c r="F128" s="83"/>
      <c r="G128" s="83">
        <v>494037</v>
      </c>
      <c r="H128" s="83">
        <f t="shared" si="77"/>
        <v>0</v>
      </c>
      <c r="I128" s="83">
        <v>0</v>
      </c>
      <c r="J128" s="83">
        <f t="shared" si="78"/>
        <v>0</v>
      </c>
      <c r="K128" s="83">
        <f t="shared" si="79"/>
        <v>0</v>
      </c>
      <c r="L128" s="110">
        <v>0</v>
      </c>
      <c r="M128" s="110"/>
      <c r="N128" s="110">
        <v>0</v>
      </c>
      <c r="O128" s="87">
        <f t="shared" si="67"/>
        <v>0</v>
      </c>
      <c r="P128" s="109">
        <v>0</v>
      </c>
      <c r="Q128" s="109"/>
      <c r="R128" s="109"/>
    </row>
    <row r="129" s="90" customFormat="1" ht="29.25" hidden="1" customHeight="1">
      <c r="A129" s="111"/>
      <c r="B129" s="105" t="s">
        <v>232</v>
      </c>
      <c r="C129" s="97" t="s">
        <v>38</v>
      </c>
      <c r="D129" s="83">
        <f t="shared" si="81"/>
        <v>1115501</v>
      </c>
      <c r="E129" s="83">
        <v>0</v>
      </c>
      <c r="F129" s="83"/>
      <c r="G129" s="83">
        <v>1115501</v>
      </c>
      <c r="H129" s="83">
        <f t="shared" si="77"/>
        <v>738592</v>
      </c>
      <c r="I129" s="83">
        <v>0</v>
      </c>
      <c r="J129" s="83">
        <f t="shared" si="78"/>
        <v>738592</v>
      </c>
      <c r="K129" s="83">
        <f t="shared" si="79"/>
        <v>738592</v>
      </c>
      <c r="L129" s="83">
        <v>0</v>
      </c>
      <c r="M129" s="83"/>
      <c r="N129" s="83">
        <v>738592</v>
      </c>
      <c r="O129" s="87">
        <f t="shared" si="67"/>
        <v>66.211684256670324</v>
      </c>
      <c r="P129" s="109">
        <v>0</v>
      </c>
      <c r="Q129" s="109"/>
      <c r="R129" s="109"/>
    </row>
    <row r="130" s="79" customFormat="1" ht="28.149999999999999" hidden="1" customHeight="1">
      <c r="A130" s="111"/>
      <c r="B130" s="105" t="s">
        <v>233</v>
      </c>
      <c r="C130" s="97" t="s">
        <v>38</v>
      </c>
      <c r="D130" s="83">
        <f t="shared" si="81"/>
        <v>681784</v>
      </c>
      <c r="E130" s="83">
        <v>0</v>
      </c>
      <c r="F130" s="83"/>
      <c r="G130" s="83">
        <v>681784</v>
      </c>
      <c r="H130" s="83">
        <f t="shared" si="77"/>
        <v>681784</v>
      </c>
      <c r="I130" s="83">
        <v>0</v>
      </c>
      <c r="J130" s="83">
        <f t="shared" si="78"/>
        <v>681784</v>
      </c>
      <c r="K130" s="83">
        <f t="shared" si="79"/>
        <v>681784</v>
      </c>
      <c r="L130" s="83">
        <v>0</v>
      </c>
      <c r="M130" s="83"/>
      <c r="N130" s="83">
        <v>681784</v>
      </c>
      <c r="O130" s="87">
        <f t="shared" si="67"/>
        <v>100</v>
      </c>
      <c r="P130" s="109">
        <v>0</v>
      </c>
      <c r="Q130" s="109"/>
      <c r="R130" s="109"/>
    </row>
    <row r="131" s="79" customFormat="1" ht="28.149999999999999" hidden="1" customHeight="1">
      <c r="A131" s="111"/>
      <c r="B131" s="105" t="s">
        <v>234</v>
      </c>
      <c r="C131" s="97" t="s">
        <v>38</v>
      </c>
      <c r="D131" s="83">
        <f t="shared" si="81"/>
        <v>1266374</v>
      </c>
      <c r="E131" s="83">
        <v>0</v>
      </c>
      <c r="F131" s="83"/>
      <c r="G131" s="83">
        <v>1266374</v>
      </c>
      <c r="H131" s="83">
        <f t="shared" si="77"/>
        <v>739630.29000000004</v>
      </c>
      <c r="I131" s="83">
        <v>0</v>
      </c>
      <c r="J131" s="83">
        <f t="shared" si="78"/>
        <v>739630.29000000004</v>
      </c>
      <c r="K131" s="83">
        <f t="shared" si="79"/>
        <v>739630.29000000004</v>
      </c>
      <c r="L131" s="83">
        <v>0</v>
      </c>
      <c r="M131" s="83"/>
      <c r="N131" s="83">
        <v>739630.29000000004</v>
      </c>
      <c r="O131" s="87">
        <f t="shared" si="67"/>
        <v>58.405359712059791</v>
      </c>
      <c r="P131" s="109">
        <v>0</v>
      </c>
      <c r="Q131" s="109"/>
      <c r="R131" s="109"/>
    </row>
    <row r="132" s="79" customFormat="1" ht="41.25" hidden="1" customHeight="1">
      <c r="A132" s="111"/>
      <c r="B132" s="105" t="s">
        <v>235</v>
      </c>
      <c r="C132" s="97" t="s">
        <v>21</v>
      </c>
      <c r="D132" s="83">
        <f t="shared" si="81"/>
        <v>92670786</v>
      </c>
      <c r="E132" s="83">
        <v>92670786</v>
      </c>
      <c r="F132" s="83"/>
      <c r="G132" s="83">
        <v>0</v>
      </c>
      <c r="H132" s="83">
        <f t="shared" si="77"/>
        <v>92670786</v>
      </c>
      <c r="I132" s="83">
        <v>92670786</v>
      </c>
      <c r="J132" s="83">
        <f t="shared" si="78"/>
        <v>0</v>
      </c>
      <c r="K132" s="83">
        <f t="shared" si="79"/>
        <v>85777611.180000007</v>
      </c>
      <c r="L132" s="83">
        <v>85777611.180000007</v>
      </c>
      <c r="M132" s="83"/>
      <c r="N132" s="83">
        <v>0</v>
      </c>
      <c r="O132" s="87">
        <f t="shared" si="67"/>
        <v>92.56165279530488</v>
      </c>
      <c r="P132" s="109">
        <f t="shared" si="60"/>
        <v>92.56165279530488</v>
      </c>
      <c r="Q132" s="109"/>
      <c r="R132" s="109"/>
    </row>
    <row r="133" s="79" customFormat="1" ht="34.5" hidden="1" customHeight="1">
      <c r="A133" s="111"/>
      <c r="B133" s="105" t="s">
        <v>236</v>
      </c>
      <c r="C133" s="97" t="s">
        <v>21</v>
      </c>
      <c r="D133" s="83">
        <f t="shared" si="81"/>
        <v>39930449</v>
      </c>
      <c r="E133" s="83">
        <v>39930449</v>
      </c>
      <c r="F133" s="83"/>
      <c r="G133" s="83">
        <v>0</v>
      </c>
      <c r="H133" s="83">
        <f t="shared" si="77"/>
        <v>39930449</v>
      </c>
      <c r="I133" s="83">
        <v>39930449</v>
      </c>
      <c r="J133" s="83">
        <f t="shared" si="78"/>
        <v>0</v>
      </c>
      <c r="K133" s="83">
        <f t="shared" si="79"/>
        <v>37986267.030000001</v>
      </c>
      <c r="L133" s="83">
        <v>37986267.030000001</v>
      </c>
      <c r="M133" s="83"/>
      <c r="N133" s="83">
        <v>0</v>
      </c>
      <c r="O133" s="87">
        <f t="shared" si="67"/>
        <v>95.131079117091815</v>
      </c>
      <c r="P133" s="109">
        <f t="shared" si="60"/>
        <v>95.131079117091815</v>
      </c>
      <c r="Q133" s="109"/>
      <c r="R133" s="109"/>
    </row>
    <row r="134" s="79" customFormat="1" ht="44.25" hidden="1" customHeight="1">
      <c r="A134" s="112"/>
      <c r="B134" s="105" t="s">
        <v>237</v>
      </c>
      <c r="C134" s="97" t="s">
        <v>21</v>
      </c>
      <c r="D134" s="83">
        <f t="shared" si="81"/>
        <v>13440000</v>
      </c>
      <c r="E134" s="83">
        <v>13440000</v>
      </c>
      <c r="F134" s="83"/>
      <c r="G134" s="83">
        <v>0</v>
      </c>
      <c r="H134" s="83">
        <f t="shared" si="77"/>
        <v>13440000</v>
      </c>
      <c r="I134" s="83">
        <v>13440000</v>
      </c>
      <c r="J134" s="83">
        <f t="shared" si="78"/>
        <v>0</v>
      </c>
      <c r="K134" s="83">
        <f t="shared" si="79"/>
        <v>5425975</v>
      </c>
      <c r="L134" s="83">
        <v>5425975</v>
      </c>
      <c r="M134" s="83"/>
      <c r="N134" s="83">
        <v>0</v>
      </c>
      <c r="O134" s="87">
        <f t="shared" si="67"/>
        <v>40.371837797619051</v>
      </c>
      <c r="P134" s="109">
        <f t="shared" si="60"/>
        <v>40.371837797619051</v>
      </c>
      <c r="Q134" s="109"/>
      <c r="R134" s="109"/>
    </row>
    <row r="135" s="90" customFormat="1" ht="63.75" hidden="1" customHeight="1">
      <c r="A135" s="80" t="s">
        <v>238</v>
      </c>
      <c r="B135" s="105" t="s">
        <v>239</v>
      </c>
      <c r="C135" s="97"/>
      <c r="D135" s="83">
        <f>SUM(D136:D145)</f>
        <v>63660807</v>
      </c>
      <c r="E135" s="83">
        <f t="shared" ref="E135:N135" si="82">SUM(E136:E145)</f>
        <v>0</v>
      </c>
      <c r="F135" s="83"/>
      <c r="G135" s="83">
        <f t="shared" si="82"/>
        <v>63660807</v>
      </c>
      <c r="H135" s="83">
        <f t="shared" si="82"/>
        <v>29521672.830000002</v>
      </c>
      <c r="I135" s="83">
        <f t="shared" si="82"/>
        <v>0</v>
      </c>
      <c r="J135" s="83">
        <f t="shared" si="82"/>
        <v>29521672.830000002</v>
      </c>
      <c r="K135" s="83">
        <f t="shared" si="82"/>
        <v>29521672.830000002</v>
      </c>
      <c r="L135" s="83">
        <f t="shared" si="82"/>
        <v>0</v>
      </c>
      <c r="M135" s="83"/>
      <c r="N135" s="83">
        <f t="shared" si="82"/>
        <v>29521672.830000002</v>
      </c>
      <c r="O135" s="87">
        <f t="shared" si="67"/>
        <v>46.373387679487003</v>
      </c>
      <c r="P135" s="109">
        <v>0</v>
      </c>
      <c r="Q135" s="109"/>
      <c r="R135" s="109"/>
    </row>
    <row r="136" s="79" customFormat="1" ht="42.75" hidden="1" customHeight="1">
      <c r="A136" s="99"/>
      <c r="B136" s="105" t="s">
        <v>240</v>
      </c>
      <c r="C136" s="97" t="s">
        <v>21</v>
      </c>
      <c r="D136" s="83">
        <f t="shared" ref="D136:D155" si="83">E136+G136</f>
        <v>1915306</v>
      </c>
      <c r="E136" s="83">
        <v>0</v>
      </c>
      <c r="F136" s="83"/>
      <c r="G136" s="83">
        <v>1915306</v>
      </c>
      <c r="H136" s="83">
        <f t="shared" si="77"/>
        <v>1254606</v>
      </c>
      <c r="I136" s="83">
        <v>0</v>
      </c>
      <c r="J136" s="83">
        <f t="shared" si="78"/>
        <v>1254606</v>
      </c>
      <c r="K136" s="83">
        <f t="shared" si="79"/>
        <v>1254606</v>
      </c>
      <c r="L136" s="83">
        <v>0</v>
      </c>
      <c r="M136" s="83"/>
      <c r="N136" s="83">
        <v>1254606</v>
      </c>
      <c r="O136" s="87">
        <f t="shared" si="67"/>
        <v>65.504206638521467</v>
      </c>
      <c r="P136" s="109">
        <v>0</v>
      </c>
      <c r="Q136" s="109"/>
      <c r="R136" s="109"/>
    </row>
    <row r="137" s="79" customFormat="1" ht="42" hidden="1" customHeight="1">
      <c r="A137" s="111"/>
      <c r="B137" s="105" t="s">
        <v>241</v>
      </c>
      <c r="C137" s="97" t="s">
        <v>21</v>
      </c>
      <c r="D137" s="83">
        <f t="shared" si="83"/>
        <v>419600</v>
      </c>
      <c r="E137" s="83">
        <v>0</v>
      </c>
      <c r="F137" s="83"/>
      <c r="G137" s="83">
        <v>419600</v>
      </c>
      <c r="H137" s="83">
        <f t="shared" si="77"/>
        <v>419600</v>
      </c>
      <c r="I137" s="83">
        <v>0</v>
      </c>
      <c r="J137" s="83">
        <f t="shared" si="78"/>
        <v>419600</v>
      </c>
      <c r="K137" s="83">
        <f t="shared" si="79"/>
        <v>419600</v>
      </c>
      <c r="L137" s="83">
        <v>0</v>
      </c>
      <c r="M137" s="83"/>
      <c r="N137" s="83">
        <v>419600</v>
      </c>
      <c r="O137" s="87">
        <f t="shared" si="67"/>
        <v>100</v>
      </c>
      <c r="P137" s="109">
        <v>0</v>
      </c>
      <c r="Q137" s="109"/>
      <c r="R137" s="109"/>
    </row>
    <row r="138" s="79" customFormat="1" ht="60.600000000000001" hidden="1" customHeight="1">
      <c r="A138" s="111"/>
      <c r="B138" s="105" t="s">
        <v>242</v>
      </c>
      <c r="C138" s="97" t="s">
        <v>21</v>
      </c>
      <c r="D138" s="83">
        <f t="shared" si="83"/>
        <v>128766</v>
      </c>
      <c r="E138" s="83">
        <v>0</v>
      </c>
      <c r="F138" s="83"/>
      <c r="G138" s="83">
        <v>128766</v>
      </c>
      <c r="H138" s="83">
        <f t="shared" si="77"/>
        <v>103012.8</v>
      </c>
      <c r="I138" s="83">
        <v>0</v>
      </c>
      <c r="J138" s="83">
        <f t="shared" si="78"/>
        <v>103012.8</v>
      </c>
      <c r="K138" s="83">
        <f t="shared" si="79"/>
        <v>103012.8</v>
      </c>
      <c r="L138" s="83">
        <v>0</v>
      </c>
      <c r="M138" s="83"/>
      <c r="N138" s="83">
        <v>103012.8</v>
      </c>
      <c r="O138" s="87">
        <f t="shared" si="67"/>
        <v>80</v>
      </c>
      <c r="P138" s="109">
        <v>0</v>
      </c>
      <c r="Q138" s="109"/>
      <c r="R138" s="109"/>
    </row>
    <row r="139" s="79" customFormat="1" ht="38.25" hidden="1" customHeight="1">
      <c r="A139" s="111"/>
      <c r="B139" s="105" t="s">
        <v>243</v>
      </c>
      <c r="C139" s="97" t="s">
        <v>21</v>
      </c>
      <c r="D139" s="83">
        <f t="shared" si="83"/>
        <v>11935293</v>
      </c>
      <c r="E139" s="83">
        <v>0</v>
      </c>
      <c r="F139" s="83"/>
      <c r="G139" s="83">
        <v>11935293</v>
      </c>
      <c r="H139" s="83">
        <f t="shared" si="77"/>
        <v>6616280.9900000002</v>
      </c>
      <c r="I139" s="83">
        <v>0</v>
      </c>
      <c r="J139" s="83">
        <f t="shared" si="78"/>
        <v>6616280.9900000002</v>
      </c>
      <c r="K139" s="83">
        <f t="shared" si="79"/>
        <v>6616280.9900000002</v>
      </c>
      <c r="L139" s="83">
        <v>0</v>
      </c>
      <c r="M139" s="83"/>
      <c r="N139" s="83">
        <v>6616280.9900000002</v>
      </c>
      <c r="O139" s="87">
        <f t="shared" si="67"/>
        <v>55.434592095895766</v>
      </c>
      <c r="P139" s="109">
        <v>0</v>
      </c>
      <c r="Q139" s="109"/>
      <c r="R139" s="109"/>
    </row>
    <row r="140" s="79" customFormat="1" ht="45.75" hidden="1" customHeight="1">
      <c r="A140" s="111"/>
      <c r="B140" s="105" t="s">
        <v>235</v>
      </c>
      <c r="C140" s="97" t="s">
        <v>21</v>
      </c>
      <c r="D140" s="83">
        <f t="shared" si="83"/>
        <v>28034000</v>
      </c>
      <c r="E140" s="83">
        <v>0</v>
      </c>
      <c r="F140" s="83"/>
      <c r="G140" s="83">
        <v>28034000</v>
      </c>
      <c r="H140" s="83">
        <f t="shared" si="77"/>
        <v>17410319.949999999</v>
      </c>
      <c r="I140" s="83">
        <v>0</v>
      </c>
      <c r="J140" s="83">
        <f t="shared" si="78"/>
        <v>17410319.949999999</v>
      </c>
      <c r="K140" s="83">
        <f t="shared" si="79"/>
        <v>17410319.949999999</v>
      </c>
      <c r="L140" s="83">
        <v>0</v>
      </c>
      <c r="M140" s="83"/>
      <c r="N140" s="83">
        <v>17410319.949999999</v>
      </c>
      <c r="O140" s="87">
        <f t="shared" si="67"/>
        <v>62.104301740743381</v>
      </c>
      <c r="P140" s="109">
        <v>0</v>
      </c>
      <c r="Q140" s="109"/>
      <c r="R140" s="109"/>
    </row>
    <row r="141" s="79" customFormat="1" ht="45" hidden="1" customHeight="1">
      <c r="A141" s="111"/>
      <c r="B141" s="105" t="s">
        <v>244</v>
      </c>
      <c r="C141" s="97" t="s">
        <v>21</v>
      </c>
      <c r="D141" s="83">
        <f t="shared" si="83"/>
        <v>1228360</v>
      </c>
      <c r="E141" s="83">
        <v>0</v>
      </c>
      <c r="F141" s="83"/>
      <c r="G141" s="83">
        <v>1228360</v>
      </c>
      <c r="H141" s="83">
        <f t="shared" si="77"/>
        <v>956636.97999999998</v>
      </c>
      <c r="I141" s="83">
        <v>0</v>
      </c>
      <c r="J141" s="83">
        <f t="shared" si="78"/>
        <v>956636.97999999998</v>
      </c>
      <c r="K141" s="83">
        <f t="shared" si="79"/>
        <v>956636.97999999998</v>
      </c>
      <c r="L141" s="83">
        <v>0</v>
      </c>
      <c r="M141" s="83"/>
      <c r="N141" s="83">
        <v>956636.97999999998</v>
      </c>
      <c r="O141" s="87">
        <f t="shared" si="67"/>
        <v>77.879203165195861</v>
      </c>
      <c r="P141" s="109">
        <v>0</v>
      </c>
      <c r="Q141" s="109"/>
      <c r="R141" s="109"/>
    </row>
    <row r="142" s="79" customFormat="1" ht="23.25" hidden="1" customHeight="1">
      <c r="A142" s="111"/>
      <c r="B142" s="105" t="s">
        <v>245</v>
      </c>
      <c r="C142" s="97" t="s">
        <v>21</v>
      </c>
      <c r="D142" s="83">
        <f t="shared" si="83"/>
        <v>73567</v>
      </c>
      <c r="E142" s="83">
        <v>0</v>
      </c>
      <c r="F142" s="83"/>
      <c r="G142" s="83">
        <v>73567</v>
      </c>
      <c r="H142" s="83">
        <f t="shared" si="77"/>
        <v>73567</v>
      </c>
      <c r="I142" s="83">
        <v>0</v>
      </c>
      <c r="J142" s="83">
        <f t="shared" si="78"/>
        <v>73567</v>
      </c>
      <c r="K142" s="83">
        <f t="shared" si="79"/>
        <v>73567</v>
      </c>
      <c r="L142" s="83">
        <v>0</v>
      </c>
      <c r="M142" s="83"/>
      <c r="N142" s="83">
        <v>73567</v>
      </c>
      <c r="O142" s="87">
        <f t="shared" si="67"/>
        <v>100</v>
      </c>
      <c r="P142" s="109">
        <v>0</v>
      </c>
      <c r="Q142" s="109"/>
      <c r="R142" s="109"/>
    </row>
    <row r="143" s="79" customFormat="1" ht="60" hidden="1" customHeight="1">
      <c r="A143" s="111"/>
      <c r="B143" s="105" t="s">
        <v>246</v>
      </c>
      <c r="C143" s="97" t="s">
        <v>21</v>
      </c>
      <c r="D143" s="83">
        <f t="shared" si="83"/>
        <v>2687650</v>
      </c>
      <c r="E143" s="83">
        <v>0</v>
      </c>
      <c r="F143" s="83"/>
      <c r="G143" s="83">
        <v>2687650</v>
      </c>
      <c r="H143" s="83">
        <f t="shared" si="77"/>
        <v>2687649.1099999999</v>
      </c>
      <c r="I143" s="83">
        <v>0</v>
      </c>
      <c r="J143" s="83">
        <f t="shared" si="78"/>
        <v>2687649.1099999999</v>
      </c>
      <c r="K143" s="83">
        <f t="shared" si="79"/>
        <v>2687649.1099999999</v>
      </c>
      <c r="L143" s="83">
        <v>0</v>
      </c>
      <c r="M143" s="83"/>
      <c r="N143" s="83">
        <v>2687649.1099999999</v>
      </c>
      <c r="O143" s="87">
        <f t="shared" si="67"/>
        <v>99.999966885569165</v>
      </c>
      <c r="P143" s="109">
        <v>0</v>
      </c>
      <c r="Q143" s="109"/>
      <c r="R143" s="109"/>
    </row>
    <row r="144" s="79" customFormat="1" ht="60" hidden="1" customHeight="1">
      <c r="A144" s="111"/>
      <c r="B144" s="105" t="s">
        <v>247</v>
      </c>
      <c r="C144" s="97" t="s">
        <v>21</v>
      </c>
      <c r="D144" s="83">
        <f t="shared" si="83"/>
        <v>5023059</v>
      </c>
      <c r="E144" s="83">
        <v>0</v>
      </c>
      <c r="F144" s="83"/>
      <c r="G144" s="83">
        <v>5023059</v>
      </c>
      <c r="H144" s="83">
        <f t="shared" si="77"/>
        <v>0</v>
      </c>
      <c r="I144" s="83">
        <v>0</v>
      </c>
      <c r="J144" s="83">
        <f t="shared" si="78"/>
        <v>0</v>
      </c>
      <c r="K144" s="83">
        <f t="shared" si="79"/>
        <v>0</v>
      </c>
      <c r="L144" s="83">
        <v>0</v>
      </c>
      <c r="M144" s="83"/>
      <c r="N144" s="83">
        <v>0</v>
      </c>
      <c r="O144" s="87">
        <f t="shared" si="67"/>
        <v>0</v>
      </c>
      <c r="P144" s="109">
        <v>0</v>
      </c>
      <c r="Q144" s="109"/>
      <c r="R144" s="109"/>
    </row>
    <row r="145" s="79" customFormat="1" ht="24.75" hidden="1" customHeight="1">
      <c r="A145" s="112"/>
      <c r="B145" s="105" t="s">
        <v>236</v>
      </c>
      <c r="C145" s="97"/>
      <c r="D145" s="83">
        <f t="shared" si="83"/>
        <v>12215206</v>
      </c>
      <c r="E145" s="83">
        <v>0</v>
      </c>
      <c r="F145" s="83"/>
      <c r="G145" s="83">
        <v>12215206</v>
      </c>
      <c r="H145" s="83">
        <f t="shared" si="77"/>
        <v>0</v>
      </c>
      <c r="I145" s="83">
        <v>0</v>
      </c>
      <c r="J145" s="83">
        <f t="shared" si="78"/>
        <v>0</v>
      </c>
      <c r="K145" s="83">
        <f t="shared" si="79"/>
        <v>0</v>
      </c>
      <c r="L145" s="83">
        <v>0</v>
      </c>
      <c r="M145" s="83"/>
      <c r="N145" s="83">
        <v>0</v>
      </c>
      <c r="O145" s="87"/>
      <c r="P145" s="109"/>
      <c r="Q145" s="109"/>
      <c r="R145" s="109"/>
    </row>
    <row r="146" s="79" customFormat="1" ht="42.75" hidden="1" customHeight="1">
      <c r="A146" s="80" t="s">
        <v>248</v>
      </c>
      <c r="B146" s="105" t="s">
        <v>249</v>
      </c>
      <c r="C146" s="97" t="s">
        <v>74</v>
      </c>
      <c r="D146" s="83">
        <f t="shared" si="83"/>
        <v>2581000</v>
      </c>
      <c r="E146" s="83">
        <v>2581000</v>
      </c>
      <c r="F146" s="83"/>
      <c r="G146" s="83">
        <v>0</v>
      </c>
      <c r="H146" s="83">
        <f t="shared" si="77"/>
        <v>2581000</v>
      </c>
      <c r="I146" s="83">
        <v>2581000</v>
      </c>
      <c r="J146" s="83">
        <f t="shared" si="78"/>
        <v>0</v>
      </c>
      <c r="K146" s="83">
        <f t="shared" si="79"/>
        <v>1895450</v>
      </c>
      <c r="L146" s="83">
        <v>1895450</v>
      </c>
      <c r="M146" s="83"/>
      <c r="N146" s="83">
        <v>0</v>
      </c>
      <c r="O146" s="87">
        <f t="shared" si="67"/>
        <v>73.438589693917095</v>
      </c>
      <c r="P146" s="109">
        <f t="shared" si="60"/>
        <v>73.438589693917095</v>
      </c>
      <c r="Q146" s="109"/>
      <c r="R146" s="109"/>
    </row>
    <row r="147" s="79" customFormat="1" ht="43.5" hidden="1" customHeight="1">
      <c r="A147" s="80" t="s">
        <v>250</v>
      </c>
      <c r="B147" s="105" t="s">
        <v>251</v>
      </c>
      <c r="C147" s="97" t="s">
        <v>74</v>
      </c>
      <c r="D147" s="83">
        <f t="shared" si="83"/>
        <v>1349493000</v>
      </c>
      <c r="E147" s="83">
        <v>1349493000</v>
      </c>
      <c r="F147" s="83"/>
      <c r="G147" s="83">
        <v>0</v>
      </c>
      <c r="H147" s="83">
        <f t="shared" si="77"/>
        <v>1236549500</v>
      </c>
      <c r="I147" s="83">
        <v>1236549500</v>
      </c>
      <c r="J147" s="83">
        <f t="shared" si="78"/>
        <v>0</v>
      </c>
      <c r="K147" s="83">
        <f t="shared" si="79"/>
        <v>1089064511.4200001</v>
      </c>
      <c r="L147" s="83">
        <v>1089064511.4200001</v>
      </c>
      <c r="M147" s="83"/>
      <c r="N147" s="83">
        <v>0</v>
      </c>
      <c r="O147" s="87">
        <f t="shared" si="67"/>
        <v>80.701753282158563</v>
      </c>
      <c r="P147" s="109">
        <f t="shared" si="60"/>
        <v>80.701753282158563</v>
      </c>
      <c r="Q147" s="109"/>
      <c r="R147" s="109"/>
    </row>
    <row r="148" s="79" customFormat="1" ht="45" hidden="1" customHeight="1">
      <c r="A148" s="80" t="s">
        <v>252</v>
      </c>
      <c r="B148" s="105" t="s">
        <v>253</v>
      </c>
      <c r="C148" s="97" t="s">
        <v>74</v>
      </c>
      <c r="D148" s="83">
        <f t="shared" si="83"/>
        <v>433311000</v>
      </c>
      <c r="E148" s="83">
        <v>433311000</v>
      </c>
      <c r="F148" s="83"/>
      <c r="G148" s="83">
        <v>0</v>
      </c>
      <c r="H148" s="83">
        <f t="shared" si="77"/>
        <v>410236000</v>
      </c>
      <c r="I148" s="83">
        <v>410236000</v>
      </c>
      <c r="J148" s="83">
        <f t="shared" si="78"/>
        <v>0</v>
      </c>
      <c r="K148" s="83">
        <f t="shared" si="79"/>
        <v>343045685.13</v>
      </c>
      <c r="L148" s="83">
        <v>343045685.13</v>
      </c>
      <c r="M148" s="83"/>
      <c r="N148" s="83">
        <v>0</v>
      </c>
      <c r="O148" s="87">
        <f t="shared" si="67"/>
        <v>79.168469097253464</v>
      </c>
      <c r="P148" s="109">
        <f t="shared" si="60"/>
        <v>79.168469097253464</v>
      </c>
      <c r="Q148" s="109"/>
      <c r="R148" s="109"/>
    </row>
    <row r="149" s="79" customFormat="1" ht="51" hidden="1" customHeight="1">
      <c r="A149" s="80" t="s">
        <v>254</v>
      </c>
      <c r="B149" s="105" t="s">
        <v>255</v>
      </c>
      <c r="C149" s="97" t="s">
        <v>74</v>
      </c>
      <c r="D149" s="83">
        <f t="shared" si="83"/>
        <v>108764000</v>
      </c>
      <c r="E149" s="83">
        <v>108764000</v>
      </c>
      <c r="F149" s="83"/>
      <c r="G149" s="83">
        <v>0</v>
      </c>
      <c r="H149" s="83">
        <f t="shared" si="77"/>
        <v>99594000</v>
      </c>
      <c r="I149" s="83">
        <v>99594000</v>
      </c>
      <c r="J149" s="83">
        <f t="shared" si="78"/>
        <v>0</v>
      </c>
      <c r="K149" s="83">
        <f t="shared" si="79"/>
        <v>82362323.430000007</v>
      </c>
      <c r="L149" s="83">
        <v>82362323.430000007</v>
      </c>
      <c r="M149" s="83"/>
      <c r="N149" s="83">
        <v>0</v>
      </c>
      <c r="O149" s="87">
        <f t="shared" si="67"/>
        <v>75.725721222095558</v>
      </c>
      <c r="P149" s="109">
        <f t="shared" si="60"/>
        <v>75.725721222095558</v>
      </c>
      <c r="Q149" s="109"/>
      <c r="R149" s="109"/>
    </row>
    <row r="150" s="79" customFormat="1" ht="45" hidden="1" customHeight="1">
      <c r="A150" s="80" t="s">
        <v>256</v>
      </c>
      <c r="B150" s="105" t="s">
        <v>257</v>
      </c>
      <c r="C150" s="97" t="s">
        <v>74</v>
      </c>
      <c r="D150" s="83">
        <f t="shared" si="83"/>
        <v>2385000</v>
      </c>
      <c r="E150" s="83">
        <v>2385000</v>
      </c>
      <c r="F150" s="83"/>
      <c r="G150" s="83">
        <v>0</v>
      </c>
      <c r="H150" s="83">
        <f t="shared" si="77"/>
        <v>2197300</v>
      </c>
      <c r="I150" s="83">
        <v>2197300</v>
      </c>
      <c r="J150" s="83">
        <f t="shared" si="78"/>
        <v>0</v>
      </c>
      <c r="K150" s="83">
        <f t="shared" si="79"/>
        <v>1987611.52</v>
      </c>
      <c r="L150" s="83">
        <v>1987611.52</v>
      </c>
      <c r="M150" s="83"/>
      <c r="N150" s="83">
        <v>0</v>
      </c>
      <c r="O150" s="87">
        <f t="shared" si="67"/>
        <v>83.338009224318654</v>
      </c>
      <c r="P150" s="109">
        <f t="shared" si="60"/>
        <v>83.338009224318654</v>
      </c>
      <c r="Q150" s="109"/>
      <c r="R150" s="109"/>
    </row>
    <row r="151" s="79" customFormat="1" ht="80.25" hidden="1" customHeight="1">
      <c r="A151" s="80" t="s">
        <v>258</v>
      </c>
      <c r="B151" s="105" t="s">
        <v>259</v>
      </c>
      <c r="C151" s="97" t="s">
        <v>74</v>
      </c>
      <c r="D151" s="83">
        <f t="shared" si="83"/>
        <v>54845000</v>
      </c>
      <c r="E151" s="83">
        <v>54845000</v>
      </c>
      <c r="F151" s="83"/>
      <c r="G151" s="83">
        <v>0</v>
      </c>
      <c r="H151" s="83">
        <f t="shared" si="77"/>
        <v>49774000</v>
      </c>
      <c r="I151" s="83">
        <v>49774000</v>
      </c>
      <c r="J151" s="83">
        <f t="shared" si="78"/>
        <v>0</v>
      </c>
      <c r="K151" s="83">
        <f t="shared" si="79"/>
        <v>47634225.969999999</v>
      </c>
      <c r="L151" s="83">
        <v>47634225.969999999</v>
      </c>
      <c r="M151" s="83"/>
      <c r="N151" s="83">
        <v>0</v>
      </c>
      <c r="O151" s="87">
        <f t="shared" si="67"/>
        <v>86.852449576078044</v>
      </c>
      <c r="P151" s="109">
        <f t="shared" si="60"/>
        <v>86.852449576078044</v>
      </c>
      <c r="Q151" s="109"/>
      <c r="R151" s="109"/>
    </row>
    <row r="152" s="79" customFormat="1" ht="60" hidden="1" customHeight="1">
      <c r="A152" s="80" t="s">
        <v>260</v>
      </c>
      <c r="B152" s="105" t="s">
        <v>261</v>
      </c>
      <c r="C152" s="97" t="s">
        <v>74</v>
      </c>
      <c r="D152" s="83">
        <f t="shared" si="83"/>
        <v>2253000</v>
      </c>
      <c r="E152" s="83">
        <v>2253000</v>
      </c>
      <c r="F152" s="83"/>
      <c r="G152" s="83">
        <v>0</v>
      </c>
      <c r="H152" s="83">
        <f t="shared" si="77"/>
        <v>2253000</v>
      </c>
      <c r="I152" s="83">
        <v>2253000</v>
      </c>
      <c r="J152" s="83">
        <f t="shared" si="78"/>
        <v>0</v>
      </c>
      <c r="K152" s="83">
        <f t="shared" si="79"/>
        <v>1803000</v>
      </c>
      <c r="L152" s="83">
        <v>1803000</v>
      </c>
      <c r="M152" s="83"/>
      <c r="N152" s="83">
        <v>0</v>
      </c>
      <c r="O152" s="87">
        <f t="shared" si="67"/>
        <v>80.026631158455402</v>
      </c>
      <c r="P152" s="109">
        <f t="shared" si="60"/>
        <v>80.026631158455402</v>
      </c>
      <c r="Q152" s="109"/>
      <c r="R152" s="109"/>
    </row>
    <row r="153" s="79" customFormat="1" ht="37.5" hidden="1" customHeight="1">
      <c r="A153" s="80" t="s">
        <v>262</v>
      </c>
      <c r="B153" s="105" t="s">
        <v>263</v>
      </c>
      <c r="C153" s="97" t="s">
        <v>74</v>
      </c>
      <c r="D153" s="83">
        <f t="shared" si="83"/>
        <v>2312300</v>
      </c>
      <c r="E153" s="83">
        <v>2312300</v>
      </c>
      <c r="F153" s="83"/>
      <c r="G153" s="83">
        <v>0</v>
      </c>
      <c r="H153" s="83">
        <f t="shared" si="77"/>
        <v>2312299.2000000002</v>
      </c>
      <c r="I153" s="83">
        <v>2312299.2000000002</v>
      </c>
      <c r="J153" s="83">
        <f t="shared" si="78"/>
        <v>0</v>
      </c>
      <c r="K153" s="83">
        <f t="shared" si="79"/>
        <v>2312299.2000000002</v>
      </c>
      <c r="L153" s="83">
        <v>2312299.2000000002</v>
      </c>
      <c r="M153" s="83"/>
      <c r="N153" s="83">
        <v>0</v>
      </c>
      <c r="O153" s="87">
        <f t="shared" si="67"/>
        <v>99.999965402413196</v>
      </c>
      <c r="P153" s="109">
        <f t="shared" si="60"/>
        <v>99.999965402413196</v>
      </c>
      <c r="Q153" s="109"/>
      <c r="R153" s="109"/>
    </row>
    <row r="154" s="79" customFormat="1" ht="42.75" hidden="1" customHeight="1">
      <c r="A154" s="80" t="s">
        <v>264</v>
      </c>
      <c r="B154" s="105" t="s">
        <v>265</v>
      </c>
      <c r="C154" s="97" t="s">
        <v>74</v>
      </c>
      <c r="D154" s="83">
        <f t="shared" si="83"/>
        <v>13131900</v>
      </c>
      <c r="E154" s="83">
        <v>13131900</v>
      </c>
      <c r="F154" s="83"/>
      <c r="G154" s="83">
        <v>0</v>
      </c>
      <c r="H154" s="83">
        <f t="shared" si="77"/>
        <v>13131900</v>
      </c>
      <c r="I154" s="83">
        <v>13131900</v>
      </c>
      <c r="J154" s="83">
        <f t="shared" si="78"/>
        <v>0</v>
      </c>
      <c r="K154" s="83">
        <f t="shared" si="79"/>
        <v>10564662.640000001</v>
      </c>
      <c r="L154" s="83">
        <v>10564662.640000001</v>
      </c>
      <c r="M154" s="83"/>
      <c r="N154" s="83">
        <v>0</v>
      </c>
      <c r="O154" s="87">
        <f t="shared" si="67"/>
        <v>80.450373822523773</v>
      </c>
      <c r="P154" s="109">
        <f t="shared" si="60"/>
        <v>80.450373822523773</v>
      </c>
      <c r="Q154" s="109"/>
      <c r="R154" s="109"/>
    </row>
    <row r="155" s="79" customFormat="1" ht="71.25" hidden="1" customHeight="1">
      <c r="A155" s="91" t="s">
        <v>266</v>
      </c>
      <c r="B155" s="106" t="s">
        <v>267</v>
      </c>
      <c r="C155" s="89" t="s">
        <v>74</v>
      </c>
      <c r="D155" s="85">
        <f t="shared" si="83"/>
        <v>320000</v>
      </c>
      <c r="E155" s="85">
        <v>0</v>
      </c>
      <c r="F155" s="85"/>
      <c r="G155" s="85">
        <v>320000</v>
      </c>
      <c r="H155" s="85">
        <f t="shared" si="77"/>
        <v>269995.73999999999</v>
      </c>
      <c r="I155" s="85">
        <v>0</v>
      </c>
      <c r="J155" s="85">
        <f t="shared" si="78"/>
        <v>269995.73999999999</v>
      </c>
      <c r="K155" s="85">
        <f t="shared" si="79"/>
        <v>269995.73999999999</v>
      </c>
      <c r="L155" s="85">
        <v>0</v>
      </c>
      <c r="M155" s="85"/>
      <c r="N155" s="85">
        <v>269995.73999999999</v>
      </c>
      <c r="O155" s="95">
        <f t="shared" si="67"/>
        <v>84.373668749999993</v>
      </c>
      <c r="P155" s="108">
        <v>0</v>
      </c>
      <c r="Q155" s="108"/>
      <c r="R155" s="108"/>
    </row>
    <row r="156" s="79" customFormat="1" ht="36" hidden="1" customHeight="1">
      <c r="A156" s="91" t="s">
        <v>268</v>
      </c>
      <c r="B156" s="106" t="s">
        <v>269</v>
      </c>
      <c r="C156" s="89"/>
      <c r="D156" s="85">
        <f>SUM(D157:D159)</f>
        <v>35531512</v>
      </c>
      <c r="E156" s="85">
        <f t="shared" ref="E156:N156" si="84">SUM(E157:E159)</f>
        <v>27389868</v>
      </c>
      <c r="F156" s="85"/>
      <c r="G156" s="85">
        <f t="shared" si="84"/>
        <v>8141644</v>
      </c>
      <c r="H156" s="85">
        <f t="shared" si="84"/>
        <v>35395723.57</v>
      </c>
      <c r="I156" s="85">
        <f t="shared" si="84"/>
        <v>27380935.219999999</v>
      </c>
      <c r="J156" s="85">
        <f t="shared" si="84"/>
        <v>8014788.3499999996</v>
      </c>
      <c r="K156" s="85">
        <f t="shared" si="84"/>
        <v>35395254.57</v>
      </c>
      <c r="L156" s="85">
        <f t="shared" si="84"/>
        <v>27380466.219999999</v>
      </c>
      <c r="M156" s="85"/>
      <c r="N156" s="85">
        <f t="shared" si="84"/>
        <v>8014788.3499999996</v>
      </c>
      <c r="O156" s="95">
        <f t="shared" si="67"/>
        <v>99.616516657101457</v>
      </c>
      <c r="P156" s="108">
        <f t="shared" si="60"/>
        <v>99.965674241292433</v>
      </c>
      <c r="Q156" s="108"/>
      <c r="R156" s="108"/>
    </row>
    <row r="157" s="79" customFormat="1" ht="33" hidden="1" customHeight="1">
      <c r="A157" s="80" t="s">
        <v>270</v>
      </c>
      <c r="B157" s="105" t="s">
        <v>178</v>
      </c>
      <c r="C157" s="97" t="s">
        <v>74</v>
      </c>
      <c r="D157" s="83">
        <f t="shared" ref="D157:D159" si="85">E157+G157</f>
        <v>8141644</v>
      </c>
      <c r="E157" s="83">
        <v>0</v>
      </c>
      <c r="F157" s="83"/>
      <c r="G157" s="83">
        <v>8141644</v>
      </c>
      <c r="H157" s="83">
        <f t="shared" ref="H157:H159" si="86">I157+J157</f>
        <v>8014788.3499999996</v>
      </c>
      <c r="I157" s="83">
        <v>0</v>
      </c>
      <c r="J157" s="83">
        <f t="shared" ref="J157:J159" si="87">N157</f>
        <v>8014788.3499999996</v>
      </c>
      <c r="K157" s="83">
        <f t="shared" ref="K157:K159" si="88">L157+N157</f>
        <v>8014788.3499999996</v>
      </c>
      <c r="L157" s="83">
        <v>0</v>
      </c>
      <c r="M157" s="83"/>
      <c r="N157" s="83">
        <v>8014788.3499999996</v>
      </c>
      <c r="O157" s="87">
        <f t="shared" si="67"/>
        <v>98.441891465654834</v>
      </c>
      <c r="P157" s="109">
        <v>0</v>
      </c>
      <c r="Q157" s="109"/>
      <c r="R157" s="109"/>
    </row>
    <row r="158" s="79" customFormat="1" ht="63.75" hidden="1" customHeight="1">
      <c r="A158" s="80" t="s">
        <v>271</v>
      </c>
      <c r="B158" s="105" t="s">
        <v>272</v>
      </c>
      <c r="C158" s="97" t="s">
        <v>74</v>
      </c>
      <c r="D158" s="83">
        <f t="shared" si="85"/>
        <v>8115068</v>
      </c>
      <c r="E158" s="83">
        <v>8115068</v>
      </c>
      <c r="F158" s="83"/>
      <c r="G158" s="83">
        <v>0</v>
      </c>
      <c r="H158" s="83">
        <f t="shared" si="86"/>
        <v>8115068</v>
      </c>
      <c r="I158" s="83">
        <v>8115068</v>
      </c>
      <c r="J158" s="83">
        <f t="shared" si="87"/>
        <v>0</v>
      </c>
      <c r="K158" s="83">
        <f t="shared" si="88"/>
        <v>8115047</v>
      </c>
      <c r="L158" s="83">
        <v>8115047</v>
      </c>
      <c r="M158" s="83"/>
      <c r="N158" s="83">
        <v>0</v>
      </c>
      <c r="O158" s="87">
        <f t="shared" si="67"/>
        <v>99.999741222131476</v>
      </c>
      <c r="P158" s="109">
        <f t="shared" si="60"/>
        <v>99.999741222131476</v>
      </c>
      <c r="Q158" s="109"/>
      <c r="R158" s="109"/>
    </row>
    <row r="159" s="79" customFormat="1" ht="33" hidden="1" customHeight="1">
      <c r="A159" s="80" t="s">
        <v>273</v>
      </c>
      <c r="B159" s="105" t="s">
        <v>274</v>
      </c>
      <c r="C159" s="97" t="s">
        <v>74</v>
      </c>
      <c r="D159" s="83">
        <f t="shared" si="85"/>
        <v>19274800</v>
      </c>
      <c r="E159" s="83">
        <v>19274800</v>
      </c>
      <c r="F159" s="83"/>
      <c r="G159" s="83">
        <v>0</v>
      </c>
      <c r="H159" s="83">
        <f t="shared" si="86"/>
        <v>19265867.219999999</v>
      </c>
      <c r="I159" s="83">
        <v>19265867.219999999</v>
      </c>
      <c r="J159" s="83">
        <f t="shared" si="87"/>
        <v>0</v>
      </c>
      <c r="K159" s="83">
        <f t="shared" si="88"/>
        <v>19265419.219999999</v>
      </c>
      <c r="L159" s="83">
        <v>19265419.219999999</v>
      </c>
      <c r="M159" s="83"/>
      <c r="N159" s="83">
        <v>0</v>
      </c>
      <c r="O159" s="87">
        <f t="shared" si="67"/>
        <v>99.95133137568223</v>
      </c>
      <c r="P159" s="109">
        <f t="shared" si="60"/>
        <v>99.95133137568223</v>
      </c>
      <c r="Q159" s="109"/>
      <c r="R159" s="109"/>
    </row>
    <row r="160" s="79" customFormat="1" ht="32.25" hidden="1" customHeight="1">
      <c r="A160" s="91" t="s">
        <v>275</v>
      </c>
      <c r="B160" s="106" t="s">
        <v>276</v>
      </c>
      <c r="C160" s="89"/>
      <c r="D160" s="85">
        <f>SUM(D161:D166)</f>
        <v>39165359</v>
      </c>
      <c r="E160" s="85">
        <f t="shared" ref="E160:N160" si="89">SUM(E161:E166)</f>
        <v>3563954</v>
      </c>
      <c r="F160" s="85"/>
      <c r="G160" s="85">
        <f t="shared" si="89"/>
        <v>35601405</v>
      </c>
      <c r="H160" s="85">
        <f t="shared" si="89"/>
        <v>33012900.039999999</v>
      </c>
      <c r="I160" s="85">
        <f t="shared" si="89"/>
        <v>3529162.96</v>
      </c>
      <c r="J160" s="85">
        <f t="shared" si="89"/>
        <v>29483737.079999998</v>
      </c>
      <c r="K160" s="85">
        <f t="shared" si="89"/>
        <v>31762798.57</v>
      </c>
      <c r="L160" s="85">
        <f t="shared" si="89"/>
        <v>2279061.4900000002</v>
      </c>
      <c r="M160" s="85"/>
      <c r="N160" s="85">
        <f t="shared" si="89"/>
        <v>29483737.079999998</v>
      </c>
      <c r="O160" s="95">
        <f t="shared" si="67"/>
        <v>81.099214665694745</v>
      </c>
      <c r="P160" s="108">
        <f t="shared" si="60"/>
        <v>63.947556281590622</v>
      </c>
      <c r="Q160" s="108"/>
      <c r="R160" s="108"/>
    </row>
    <row r="161" s="79" customFormat="1" ht="41.25" hidden="1" customHeight="1">
      <c r="A161" s="80" t="s">
        <v>277</v>
      </c>
      <c r="B161" s="105" t="s">
        <v>84</v>
      </c>
      <c r="C161" s="97" t="s">
        <v>74</v>
      </c>
      <c r="D161" s="83">
        <f t="shared" ref="D161:D166" si="90">E161+G161</f>
        <v>30118000</v>
      </c>
      <c r="E161" s="83">
        <v>0</v>
      </c>
      <c r="F161" s="83"/>
      <c r="G161" s="83">
        <v>30118000</v>
      </c>
      <c r="H161" s="83">
        <f t="shared" ref="H161:H166" si="91">I161+J161</f>
        <v>24320662</v>
      </c>
      <c r="I161" s="83">
        <v>0</v>
      </c>
      <c r="J161" s="83">
        <f t="shared" ref="J161:J166" si="92">N161</f>
        <v>24320662</v>
      </c>
      <c r="K161" s="83">
        <f t="shared" ref="K161:K166" si="93">L161+N161</f>
        <v>24320662</v>
      </c>
      <c r="L161" s="83">
        <v>0</v>
      </c>
      <c r="M161" s="83"/>
      <c r="N161" s="83">
        <v>24320662</v>
      </c>
      <c r="O161" s="87">
        <f t="shared" si="67"/>
        <v>80.751251743143641</v>
      </c>
      <c r="P161" s="109">
        <v>0</v>
      </c>
      <c r="Q161" s="109"/>
      <c r="R161" s="109"/>
    </row>
    <row r="162" s="79" customFormat="1" ht="41.25" hidden="1" customHeight="1">
      <c r="A162" s="80" t="s">
        <v>278</v>
      </c>
      <c r="B162" s="105" t="s">
        <v>279</v>
      </c>
      <c r="C162" s="97" t="s">
        <v>74</v>
      </c>
      <c r="D162" s="83">
        <f t="shared" si="90"/>
        <v>867635</v>
      </c>
      <c r="E162" s="83">
        <v>0</v>
      </c>
      <c r="F162" s="83"/>
      <c r="G162" s="83">
        <v>867635</v>
      </c>
      <c r="H162" s="83">
        <f t="shared" si="91"/>
        <v>602805</v>
      </c>
      <c r="I162" s="83">
        <v>0</v>
      </c>
      <c r="J162" s="83">
        <f t="shared" si="92"/>
        <v>602805</v>
      </c>
      <c r="K162" s="83">
        <f t="shared" si="93"/>
        <v>602805</v>
      </c>
      <c r="L162" s="83">
        <v>0</v>
      </c>
      <c r="M162" s="83"/>
      <c r="N162" s="83">
        <v>602805</v>
      </c>
      <c r="O162" s="87">
        <f t="shared" si="67"/>
        <v>69.47679611818333</v>
      </c>
      <c r="P162" s="109">
        <v>0</v>
      </c>
      <c r="Q162" s="109"/>
      <c r="R162" s="109"/>
    </row>
    <row r="163" s="79" customFormat="1" ht="33.75" hidden="1" customHeight="1">
      <c r="A163" s="80" t="s">
        <v>280</v>
      </c>
      <c r="B163" s="105" t="s">
        <v>281</v>
      </c>
      <c r="C163" s="97" t="s">
        <v>74</v>
      </c>
      <c r="D163" s="83">
        <f t="shared" si="90"/>
        <v>4615770</v>
      </c>
      <c r="E163" s="83">
        <v>0</v>
      </c>
      <c r="F163" s="83"/>
      <c r="G163" s="83">
        <v>4615770</v>
      </c>
      <c r="H163" s="83">
        <f t="shared" si="91"/>
        <v>4560270.0800000001</v>
      </c>
      <c r="I163" s="83">
        <v>0</v>
      </c>
      <c r="J163" s="83">
        <f t="shared" si="92"/>
        <v>4560270.0800000001</v>
      </c>
      <c r="K163" s="83">
        <f t="shared" si="93"/>
        <v>4560270.0800000001</v>
      </c>
      <c r="L163" s="83">
        <v>0</v>
      </c>
      <c r="M163" s="83"/>
      <c r="N163" s="83">
        <v>4560270.0800000001</v>
      </c>
      <c r="O163" s="87">
        <f t="shared" si="67"/>
        <v>98.797602133555188</v>
      </c>
      <c r="P163" s="109">
        <v>0</v>
      </c>
      <c r="Q163" s="109"/>
      <c r="R163" s="109"/>
    </row>
    <row r="164" s="79" customFormat="1" ht="63.75" hidden="1" customHeight="1">
      <c r="A164" s="80" t="s">
        <v>282</v>
      </c>
      <c r="B164" s="105" t="s">
        <v>283</v>
      </c>
      <c r="C164" s="97" t="s">
        <v>74</v>
      </c>
      <c r="D164" s="83">
        <f t="shared" si="90"/>
        <v>230000</v>
      </c>
      <c r="E164" s="83">
        <v>230000</v>
      </c>
      <c r="F164" s="83"/>
      <c r="G164" s="83">
        <v>0</v>
      </c>
      <c r="H164" s="83">
        <f t="shared" si="91"/>
        <v>230000</v>
      </c>
      <c r="I164" s="83">
        <v>230000</v>
      </c>
      <c r="J164" s="83">
        <f t="shared" si="92"/>
        <v>0</v>
      </c>
      <c r="K164" s="83">
        <f t="shared" si="93"/>
        <v>230000</v>
      </c>
      <c r="L164" s="83">
        <v>230000</v>
      </c>
      <c r="M164" s="83"/>
      <c r="N164" s="83">
        <v>0</v>
      </c>
      <c r="O164" s="87">
        <f t="shared" si="67"/>
        <v>100</v>
      </c>
      <c r="P164" s="109">
        <f t="shared" ref="P164:P227" si="94">L164/E164*100</f>
        <v>100</v>
      </c>
      <c r="Q164" s="109"/>
      <c r="R164" s="109"/>
    </row>
    <row r="165" s="79" customFormat="1" ht="42" hidden="1" customHeight="1">
      <c r="A165" s="80" t="s">
        <v>284</v>
      </c>
      <c r="B165" s="105" t="s">
        <v>285</v>
      </c>
      <c r="C165" s="97" t="s">
        <v>74</v>
      </c>
      <c r="D165" s="83">
        <f t="shared" si="90"/>
        <v>1683854</v>
      </c>
      <c r="E165" s="83">
        <v>1683854</v>
      </c>
      <c r="F165" s="83"/>
      <c r="G165" s="83">
        <v>0</v>
      </c>
      <c r="H165" s="83">
        <f t="shared" si="91"/>
        <v>1649062.9600000002</v>
      </c>
      <c r="I165" s="83">
        <v>1649062.9600000002</v>
      </c>
      <c r="J165" s="83">
        <f t="shared" si="92"/>
        <v>0</v>
      </c>
      <c r="K165" s="83">
        <f t="shared" si="93"/>
        <v>1649062.96</v>
      </c>
      <c r="L165" s="83">
        <v>1649062.96</v>
      </c>
      <c r="M165" s="83"/>
      <c r="N165" s="83">
        <v>0</v>
      </c>
      <c r="O165" s="87">
        <f t="shared" si="67"/>
        <v>97.93384462073314</v>
      </c>
      <c r="P165" s="109">
        <f t="shared" si="94"/>
        <v>97.93384462073314</v>
      </c>
      <c r="Q165" s="109"/>
      <c r="R165" s="109"/>
    </row>
    <row r="166" s="79" customFormat="1" ht="42" hidden="1" customHeight="1">
      <c r="A166" s="80" t="s">
        <v>286</v>
      </c>
      <c r="B166" s="105" t="s">
        <v>186</v>
      </c>
      <c r="C166" s="97" t="s">
        <v>74</v>
      </c>
      <c r="D166" s="83">
        <f t="shared" si="90"/>
        <v>1650100</v>
      </c>
      <c r="E166" s="83">
        <v>1650100</v>
      </c>
      <c r="F166" s="83"/>
      <c r="G166" s="83">
        <v>0</v>
      </c>
      <c r="H166" s="83">
        <f t="shared" si="91"/>
        <v>1650100</v>
      </c>
      <c r="I166" s="83">
        <v>1650100</v>
      </c>
      <c r="J166" s="83">
        <f t="shared" si="92"/>
        <v>0</v>
      </c>
      <c r="K166" s="83">
        <f t="shared" si="93"/>
        <v>399998.53000000003</v>
      </c>
      <c r="L166" s="83">
        <v>399998.53000000003</v>
      </c>
      <c r="M166" s="83"/>
      <c r="N166" s="83">
        <v>0</v>
      </c>
      <c r="O166" s="87">
        <f t="shared" si="67"/>
        <v>24.240866008120719</v>
      </c>
      <c r="P166" s="109">
        <f t="shared" si="94"/>
        <v>24.240866008120719</v>
      </c>
      <c r="Q166" s="109"/>
      <c r="R166" s="109"/>
    </row>
    <row r="167" s="79" customFormat="1" ht="41.25" hidden="1" customHeight="1">
      <c r="A167" s="91" t="s">
        <v>287</v>
      </c>
      <c r="B167" s="106" t="s">
        <v>288</v>
      </c>
      <c r="C167" s="89"/>
      <c r="D167" s="85">
        <f>SUM(D168:D170)</f>
        <v>109541700</v>
      </c>
      <c r="E167" s="85">
        <f t="shared" ref="E167:N167" si="95">SUM(E168:E170)</f>
        <v>0</v>
      </c>
      <c r="F167" s="85"/>
      <c r="G167" s="85">
        <f t="shared" si="95"/>
        <v>109541700</v>
      </c>
      <c r="H167" s="85">
        <f t="shared" si="95"/>
        <v>95041554.109999999</v>
      </c>
      <c r="I167" s="85">
        <f t="shared" si="95"/>
        <v>0</v>
      </c>
      <c r="J167" s="85">
        <f t="shared" si="95"/>
        <v>95041554.109999999</v>
      </c>
      <c r="K167" s="85">
        <f t="shared" si="95"/>
        <v>95041554.109999999</v>
      </c>
      <c r="L167" s="85">
        <f t="shared" si="95"/>
        <v>0</v>
      </c>
      <c r="M167" s="85"/>
      <c r="N167" s="85">
        <f t="shared" si="95"/>
        <v>95041554.109999999</v>
      </c>
      <c r="O167" s="95">
        <f t="shared" si="67"/>
        <v>86.762898613039596</v>
      </c>
      <c r="P167" s="108">
        <v>0</v>
      </c>
      <c r="Q167" s="108"/>
      <c r="R167" s="108"/>
    </row>
    <row r="168" s="79" customFormat="1" ht="44.25" hidden="1" customHeight="1">
      <c r="A168" s="80" t="s">
        <v>289</v>
      </c>
      <c r="B168" s="105" t="s">
        <v>84</v>
      </c>
      <c r="C168" s="97" t="s">
        <v>74</v>
      </c>
      <c r="D168" s="83">
        <f t="shared" ref="D168:D170" si="96">E168+G168</f>
        <v>60759000</v>
      </c>
      <c r="E168" s="83">
        <v>0</v>
      </c>
      <c r="F168" s="83"/>
      <c r="G168" s="83">
        <v>60759000</v>
      </c>
      <c r="H168" s="83">
        <f t="shared" ref="H168:H170" si="97">I168+J168</f>
        <v>52264925.689999998</v>
      </c>
      <c r="I168" s="83">
        <v>0</v>
      </c>
      <c r="J168" s="83">
        <f t="shared" ref="J168:J170" si="98">N168</f>
        <v>52264925.689999998</v>
      </c>
      <c r="K168" s="83">
        <f t="shared" ref="K168:K170" si="99">L168+N168</f>
        <v>52264925.689999998</v>
      </c>
      <c r="L168" s="83">
        <v>0</v>
      </c>
      <c r="M168" s="83"/>
      <c r="N168" s="83">
        <v>52264925.689999998</v>
      </c>
      <c r="O168" s="87">
        <f t="shared" si="67"/>
        <v>86.020055777744858</v>
      </c>
      <c r="P168" s="109">
        <v>0</v>
      </c>
      <c r="Q168" s="109"/>
      <c r="R168" s="109"/>
    </row>
    <row r="169" s="79" customFormat="1" ht="44.25" hidden="1" customHeight="1">
      <c r="A169" s="80" t="s">
        <v>290</v>
      </c>
      <c r="B169" s="105" t="s">
        <v>86</v>
      </c>
      <c r="C169" s="97" t="s">
        <v>74</v>
      </c>
      <c r="D169" s="83">
        <f t="shared" si="96"/>
        <v>48602700</v>
      </c>
      <c r="E169" s="83">
        <v>0</v>
      </c>
      <c r="F169" s="83"/>
      <c r="G169" s="83">
        <v>48602700</v>
      </c>
      <c r="H169" s="83">
        <f t="shared" si="97"/>
        <v>42596628.420000002</v>
      </c>
      <c r="I169" s="83">
        <v>0</v>
      </c>
      <c r="J169" s="83">
        <f t="shared" si="98"/>
        <v>42596628.420000002</v>
      </c>
      <c r="K169" s="83">
        <f t="shared" si="99"/>
        <v>42596628.420000002</v>
      </c>
      <c r="L169" s="83">
        <v>0</v>
      </c>
      <c r="M169" s="83"/>
      <c r="N169" s="83">
        <v>42596628.420000002</v>
      </c>
      <c r="O169" s="87">
        <f t="shared" si="67"/>
        <v>87.64251455166071</v>
      </c>
      <c r="P169" s="109">
        <v>0</v>
      </c>
      <c r="Q169" s="109"/>
      <c r="R169" s="109"/>
    </row>
    <row r="170" s="79" customFormat="1" ht="49.5" hidden="1" customHeight="1">
      <c r="A170" s="80" t="s">
        <v>291</v>
      </c>
      <c r="B170" s="105" t="s">
        <v>292</v>
      </c>
      <c r="C170" s="97" t="s">
        <v>74</v>
      </c>
      <c r="D170" s="83">
        <f t="shared" si="96"/>
        <v>180000</v>
      </c>
      <c r="E170" s="83">
        <v>0</v>
      </c>
      <c r="F170" s="83"/>
      <c r="G170" s="83">
        <v>180000</v>
      </c>
      <c r="H170" s="83">
        <f t="shared" si="97"/>
        <v>180000</v>
      </c>
      <c r="I170" s="83">
        <v>0</v>
      </c>
      <c r="J170" s="83">
        <f t="shared" si="98"/>
        <v>180000</v>
      </c>
      <c r="K170" s="83">
        <f t="shared" si="99"/>
        <v>180000</v>
      </c>
      <c r="L170" s="83">
        <v>0</v>
      </c>
      <c r="M170" s="83"/>
      <c r="N170" s="83">
        <v>180000</v>
      </c>
      <c r="O170" s="87">
        <f t="shared" si="67"/>
        <v>100</v>
      </c>
      <c r="P170" s="109">
        <v>0</v>
      </c>
      <c r="Q170" s="109"/>
      <c r="R170" s="109"/>
    </row>
    <row r="171" s="90" customFormat="1" ht="32.25" hidden="1" customHeight="1">
      <c r="A171" s="102" t="s">
        <v>293</v>
      </c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</row>
    <row r="172" s="90" customFormat="1" ht="48.75" hidden="1" customHeight="1">
      <c r="A172" s="91" t="s">
        <v>294</v>
      </c>
      <c r="B172" s="92" t="s">
        <v>295</v>
      </c>
      <c r="C172" s="92"/>
      <c r="D172" s="85">
        <f>D173+D179+D189</f>
        <v>433499915</v>
      </c>
      <c r="E172" s="85">
        <f t="shared" ref="E172:N172" si="100">E173+E179+E189</f>
        <v>305377500</v>
      </c>
      <c r="F172" s="85"/>
      <c r="G172" s="85">
        <f t="shared" si="100"/>
        <v>128122415</v>
      </c>
      <c r="H172" s="85">
        <f t="shared" si="100"/>
        <v>224434619</v>
      </c>
      <c r="I172" s="85">
        <f t="shared" si="100"/>
        <v>137889226.05000001</v>
      </c>
      <c r="J172" s="85">
        <f t="shared" si="100"/>
        <v>86545392.950000003</v>
      </c>
      <c r="K172" s="85">
        <f t="shared" si="100"/>
        <v>210707027.28000003</v>
      </c>
      <c r="L172" s="85">
        <f t="shared" si="100"/>
        <v>124161634.33000001</v>
      </c>
      <c r="M172" s="85"/>
      <c r="N172" s="85">
        <f t="shared" si="100"/>
        <v>86545392.950000003</v>
      </c>
      <c r="O172" s="94">
        <f t="shared" si="67"/>
        <v>48.60601351675006</v>
      </c>
      <c r="P172" s="108">
        <f t="shared" si="94"/>
        <v>40.658409453872665</v>
      </c>
      <c r="Q172" s="108"/>
      <c r="R172" s="108"/>
    </row>
    <row r="173" s="90" customFormat="1" ht="48.75" hidden="1" customHeight="1">
      <c r="A173" s="91" t="s">
        <v>296</v>
      </c>
      <c r="B173" s="92" t="s">
        <v>297</v>
      </c>
      <c r="C173" s="92"/>
      <c r="D173" s="85">
        <f>SUM(D174:D178)</f>
        <v>99515209</v>
      </c>
      <c r="E173" s="85">
        <f t="shared" ref="E173:N173" si="101">SUM(E174:E178)</f>
        <v>1884500</v>
      </c>
      <c r="F173" s="85"/>
      <c r="G173" s="85">
        <f t="shared" si="101"/>
        <v>97630709</v>
      </c>
      <c r="H173" s="85">
        <f t="shared" si="101"/>
        <v>73732609.829999998</v>
      </c>
      <c r="I173" s="85">
        <f t="shared" si="101"/>
        <v>1884430</v>
      </c>
      <c r="J173" s="85">
        <f t="shared" si="101"/>
        <v>71848179.829999998</v>
      </c>
      <c r="K173" s="85">
        <f t="shared" si="101"/>
        <v>73732609.829999998</v>
      </c>
      <c r="L173" s="85">
        <f t="shared" si="101"/>
        <v>1884430</v>
      </c>
      <c r="M173" s="85"/>
      <c r="N173" s="85">
        <f t="shared" si="101"/>
        <v>71848179.829999998</v>
      </c>
      <c r="O173" s="94">
        <f t="shared" ref="O173:O236" si="102">K173/D173*100</f>
        <v>74.091800209151941</v>
      </c>
      <c r="P173" s="108">
        <v>0</v>
      </c>
      <c r="Q173" s="108"/>
      <c r="R173" s="108"/>
    </row>
    <row r="174" s="90" customFormat="1" ht="42.75" hidden="1" customHeight="1">
      <c r="A174" s="80" t="s">
        <v>298</v>
      </c>
      <c r="B174" s="81" t="s">
        <v>84</v>
      </c>
      <c r="C174" s="82" t="s">
        <v>21</v>
      </c>
      <c r="D174" s="83">
        <f t="shared" ref="D174:D178" si="103">E174+G174</f>
        <v>33682321</v>
      </c>
      <c r="E174" s="83">
        <v>0</v>
      </c>
      <c r="F174" s="83"/>
      <c r="G174" s="83">
        <v>33682321</v>
      </c>
      <c r="H174" s="83">
        <f t="shared" ref="H174:H178" si="104">I174+J174</f>
        <v>28295366.059999999</v>
      </c>
      <c r="I174" s="83">
        <v>0</v>
      </c>
      <c r="J174" s="83">
        <f t="shared" ref="J174:J178" si="105">N174</f>
        <v>28295366.059999999</v>
      </c>
      <c r="K174" s="113">
        <f t="shared" ref="K174:K178" si="106">L174+N174</f>
        <v>28295366.059999999</v>
      </c>
      <c r="L174" s="113">
        <v>0</v>
      </c>
      <c r="M174" s="113"/>
      <c r="N174" s="113">
        <v>28295366.059999999</v>
      </c>
      <c r="O174" s="98">
        <f t="shared" si="102"/>
        <v>84.00658036600268</v>
      </c>
      <c r="P174" s="109">
        <v>0</v>
      </c>
      <c r="Q174" s="109"/>
      <c r="R174" s="109"/>
    </row>
    <row r="175" s="90" customFormat="1" ht="39" hidden="1" customHeight="1">
      <c r="A175" s="80" t="s">
        <v>299</v>
      </c>
      <c r="B175" s="81" t="s">
        <v>86</v>
      </c>
      <c r="C175" s="82" t="s">
        <v>21</v>
      </c>
      <c r="D175" s="83">
        <f t="shared" si="103"/>
        <v>42828470</v>
      </c>
      <c r="E175" s="83">
        <v>0</v>
      </c>
      <c r="F175" s="83"/>
      <c r="G175" s="83">
        <v>42828470</v>
      </c>
      <c r="H175" s="83">
        <f t="shared" si="104"/>
        <v>37135185.990000002</v>
      </c>
      <c r="I175" s="83">
        <v>0</v>
      </c>
      <c r="J175" s="83">
        <f t="shared" si="105"/>
        <v>37135185.990000002</v>
      </c>
      <c r="K175" s="113">
        <f t="shared" si="106"/>
        <v>37135185.990000002</v>
      </c>
      <c r="L175" s="83">
        <v>0</v>
      </c>
      <c r="M175" s="83"/>
      <c r="N175" s="83">
        <v>37135185.990000002</v>
      </c>
      <c r="O175" s="98">
        <f t="shared" si="102"/>
        <v>86.706777034061687</v>
      </c>
      <c r="P175" s="109">
        <v>0</v>
      </c>
      <c r="Q175" s="109"/>
      <c r="R175" s="109"/>
    </row>
    <row r="176" s="90" customFormat="1" ht="45" hidden="1" customHeight="1">
      <c r="A176" s="80" t="s">
        <v>300</v>
      </c>
      <c r="B176" s="81" t="s">
        <v>292</v>
      </c>
      <c r="C176" s="82" t="s">
        <v>21</v>
      </c>
      <c r="D176" s="83">
        <f t="shared" si="103"/>
        <v>500000</v>
      </c>
      <c r="E176" s="83">
        <v>0</v>
      </c>
      <c r="F176" s="83"/>
      <c r="G176" s="83">
        <v>500000</v>
      </c>
      <c r="H176" s="83">
        <f t="shared" si="104"/>
        <v>462781.20000000001</v>
      </c>
      <c r="I176" s="83">
        <v>0</v>
      </c>
      <c r="J176" s="83">
        <f t="shared" si="105"/>
        <v>462781.20000000001</v>
      </c>
      <c r="K176" s="113">
        <f t="shared" si="106"/>
        <v>462781.20000000001</v>
      </c>
      <c r="L176" s="83">
        <v>0</v>
      </c>
      <c r="M176" s="83"/>
      <c r="N176" s="83">
        <v>462781.20000000001</v>
      </c>
      <c r="O176" s="98">
        <f t="shared" si="102"/>
        <v>92.556240000000003</v>
      </c>
      <c r="P176" s="109">
        <v>0</v>
      </c>
      <c r="Q176" s="109"/>
      <c r="R176" s="109"/>
    </row>
    <row r="177" s="90" customFormat="1" ht="48.75" hidden="1" customHeight="1">
      <c r="A177" s="80" t="s">
        <v>301</v>
      </c>
      <c r="B177" s="81" t="s">
        <v>302</v>
      </c>
      <c r="C177" s="82" t="s">
        <v>21</v>
      </c>
      <c r="D177" s="83">
        <f t="shared" si="103"/>
        <v>20619918</v>
      </c>
      <c r="E177" s="83">
        <v>0</v>
      </c>
      <c r="F177" s="83"/>
      <c r="G177" s="83">
        <v>20619918</v>
      </c>
      <c r="H177" s="83">
        <f t="shared" si="104"/>
        <v>5954846.5800000001</v>
      </c>
      <c r="I177" s="83">
        <v>0</v>
      </c>
      <c r="J177" s="83">
        <f t="shared" si="105"/>
        <v>5954846.5800000001</v>
      </c>
      <c r="K177" s="113">
        <f t="shared" si="106"/>
        <v>5954846.5800000001</v>
      </c>
      <c r="L177" s="83">
        <v>0</v>
      </c>
      <c r="M177" s="83"/>
      <c r="N177" s="83">
        <v>5954846.5800000001</v>
      </c>
      <c r="O177" s="98">
        <f t="shared" si="102"/>
        <v>28.879099228231652</v>
      </c>
      <c r="P177" s="109">
        <v>0</v>
      </c>
      <c r="Q177" s="109"/>
      <c r="R177" s="109"/>
    </row>
    <row r="178" s="90" customFormat="1" ht="48.75" hidden="1" customHeight="1">
      <c r="A178" s="80" t="s">
        <v>303</v>
      </c>
      <c r="B178" s="81" t="s">
        <v>304</v>
      </c>
      <c r="C178" s="82" t="s">
        <v>21</v>
      </c>
      <c r="D178" s="83">
        <f t="shared" si="103"/>
        <v>1884500</v>
      </c>
      <c r="E178" s="83">
        <v>1884500</v>
      </c>
      <c r="F178" s="83"/>
      <c r="G178" s="83">
        <v>0</v>
      </c>
      <c r="H178" s="83">
        <f t="shared" si="104"/>
        <v>1884430</v>
      </c>
      <c r="I178" s="83">
        <v>1884430</v>
      </c>
      <c r="J178" s="83">
        <f t="shared" si="105"/>
        <v>0</v>
      </c>
      <c r="K178" s="113">
        <f t="shared" si="106"/>
        <v>1884430</v>
      </c>
      <c r="L178" s="83">
        <v>1884430</v>
      </c>
      <c r="M178" s="83"/>
      <c r="N178" s="83">
        <v>0</v>
      </c>
      <c r="O178" s="98">
        <f t="shared" si="102"/>
        <v>99.99628548686654</v>
      </c>
      <c r="P178" s="109">
        <v>0</v>
      </c>
      <c r="Q178" s="109"/>
      <c r="R178" s="109"/>
    </row>
    <row r="179" s="79" customFormat="1" ht="48.75" hidden="1" customHeight="1">
      <c r="A179" s="91" t="s">
        <v>305</v>
      </c>
      <c r="B179" s="92" t="s">
        <v>306</v>
      </c>
      <c r="C179" s="114"/>
      <c r="D179" s="85">
        <f>D180+D188</f>
        <v>331925342</v>
      </c>
      <c r="E179" s="85">
        <f t="shared" ref="E179:N179" si="107">E180+E188</f>
        <v>301563600</v>
      </c>
      <c r="F179" s="85"/>
      <c r="G179" s="85">
        <f t="shared" si="107"/>
        <v>30361742</v>
      </c>
      <c r="H179" s="85">
        <f t="shared" si="107"/>
        <v>148871225.17000002</v>
      </c>
      <c r="I179" s="85">
        <f t="shared" si="107"/>
        <v>134275408.05000001</v>
      </c>
      <c r="J179" s="85">
        <f t="shared" si="107"/>
        <v>14595817.120000001</v>
      </c>
      <c r="K179" s="85">
        <f t="shared" si="107"/>
        <v>135289289.45000002</v>
      </c>
      <c r="L179" s="85">
        <f t="shared" si="107"/>
        <v>120693472.33000001</v>
      </c>
      <c r="M179" s="85"/>
      <c r="N179" s="85">
        <f t="shared" si="107"/>
        <v>14595817.120000001</v>
      </c>
      <c r="O179" s="94">
        <f t="shared" si="102"/>
        <v>40.758951586769783</v>
      </c>
      <c r="P179" s="108">
        <f t="shared" si="94"/>
        <v>40.022559861336056</v>
      </c>
      <c r="Q179" s="108"/>
      <c r="R179" s="108"/>
    </row>
    <row r="180" s="90" customFormat="1" ht="48.75" hidden="1" customHeight="1">
      <c r="A180" s="80" t="s">
        <v>307</v>
      </c>
      <c r="B180" s="81" t="s">
        <v>308</v>
      </c>
      <c r="C180" s="82"/>
      <c r="D180" s="83">
        <f>SUM(D181:D187)</f>
        <v>309868942</v>
      </c>
      <c r="E180" s="83">
        <f t="shared" ref="E180:N180" si="108">SUM(E181:E187)</f>
        <v>301563600</v>
      </c>
      <c r="F180" s="83"/>
      <c r="G180" s="83">
        <f t="shared" si="108"/>
        <v>8305342</v>
      </c>
      <c r="H180" s="83">
        <f t="shared" si="108"/>
        <v>139493924.59</v>
      </c>
      <c r="I180" s="83">
        <f t="shared" si="108"/>
        <v>134275408.05000001</v>
      </c>
      <c r="J180" s="83">
        <f t="shared" si="108"/>
        <v>5218516.54</v>
      </c>
      <c r="K180" s="83">
        <f t="shared" si="108"/>
        <v>125911988.87</v>
      </c>
      <c r="L180" s="83">
        <f t="shared" si="108"/>
        <v>120693472.33000001</v>
      </c>
      <c r="M180" s="83"/>
      <c r="N180" s="83">
        <f t="shared" si="108"/>
        <v>5218516.54</v>
      </c>
      <c r="O180" s="98">
        <f t="shared" si="102"/>
        <v>40.633949326228382</v>
      </c>
      <c r="P180" s="109">
        <f t="shared" si="94"/>
        <v>40.022559861336056</v>
      </c>
      <c r="Q180" s="109"/>
      <c r="R180" s="109"/>
    </row>
    <row r="181" s="90" customFormat="1" ht="35.25" hidden="1" customHeight="1">
      <c r="A181" s="115"/>
      <c r="B181" s="81" t="s">
        <v>309</v>
      </c>
      <c r="C181" s="82" t="s">
        <v>21</v>
      </c>
      <c r="D181" s="83">
        <f t="shared" ref="D181:D188" si="109">E181+G181</f>
        <v>931506</v>
      </c>
      <c r="E181" s="83">
        <v>0</v>
      </c>
      <c r="F181" s="83"/>
      <c r="G181" s="83">
        <v>931506</v>
      </c>
      <c r="H181" s="83">
        <f t="shared" ref="H181:H188" si="110">I181+J181</f>
        <v>288651</v>
      </c>
      <c r="I181" s="83">
        <v>0</v>
      </c>
      <c r="J181" s="83">
        <f t="shared" ref="J181:J188" si="111">N181</f>
        <v>288651</v>
      </c>
      <c r="K181" s="83">
        <f t="shared" ref="K181:K188" si="112">L181+N181</f>
        <v>288651</v>
      </c>
      <c r="L181" s="83">
        <v>0</v>
      </c>
      <c r="M181" s="83"/>
      <c r="N181" s="83">
        <v>288651</v>
      </c>
      <c r="O181" s="98">
        <f t="shared" si="102"/>
        <v>30.987562076894836</v>
      </c>
      <c r="P181" s="109">
        <v>0</v>
      </c>
      <c r="Q181" s="109"/>
      <c r="R181" s="109"/>
    </row>
    <row r="182" s="90" customFormat="1" ht="30.75" hidden="1" customHeight="1">
      <c r="A182" s="116"/>
      <c r="B182" s="81" t="s">
        <v>310</v>
      </c>
      <c r="C182" s="82" t="s">
        <v>21</v>
      </c>
      <c r="D182" s="83">
        <f t="shared" si="109"/>
        <v>1223836</v>
      </c>
      <c r="E182" s="83">
        <v>0</v>
      </c>
      <c r="F182" s="83"/>
      <c r="G182" s="83">
        <v>1223836</v>
      </c>
      <c r="H182" s="83">
        <f t="shared" si="110"/>
        <v>874816.28000000003</v>
      </c>
      <c r="I182" s="83">
        <v>0</v>
      </c>
      <c r="J182" s="83">
        <f t="shared" si="111"/>
        <v>874816.28000000003</v>
      </c>
      <c r="K182" s="83">
        <f t="shared" si="112"/>
        <v>874816.28000000003</v>
      </c>
      <c r="L182" s="83">
        <v>0</v>
      </c>
      <c r="M182" s="83"/>
      <c r="N182" s="83">
        <v>874816.28000000003</v>
      </c>
      <c r="O182" s="98">
        <f t="shared" si="102"/>
        <v>71.481495886703769</v>
      </c>
      <c r="P182" s="109">
        <v>0</v>
      </c>
      <c r="Q182" s="109"/>
      <c r="R182" s="109"/>
    </row>
    <row r="183" s="90" customFormat="1" ht="63.75" hidden="1" customHeight="1">
      <c r="A183" s="116"/>
      <c r="B183" s="81" t="s">
        <v>311</v>
      </c>
      <c r="C183" s="82" t="s">
        <v>21</v>
      </c>
      <c r="D183" s="83">
        <f t="shared" si="109"/>
        <v>9560000</v>
      </c>
      <c r="E183" s="83">
        <v>8604000</v>
      </c>
      <c r="F183" s="83"/>
      <c r="G183" s="83">
        <v>956000</v>
      </c>
      <c r="H183" s="83">
        <f t="shared" si="110"/>
        <v>6085527</v>
      </c>
      <c r="I183" s="83">
        <v>5476974.2999999998</v>
      </c>
      <c r="J183" s="83">
        <f t="shared" si="111"/>
        <v>608552.69999999995</v>
      </c>
      <c r="K183" s="83">
        <f t="shared" si="112"/>
        <v>6085527</v>
      </c>
      <c r="L183" s="83">
        <v>5476974.2999999998</v>
      </c>
      <c r="M183" s="83"/>
      <c r="N183" s="83">
        <v>608552.69999999995</v>
      </c>
      <c r="O183" s="98">
        <f t="shared" si="102"/>
        <v>63.656140167364015</v>
      </c>
      <c r="P183" s="109">
        <f t="shared" si="94"/>
        <v>63.656140167364015</v>
      </c>
      <c r="Q183" s="109"/>
      <c r="R183" s="109"/>
    </row>
    <row r="184" s="90" customFormat="1" ht="68.25" hidden="1" customHeight="1">
      <c r="A184" s="116"/>
      <c r="B184" s="81" t="s">
        <v>312</v>
      </c>
      <c r="C184" s="82" t="s">
        <v>21</v>
      </c>
      <c r="D184" s="83">
        <f t="shared" si="109"/>
        <v>14390000</v>
      </c>
      <c r="E184" s="83">
        <v>12951000</v>
      </c>
      <c r="F184" s="83"/>
      <c r="G184" s="83">
        <v>1439000</v>
      </c>
      <c r="H184" s="83">
        <f t="shared" si="110"/>
        <v>12197273</v>
      </c>
      <c r="I184" s="83">
        <v>10958203.800000001</v>
      </c>
      <c r="J184" s="83">
        <f t="shared" si="111"/>
        <v>1239069.2</v>
      </c>
      <c r="K184" s="83">
        <f t="shared" si="112"/>
        <v>12197273</v>
      </c>
      <c r="L184" s="83">
        <v>10958203.800000001</v>
      </c>
      <c r="M184" s="83"/>
      <c r="N184" s="83">
        <v>1239069.2</v>
      </c>
      <c r="O184" s="98">
        <f t="shared" si="102"/>
        <v>84.762147324530929</v>
      </c>
      <c r="P184" s="109">
        <f t="shared" si="94"/>
        <v>84.612800555941632</v>
      </c>
      <c r="Q184" s="109"/>
      <c r="R184" s="109"/>
    </row>
    <row r="185" s="90" customFormat="1" ht="67.5" hidden="1" customHeight="1">
      <c r="A185" s="116"/>
      <c r="B185" s="81" t="s">
        <v>313</v>
      </c>
      <c r="C185" s="82" t="s">
        <v>21</v>
      </c>
      <c r="D185" s="83">
        <f t="shared" si="109"/>
        <v>9074000</v>
      </c>
      <c r="E185" s="83">
        <v>8167000</v>
      </c>
      <c r="F185" s="83"/>
      <c r="G185" s="83">
        <v>907000</v>
      </c>
      <c r="H185" s="83">
        <f t="shared" si="110"/>
        <v>7254785</v>
      </c>
      <c r="I185" s="83">
        <v>6528880.7999999998</v>
      </c>
      <c r="J185" s="83">
        <f t="shared" si="111"/>
        <v>725904.19999999995</v>
      </c>
      <c r="K185" s="83">
        <f t="shared" si="112"/>
        <v>7254785</v>
      </c>
      <c r="L185" s="83">
        <v>6528880.7999999998</v>
      </c>
      <c r="M185" s="83"/>
      <c r="N185" s="83">
        <v>725904.19999999995</v>
      </c>
      <c r="O185" s="98">
        <f t="shared" si="102"/>
        <v>79.951344500771441</v>
      </c>
      <c r="P185" s="109">
        <f t="shared" si="94"/>
        <v>79.942216236071999</v>
      </c>
      <c r="Q185" s="109"/>
      <c r="R185" s="109"/>
    </row>
    <row r="186" s="90" customFormat="1" ht="66" hidden="1" customHeight="1">
      <c r="A186" s="116"/>
      <c r="B186" s="81" t="s">
        <v>314</v>
      </c>
      <c r="C186" s="82" t="s">
        <v>21</v>
      </c>
      <c r="D186" s="83">
        <f t="shared" si="109"/>
        <v>16182000</v>
      </c>
      <c r="E186" s="83">
        <v>13334000</v>
      </c>
      <c r="F186" s="83"/>
      <c r="G186" s="83">
        <v>2848000</v>
      </c>
      <c r="H186" s="83">
        <f t="shared" si="110"/>
        <v>14815231.58</v>
      </c>
      <c r="I186" s="83">
        <v>13333708.42</v>
      </c>
      <c r="J186" s="83">
        <f t="shared" si="111"/>
        <v>1481523.1599999999</v>
      </c>
      <c r="K186" s="83">
        <f t="shared" si="112"/>
        <v>14815231.58</v>
      </c>
      <c r="L186" s="83">
        <v>13333708.42</v>
      </c>
      <c r="M186" s="83"/>
      <c r="N186" s="83">
        <v>1481523.1599999999</v>
      </c>
      <c r="O186" s="98">
        <f t="shared" si="102"/>
        <v>91.553773204795448</v>
      </c>
      <c r="P186" s="109">
        <f t="shared" si="94"/>
        <v>99.997813259337036</v>
      </c>
      <c r="Q186" s="109"/>
      <c r="R186" s="109"/>
    </row>
    <row r="187" s="90" customFormat="1" ht="27" hidden="1" customHeight="1">
      <c r="A187" s="117"/>
      <c r="B187" s="81" t="s">
        <v>315</v>
      </c>
      <c r="C187" s="82" t="s">
        <v>133</v>
      </c>
      <c r="D187" s="83">
        <f t="shared" si="109"/>
        <v>258507600</v>
      </c>
      <c r="E187" s="83">
        <f>251858200+6649400</f>
        <v>258507600</v>
      </c>
      <c r="F187" s="83"/>
      <c r="G187" s="83">
        <v>0</v>
      </c>
      <c r="H187" s="83">
        <f t="shared" si="110"/>
        <v>97977640.730000004</v>
      </c>
      <c r="I187" s="83">
        <v>97977640.730000004</v>
      </c>
      <c r="J187" s="83">
        <v>0</v>
      </c>
      <c r="K187" s="83">
        <f t="shared" si="112"/>
        <v>84395705.010000005</v>
      </c>
      <c r="L187" s="83">
        <v>84395705.010000005</v>
      </c>
      <c r="M187" s="83"/>
      <c r="N187" s="83">
        <v>0</v>
      </c>
      <c r="O187" s="98">
        <f t="shared" si="102"/>
        <v>32.647281940647012</v>
      </c>
      <c r="P187" s="109">
        <f t="shared" si="94"/>
        <v>32.647281940647012</v>
      </c>
      <c r="Q187" s="109"/>
      <c r="R187" s="109"/>
    </row>
    <row r="188" s="90" customFormat="1" ht="48" hidden="1" customHeight="1">
      <c r="A188" s="80" t="s">
        <v>316</v>
      </c>
      <c r="B188" s="81" t="s">
        <v>317</v>
      </c>
      <c r="C188" s="82" t="s">
        <v>133</v>
      </c>
      <c r="D188" s="83">
        <f t="shared" si="109"/>
        <v>22056400</v>
      </c>
      <c r="E188" s="83">
        <v>0</v>
      </c>
      <c r="F188" s="83"/>
      <c r="G188" s="83">
        <v>22056400</v>
      </c>
      <c r="H188" s="83">
        <f t="shared" si="110"/>
        <v>9377300.5800000001</v>
      </c>
      <c r="I188" s="83">
        <v>0</v>
      </c>
      <c r="J188" s="83">
        <f t="shared" si="111"/>
        <v>9377300.5800000001</v>
      </c>
      <c r="K188" s="83">
        <f t="shared" si="112"/>
        <v>9377300.5800000001</v>
      </c>
      <c r="L188" s="83">
        <v>0</v>
      </c>
      <c r="M188" s="83"/>
      <c r="N188" s="83">
        <v>9377300.5800000001</v>
      </c>
      <c r="O188" s="98">
        <f t="shared" si="102"/>
        <v>42.515100288351682</v>
      </c>
      <c r="P188" s="109">
        <v>0</v>
      </c>
      <c r="Q188" s="109"/>
      <c r="R188" s="109"/>
    </row>
    <row r="189" s="79" customFormat="1" ht="57.75" hidden="1" customHeight="1">
      <c r="A189" s="91" t="s">
        <v>318</v>
      </c>
      <c r="B189" s="92" t="s">
        <v>319</v>
      </c>
      <c r="C189" s="114"/>
      <c r="D189" s="85">
        <f>SUM(D190:D191)</f>
        <v>2059364</v>
      </c>
      <c r="E189" s="85">
        <f t="shared" ref="E189:N189" si="113">SUM(E190:E191)</f>
        <v>1929400</v>
      </c>
      <c r="F189" s="85"/>
      <c r="G189" s="85">
        <f t="shared" si="113"/>
        <v>129964</v>
      </c>
      <c r="H189" s="85">
        <f t="shared" si="113"/>
        <v>1830784</v>
      </c>
      <c r="I189" s="85">
        <f t="shared" si="113"/>
        <v>1729388</v>
      </c>
      <c r="J189" s="85">
        <f t="shared" si="113"/>
        <v>101396</v>
      </c>
      <c r="K189" s="85">
        <f t="shared" si="113"/>
        <v>1685128</v>
      </c>
      <c r="L189" s="85">
        <f t="shared" si="113"/>
        <v>1583732</v>
      </c>
      <c r="M189" s="85"/>
      <c r="N189" s="85">
        <f t="shared" si="113"/>
        <v>101396</v>
      </c>
      <c r="O189" s="94">
        <f t="shared" si="102"/>
        <v>81.827593373488128</v>
      </c>
      <c r="P189" s="108">
        <f t="shared" si="94"/>
        <v>82.084171244946617</v>
      </c>
      <c r="Q189" s="108"/>
      <c r="R189" s="108"/>
    </row>
    <row r="190" s="90" customFormat="1" ht="44.25" hidden="1" customHeight="1">
      <c r="A190" s="80" t="s">
        <v>320</v>
      </c>
      <c r="B190" s="81" t="s">
        <v>321</v>
      </c>
      <c r="C190" s="82" t="s">
        <v>74</v>
      </c>
      <c r="D190" s="83">
        <f t="shared" ref="D190:D191" si="114">E190+G190</f>
        <v>529964</v>
      </c>
      <c r="E190" s="83">
        <v>400000</v>
      </c>
      <c r="F190" s="83"/>
      <c r="G190" s="83">
        <v>129964</v>
      </c>
      <c r="H190" s="83">
        <f t="shared" ref="H190:H191" si="115">I190+J190</f>
        <v>301396</v>
      </c>
      <c r="I190" s="83">
        <v>200000</v>
      </c>
      <c r="J190" s="83">
        <f t="shared" ref="J190:J191" si="116">N190</f>
        <v>101396</v>
      </c>
      <c r="K190" s="83">
        <f t="shared" ref="K190:K191" si="117">L190+N190</f>
        <v>301396</v>
      </c>
      <c r="L190" s="83">
        <v>200000</v>
      </c>
      <c r="M190" s="83"/>
      <c r="N190" s="83">
        <v>101396</v>
      </c>
      <c r="O190" s="98">
        <f t="shared" si="102"/>
        <v>56.871032749394303</v>
      </c>
      <c r="P190" s="109">
        <f t="shared" si="94"/>
        <v>50</v>
      </c>
      <c r="Q190" s="109"/>
      <c r="R190" s="109"/>
    </row>
    <row r="191" s="90" customFormat="1" ht="37.5" hidden="1" customHeight="1">
      <c r="A191" s="80" t="s">
        <v>322</v>
      </c>
      <c r="B191" s="81" t="s">
        <v>323</v>
      </c>
      <c r="C191" s="82" t="s">
        <v>74</v>
      </c>
      <c r="D191" s="83">
        <f t="shared" si="114"/>
        <v>1529400</v>
      </c>
      <c r="E191" s="83">
        <v>1529400</v>
      </c>
      <c r="F191" s="83"/>
      <c r="G191" s="83">
        <v>0</v>
      </c>
      <c r="H191" s="83">
        <f t="shared" si="115"/>
        <v>1529388</v>
      </c>
      <c r="I191" s="83">
        <v>1529388</v>
      </c>
      <c r="J191" s="83">
        <f t="shared" si="116"/>
        <v>0</v>
      </c>
      <c r="K191" s="83">
        <f t="shared" si="117"/>
        <v>1383732</v>
      </c>
      <c r="L191" s="83">
        <v>1383732</v>
      </c>
      <c r="M191" s="83"/>
      <c r="N191" s="83">
        <v>0</v>
      </c>
      <c r="O191" s="98">
        <f t="shared" si="102"/>
        <v>90.475480580619845</v>
      </c>
      <c r="P191" s="109">
        <f t="shared" si="94"/>
        <v>90.475480580619845</v>
      </c>
      <c r="Q191" s="109"/>
      <c r="R191" s="109"/>
    </row>
    <row r="192" s="90" customFormat="1" ht="28.5" hidden="1" customHeight="1">
      <c r="A192" s="118" t="s">
        <v>324</v>
      </c>
      <c r="B192" s="119"/>
      <c r="C192" s="119"/>
      <c r="D192" s="119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</row>
    <row r="193" s="90" customFormat="1" ht="87" hidden="1" customHeight="1">
      <c r="A193" s="91" t="s">
        <v>325</v>
      </c>
      <c r="B193" s="92" t="s">
        <v>326</v>
      </c>
      <c r="C193" s="92"/>
      <c r="D193" s="93">
        <f>D194+D200+D215</f>
        <v>33199431</v>
      </c>
      <c r="E193" s="93">
        <f t="shared" ref="E193:N193" si="118">E194+E200+E215</f>
        <v>2508000</v>
      </c>
      <c r="F193" s="93"/>
      <c r="G193" s="93">
        <f t="shared" si="118"/>
        <v>30691431</v>
      </c>
      <c r="H193" s="93">
        <f t="shared" si="118"/>
        <v>10272055.18</v>
      </c>
      <c r="I193" s="93">
        <f t="shared" si="118"/>
        <v>2508000</v>
      </c>
      <c r="J193" s="93">
        <f t="shared" si="118"/>
        <v>7764055.1800000006</v>
      </c>
      <c r="K193" s="93">
        <f t="shared" si="118"/>
        <v>7970400.9600000009</v>
      </c>
      <c r="L193" s="93">
        <f t="shared" si="118"/>
        <v>206345.78</v>
      </c>
      <c r="M193" s="93"/>
      <c r="N193" s="93">
        <f t="shared" si="118"/>
        <v>7764055.1800000006</v>
      </c>
      <c r="O193" s="95">
        <f t="shared" si="102"/>
        <v>24.00764326352461</v>
      </c>
      <c r="P193" s="108">
        <f t="shared" si="94"/>
        <v>8.2275031897926638</v>
      </c>
      <c r="Q193" s="108"/>
      <c r="R193" s="108"/>
    </row>
    <row r="194" s="79" customFormat="1" ht="35.25" hidden="1" customHeight="1">
      <c r="A194" s="91" t="s">
        <v>327</v>
      </c>
      <c r="B194" s="92" t="s">
        <v>328</v>
      </c>
      <c r="C194" s="114"/>
      <c r="D194" s="85">
        <f>SUM(D195:D199)</f>
        <v>14582943</v>
      </c>
      <c r="E194" s="85">
        <f t="shared" ref="E194:N194" si="119">SUM(E195:E199)</f>
        <v>2508000</v>
      </c>
      <c r="F194" s="85"/>
      <c r="G194" s="85">
        <f t="shared" si="119"/>
        <v>12074943</v>
      </c>
      <c r="H194" s="85">
        <f t="shared" si="119"/>
        <v>5358347.7799999993</v>
      </c>
      <c r="I194" s="85">
        <f t="shared" si="119"/>
        <v>2508000</v>
      </c>
      <c r="J194" s="85">
        <f t="shared" si="119"/>
        <v>2850347.7799999998</v>
      </c>
      <c r="K194" s="85">
        <f t="shared" si="119"/>
        <v>3056693.5599999996</v>
      </c>
      <c r="L194" s="85">
        <f t="shared" si="119"/>
        <v>206345.78</v>
      </c>
      <c r="M194" s="85"/>
      <c r="N194" s="85">
        <f t="shared" si="119"/>
        <v>2850347.7799999998</v>
      </c>
      <c r="O194" s="95">
        <f t="shared" si="102"/>
        <v>20.960745440752252</v>
      </c>
      <c r="P194" s="108">
        <f t="shared" si="94"/>
        <v>8.2275031897926638</v>
      </c>
      <c r="Q194" s="108"/>
      <c r="R194" s="108"/>
    </row>
    <row r="195" s="90" customFormat="1" ht="28.5" hidden="1" customHeight="1">
      <c r="A195" s="80" t="s">
        <v>329</v>
      </c>
      <c r="B195" s="81" t="s">
        <v>330</v>
      </c>
      <c r="C195" s="82" t="s">
        <v>38</v>
      </c>
      <c r="D195" s="83">
        <f t="shared" ref="D195:D199" si="120">E195+G195</f>
        <v>3746160</v>
      </c>
      <c r="E195" s="83">
        <v>0</v>
      </c>
      <c r="F195" s="83"/>
      <c r="G195" s="83">
        <v>3746160</v>
      </c>
      <c r="H195" s="83">
        <f t="shared" ref="H195:H199" si="121">I195+J195</f>
        <v>2809620</v>
      </c>
      <c r="I195" s="83">
        <v>0</v>
      </c>
      <c r="J195" s="83">
        <f t="shared" ref="J195:J199" si="122">N195</f>
        <v>2809620</v>
      </c>
      <c r="K195" s="88">
        <f t="shared" ref="K195:K199" si="123">L195+N195</f>
        <v>2809620</v>
      </c>
      <c r="L195" s="88">
        <v>0</v>
      </c>
      <c r="M195" s="88"/>
      <c r="N195" s="88">
        <v>2809620</v>
      </c>
      <c r="O195" s="87">
        <f t="shared" si="102"/>
        <v>75</v>
      </c>
      <c r="P195" s="109">
        <v>0</v>
      </c>
      <c r="Q195" s="109"/>
      <c r="R195" s="109"/>
    </row>
    <row r="196" s="90" customFormat="1" ht="27.75" hidden="1" customHeight="1">
      <c r="A196" s="80" t="s">
        <v>331</v>
      </c>
      <c r="B196" s="81" t="s">
        <v>332</v>
      </c>
      <c r="C196" s="82" t="s">
        <v>72</v>
      </c>
      <c r="D196" s="83">
        <f t="shared" si="120"/>
        <v>90000</v>
      </c>
      <c r="E196" s="83">
        <v>0</v>
      </c>
      <c r="F196" s="83"/>
      <c r="G196" s="83">
        <v>90000</v>
      </c>
      <c r="H196" s="83">
        <f t="shared" si="121"/>
        <v>40727.779999999999</v>
      </c>
      <c r="I196" s="83">
        <v>0</v>
      </c>
      <c r="J196" s="83">
        <f t="shared" si="122"/>
        <v>40727.779999999999</v>
      </c>
      <c r="K196" s="88">
        <f t="shared" si="123"/>
        <v>40727.779999999999</v>
      </c>
      <c r="L196" s="88">
        <v>0</v>
      </c>
      <c r="M196" s="88"/>
      <c r="N196" s="88">
        <v>40727.779999999999</v>
      </c>
      <c r="O196" s="87">
        <f t="shared" si="102"/>
        <v>45.25308888888889</v>
      </c>
      <c r="P196" s="109">
        <v>0</v>
      </c>
      <c r="Q196" s="109"/>
      <c r="R196" s="109"/>
    </row>
    <row r="197" s="90" customFormat="1" ht="27.75" hidden="1" customHeight="1">
      <c r="A197" s="80" t="s">
        <v>333</v>
      </c>
      <c r="B197" s="81" t="s">
        <v>66</v>
      </c>
      <c r="C197" s="82" t="s">
        <v>38</v>
      </c>
      <c r="D197" s="83">
        <f t="shared" si="120"/>
        <v>8238783</v>
      </c>
      <c r="E197" s="83">
        <v>0</v>
      </c>
      <c r="F197" s="83"/>
      <c r="G197" s="83">
        <v>8238783</v>
      </c>
      <c r="H197" s="83">
        <f t="shared" si="121"/>
        <v>0</v>
      </c>
      <c r="I197" s="83">
        <v>0</v>
      </c>
      <c r="J197" s="83">
        <f t="shared" si="122"/>
        <v>0</v>
      </c>
      <c r="K197" s="88">
        <f t="shared" si="123"/>
        <v>0</v>
      </c>
      <c r="L197" s="88">
        <v>0</v>
      </c>
      <c r="M197" s="88"/>
      <c r="N197" s="88">
        <v>0</v>
      </c>
      <c r="O197" s="87">
        <f t="shared" si="102"/>
        <v>0</v>
      </c>
      <c r="P197" s="109">
        <v>0</v>
      </c>
      <c r="Q197" s="109"/>
      <c r="R197" s="109"/>
    </row>
    <row r="198" s="90" customFormat="1" ht="41.25" hidden="1" customHeight="1">
      <c r="A198" s="80" t="s">
        <v>334</v>
      </c>
      <c r="B198" s="81" t="s">
        <v>335</v>
      </c>
      <c r="C198" s="82" t="s">
        <v>38</v>
      </c>
      <c r="D198" s="83">
        <f t="shared" si="120"/>
        <v>2343000</v>
      </c>
      <c r="E198" s="83">
        <v>2343000</v>
      </c>
      <c r="F198" s="83"/>
      <c r="G198" s="83">
        <v>0</v>
      </c>
      <c r="H198" s="83">
        <f t="shared" si="121"/>
        <v>2343000</v>
      </c>
      <c r="I198" s="83">
        <v>2343000</v>
      </c>
      <c r="J198" s="83">
        <f t="shared" si="122"/>
        <v>0</v>
      </c>
      <c r="K198" s="88">
        <f t="shared" si="123"/>
        <v>103440</v>
      </c>
      <c r="L198" s="88">
        <v>103440</v>
      </c>
      <c r="M198" s="88"/>
      <c r="N198" s="88">
        <v>0</v>
      </c>
      <c r="O198" s="87">
        <f t="shared" si="102"/>
        <v>4.4148527528809218</v>
      </c>
      <c r="P198" s="109">
        <f t="shared" si="94"/>
        <v>4.4148527528809218</v>
      </c>
      <c r="Q198" s="109"/>
      <c r="R198" s="109"/>
    </row>
    <row r="199" s="90" customFormat="1" ht="65.25" hidden="1" customHeight="1">
      <c r="A199" s="80" t="s">
        <v>336</v>
      </c>
      <c r="B199" s="81" t="s">
        <v>337</v>
      </c>
      <c r="C199" s="82" t="s">
        <v>72</v>
      </c>
      <c r="D199" s="83">
        <f t="shared" si="120"/>
        <v>165000</v>
      </c>
      <c r="E199" s="83">
        <v>165000</v>
      </c>
      <c r="F199" s="83"/>
      <c r="G199" s="83">
        <v>0</v>
      </c>
      <c r="H199" s="83">
        <f t="shared" si="121"/>
        <v>165000</v>
      </c>
      <c r="I199" s="83">
        <v>165000</v>
      </c>
      <c r="J199" s="83">
        <f t="shared" si="122"/>
        <v>0</v>
      </c>
      <c r="K199" s="88">
        <f t="shared" si="123"/>
        <v>102905.78</v>
      </c>
      <c r="L199" s="88">
        <v>102905.78</v>
      </c>
      <c r="M199" s="88"/>
      <c r="N199" s="88">
        <v>0</v>
      </c>
      <c r="O199" s="87">
        <f t="shared" si="102"/>
        <v>62.367139393939397</v>
      </c>
      <c r="P199" s="109">
        <f t="shared" si="94"/>
        <v>62.367139393939397</v>
      </c>
      <c r="Q199" s="109"/>
      <c r="R199" s="109"/>
    </row>
    <row r="200" s="79" customFormat="1" ht="28.5" hidden="1" customHeight="1">
      <c r="A200" s="91" t="s">
        <v>338</v>
      </c>
      <c r="B200" s="92" t="s">
        <v>339</v>
      </c>
      <c r="C200" s="114"/>
      <c r="D200" s="85">
        <f>SUM(D201:D214)</f>
        <v>17616488</v>
      </c>
      <c r="E200" s="85">
        <f t="shared" ref="E200:N200" si="124">SUM(E201:E214)</f>
        <v>0</v>
      </c>
      <c r="F200" s="85"/>
      <c r="G200" s="85">
        <f t="shared" si="124"/>
        <v>17616488</v>
      </c>
      <c r="H200" s="85">
        <f t="shared" si="124"/>
        <v>4059794.7500000005</v>
      </c>
      <c r="I200" s="85">
        <f t="shared" si="124"/>
        <v>0</v>
      </c>
      <c r="J200" s="85">
        <f t="shared" si="124"/>
        <v>4059794.7500000005</v>
      </c>
      <c r="K200" s="85">
        <f t="shared" si="124"/>
        <v>4059794.7500000005</v>
      </c>
      <c r="L200" s="85">
        <f t="shared" si="124"/>
        <v>0</v>
      </c>
      <c r="M200" s="85"/>
      <c r="N200" s="85">
        <f t="shared" si="124"/>
        <v>4059794.7500000005</v>
      </c>
      <c r="O200" s="95">
        <f t="shared" si="102"/>
        <v>23.045426250680613</v>
      </c>
      <c r="P200" s="108">
        <v>0</v>
      </c>
      <c r="Q200" s="108"/>
      <c r="R200" s="108"/>
    </row>
    <row r="201" s="90" customFormat="1" ht="89.25" hidden="1" customHeight="1">
      <c r="A201" s="80" t="s">
        <v>340</v>
      </c>
      <c r="B201" s="81" t="s">
        <v>341</v>
      </c>
      <c r="C201" s="82" t="s">
        <v>21</v>
      </c>
      <c r="D201" s="83">
        <f t="shared" ref="D201:D214" si="125">E201+G201</f>
        <v>810000</v>
      </c>
      <c r="E201" s="83">
        <v>0</v>
      </c>
      <c r="F201" s="83"/>
      <c r="G201" s="83">
        <v>810000</v>
      </c>
      <c r="H201" s="83">
        <f t="shared" ref="H201:H219" si="126">I201+J201</f>
        <v>368813</v>
      </c>
      <c r="I201" s="83">
        <v>0</v>
      </c>
      <c r="J201" s="83">
        <f t="shared" ref="J201:J219" si="127">N201</f>
        <v>368813</v>
      </c>
      <c r="K201" s="88">
        <f t="shared" ref="K201:K219" si="128">L201+N201</f>
        <v>368813</v>
      </c>
      <c r="L201" s="88">
        <v>0</v>
      </c>
      <c r="M201" s="88"/>
      <c r="N201" s="88">
        <v>368813</v>
      </c>
      <c r="O201" s="87">
        <f t="shared" si="102"/>
        <v>45.532469135802465</v>
      </c>
      <c r="P201" s="109">
        <v>0</v>
      </c>
      <c r="Q201" s="109"/>
      <c r="R201" s="109"/>
    </row>
    <row r="202" s="90" customFormat="1" ht="75.75" hidden="1" customHeight="1">
      <c r="A202" s="80" t="s">
        <v>342</v>
      </c>
      <c r="B202" s="81" t="s">
        <v>343</v>
      </c>
      <c r="C202" s="82" t="s">
        <v>21</v>
      </c>
      <c r="D202" s="83">
        <f t="shared" si="125"/>
        <v>749500</v>
      </c>
      <c r="E202" s="83">
        <v>0</v>
      </c>
      <c r="F202" s="83"/>
      <c r="G202" s="83">
        <v>749500</v>
      </c>
      <c r="H202" s="83">
        <f t="shared" si="126"/>
        <v>317976</v>
      </c>
      <c r="I202" s="83">
        <v>0</v>
      </c>
      <c r="J202" s="83">
        <f t="shared" si="127"/>
        <v>317976</v>
      </c>
      <c r="K202" s="88">
        <f t="shared" si="128"/>
        <v>317976</v>
      </c>
      <c r="L202" s="88">
        <v>0</v>
      </c>
      <c r="M202" s="88"/>
      <c r="N202" s="88">
        <v>317976</v>
      </c>
      <c r="O202" s="87">
        <f t="shared" si="102"/>
        <v>42.425083388925948</v>
      </c>
      <c r="P202" s="109">
        <v>0</v>
      </c>
      <c r="Q202" s="109"/>
      <c r="R202" s="109"/>
    </row>
    <row r="203" s="90" customFormat="1" ht="79.5" hidden="1" customHeight="1">
      <c r="A203" s="80" t="s">
        <v>344</v>
      </c>
      <c r="B203" s="81" t="s">
        <v>345</v>
      </c>
      <c r="C203" s="82" t="s">
        <v>21</v>
      </c>
      <c r="D203" s="83">
        <f t="shared" si="125"/>
        <v>6000000</v>
      </c>
      <c r="E203" s="83">
        <v>0</v>
      </c>
      <c r="F203" s="83"/>
      <c r="G203" s="83">
        <v>6000000</v>
      </c>
      <c r="H203" s="83">
        <f t="shared" si="126"/>
        <v>554282</v>
      </c>
      <c r="I203" s="83">
        <v>0</v>
      </c>
      <c r="J203" s="83">
        <f t="shared" si="127"/>
        <v>554282</v>
      </c>
      <c r="K203" s="88">
        <f t="shared" si="128"/>
        <v>554282</v>
      </c>
      <c r="L203" s="88">
        <v>0</v>
      </c>
      <c r="M203" s="88"/>
      <c r="N203" s="88">
        <v>554282</v>
      </c>
      <c r="O203" s="87">
        <f t="shared" si="102"/>
        <v>9.2380333333333322</v>
      </c>
      <c r="P203" s="109">
        <v>0</v>
      </c>
      <c r="Q203" s="109"/>
      <c r="R203" s="109"/>
    </row>
    <row r="204" s="90" customFormat="1" ht="50.450000000000003" hidden="1" customHeight="1">
      <c r="A204" s="80" t="s">
        <v>346</v>
      </c>
      <c r="B204" s="81" t="s">
        <v>347</v>
      </c>
      <c r="C204" s="82" t="s">
        <v>21</v>
      </c>
      <c r="D204" s="83">
        <f t="shared" si="125"/>
        <v>105921</v>
      </c>
      <c r="E204" s="83">
        <v>0</v>
      </c>
      <c r="F204" s="83"/>
      <c r="G204" s="83">
        <v>105921</v>
      </c>
      <c r="H204" s="83">
        <f t="shared" si="126"/>
        <v>105920.25</v>
      </c>
      <c r="I204" s="83">
        <v>0</v>
      </c>
      <c r="J204" s="83">
        <f t="shared" si="127"/>
        <v>105920.25</v>
      </c>
      <c r="K204" s="88">
        <f t="shared" si="128"/>
        <v>105920.25</v>
      </c>
      <c r="L204" s="88">
        <v>0</v>
      </c>
      <c r="M204" s="88"/>
      <c r="N204" s="88">
        <v>105920.25</v>
      </c>
      <c r="O204" s="87">
        <f t="shared" si="102"/>
        <v>99.999291925113994</v>
      </c>
      <c r="P204" s="109">
        <v>0</v>
      </c>
      <c r="Q204" s="109"/>
      <c r="R204" s="109"/>
    </row>
    <row r="205" s="90" customFormat="1" ht="46.5" hidden="1" customHeight="1">
      <c r="A205" s="80" t="s">
        <v>348</v>
      </c>
      <c r="B205" s="81" t="s">
        <v>349</v>
      </c>
      <c r="C205" s="82" t="s">
        <v>21</v>
      </c>
      <c r="D205" s="83">
        <f t="shared" si="125"/>
        <v>444707</v>
      </c>
      <c r="E205" s="83">
        <v>0</v>
      </c>
      <c r="F205" s="83"/>
      <c r="G205" s="83">
        <v>444707</v>
      </c>
      <c r="H205" s="83">
        <f t="shared" si="126"/>
        <v>444706.59999999998</v>
      </c>
      <c r="I205" s="83">
        <v>0</v>
      </c>
      <c r="J205" s="83">
        <f t="shared" si="127"/>
        <v>444706.59999999998</v>
      </c>
      <c r="K205" s="88">
        <f t="shared" si="128"/>
        <v>444706.59999999998</v>
      </c>
      <c r="L205" s="88">
        <v>0</v>
      </c>
      <c r="M205" s="88"/>
      <c r="N205" s="88">
        <v>444706.59999999998</v>
      </c>
      <c r="O205" s="87">
        <f t="shared" si="102"/>
        <v>99.999910053136105</v>
      </c>
      <c r="P205" s="109">
        <v>0</v>
      </c>
      <c r="Q205" s="109"/>
      <c r="R205" s="109"/>
    </row>
    <row r="206" s="90" customFormat="1" ht="44.25" hidden="1" customHeight="1">
      <c r="A206" s="80" t="s">
        <v>350</v>
      </c>
      <c r="B206" s="81" t="s">
        <v>351</v>
      </c>
      <c r="C206" s="82" t="s">
        <v>21</v>
      </c>
      <c r="D206" s="83">
        <f t="shared" si="125"/>
        <v>444707</v>
      </c>
      <c r="E206" s="83">
        <v>0</v>
      </c>
      <c r="F206" s="83"/>
      <c r="G206" s="83">
        <v>444707</v>
      </c>
      <c r="H206" s="83">
        <f t="shared" si="126"/>
        <v>444706.59999999998</v>
      </c>
      <c r="I206" s="83">
        <v>0</v>
      </c>
      <c r="J206" s="83">
        <f t="shared" si="127"/>
        <v>444706.59999999998</v>
      </c>
      <c r="K206" s="88">
        <f t="shared" si="128"/>
        <v>444706.59999999998</v>
      </c>
      <c r="L206" s="88">
        <v>0</v>
      </c>
      <c r="M206" s="88"/>
      <c r="N206" s="88">
        <v>444706.59999999998</v>
      </c>
      <c r="O206" s="87">
        <f t="shared" si="102"/>
        <v>99.999910053136105</v>
      </c>
      <c r="P206" s="109">
        <v>0</v>
      </c>
      <c r="Q206" s="109"/>
      <c r="R206" s="109"/>
    </row>
    <row r="207" s="90" customFormat="1" ht="48.75" hidden="1" customHeight="1">
      <c r="A207" s="80" t="s">
        <v>352</v>
      </c>
      <c r="B207" s="81" t="s">
        <v>353</v>
      </c>
      <c r="C207" s="82" t="s">
        <v>38</v>
      </c>
      <c r="D207" s="83">
        <f t="shared" si="125"/>
        <v>3630000</v>
      </c>
      <c r="E207" s="83">
        <v>0</v>
      </c>
      <c r="F207" s="83"/>
      <c r="G207" s="83">
        <v>3630000</v>
      </c>
      <c r="H207" s="83">
        <f t="shared" si="126"/>
        <v>0</v>
      </c>
      <c r="I207" s="83">
        <v>0</v>
      </c>
      <c r="J207" s="83">
        <f t="shared" si="127"/>
        <v>0</v>
      </c>
      <c r="K207" s="88">
        <f t="shared" si="128"/>
        <v>0</v>
      </c>
      <c r="L207" s="88">
        <v>0</v>
      </c>
      <c r="M207" s="88"/>
      <c r="N207" s="88">
        <v>0</v>
      </c>
      <c r="O207" s="87">
        <f t="shared" si="102"/>
        <v>0</v>
      </c>
      <c r="P207" s="109">
        <v>0</v>
      </c>
      <c r="Q207" s="109"/>
      <c r="R207" s="109"/>
    </row>
    <row r="208" s="90" customFormat="1" ht="28.5" hidden="1" customHeight="1">
      <c r="A208" s="80" t="s">
        <v>354</v>
      </c>
      <c r="B208" s="81" t="s">
        <v>355</v>
      </c>
      <c r="C208" s="82" t="s">
        <v>38</v>
      </c>
      <c r="D208" s="83">
        <f t="shared" si="125"/>
        <v>1038000</v>
      </c>
      <c r="E208" s="83">
        <v>0</v>
      </c>
      <c r="F208" s="83"/>
      <c r="G208" s="83">
        <v>1038000</v>
      </c>
      <c r="H208" s="83">
        <f t="shared" si="126"/>
        <v>1037985</v>
      </c>
      <c r="I208" s="83">
        <v>0</v>
      </c>
      <c r="J208" s="83">
        <f t="shared" si="127"/>
        <v>1037985</v>
      </c>
      <c r="K208" s="88">
        <f t="shared" si="128"/>
        <v>1037985</v>
      </c>
      <c r="L208" s="88">
        <v>0</v>
      </c>
      <c r="M208" s="88"/>
      <c r="N208" s="88">
        <v>1037985</v>
      </c>
      <c r="O208" s="87">
        <f t="shared" si="102"/>
        <v>99.998554913294797</v>
      </c>
      <c r="P208" s="109">
        <v>0</v>
      </c>
      <c r="Q208" s="109"/>
      <c r="R208" s="109"/>
    </row>
    <row r="209" s="90" customFormat="1" ht="45" hidden="1" customHeight="1">
      <c r="A209" s="80" t="s">
        <v>356</v>
      </c>
      <c r="B209" s="81" t="s">
        <v>357</v>
      </c>
      <c r="C209" s="82" t="s">
        <v>38</v>
      </c>
      <c r="D209" s="83">
        <f t="shared" si="125"/>
        <v>1175821</v>
      </c>
      <c r="E209" s="83">
        <v>0</v>
      </c>
      <c r="F209" s="83"/>
      <c r="G209" s="83">
        <v>1175821</v>
      </c>
      <c r="H209" s="83">
        <f t="shared" si="126"/>
        <v>279454.20000000001</v>
      </c>
      <c r="I209" s="83">
        <v>0</v>
      </c>
      <c r="J209" s="83">
        <f t="shared" si="127"/>
        <v>279454.20000000001</v>
      </c>
      <c r="K209" s="88">
        <f t="shared" si="128"/>
        <v>279454.20000000001</v>
      </c>
      <c r="L209" s="88">
        <v>0</v>
      </c>
      <c r="M209" s="88"/>
      <c r="N209" s="88">
        <v>279454.20000000001</v>
      </c>
      <c r="O209" s="87">
        <f t="shared" si="102"/>
        <v>23.766729799858993</v>
      </c>
      <c r="P209" s="109">
        <v>0</v>
      </c>
      <c r="Q209" s="109"/>
      <c r="R209" s="109"/>
    </row>
    <row r="210" s="90" customFormat="1" ht="56.25" hidden="1">
      <c r="A210" s="80" t="s">
        <v>358</v>
      </c>
      <c r="B210" s="81" t="s">
        <v>359</v>
      </c>
      <c r="C210" s="82" t="s">
        <v>38</v>
      </c>
      <c r="D210" s="83">
        <f t="shared" si="125"/>
        <v>931048</v>
      </c>
      <c r="E210" s="83">
        <v>0</v>
      </c>
      <c r="F210" s="83"/>
      <c r="G210" s="83">
        <v>931048</v>
      </c>
      <c r="H210" s="83">
        <f t="shared" si="126"/>
        <v>0</v>
      </c>
      <c r="I210" s="83">
        <v>0</v>
      </c>
      <c r="J210" s="83">
        <f t="shared" si="127"/>
        <v>0</v>
      </c>
      <c r="K210" s="88">
        <f t="shared" si="128"/>
        <v>0</v>
      </c>
      <c r="L210" s="88">
        <v>0</v>
      </c>
      <c r="M210" s="88"/>
      <c r="N210" s="88">
        <v>0</v>
      </c>
      <c r="O210" s="87">
        <f t="shared" si="102"/>
        <v>0</v>
      </c>
      <c r="P210" s="109">
        <v>0</v>
      </c>
      <c r="Q210" s="109"/>
      <c r="R210" s="109"/>
    </row>
    <row r="211" s="90" customFormat="1" ht="27" hidden="1" customHeight="1">
      <c r="A211" s="80" t="s">
        <v>360</v>
      </c>
      <c r="B211" s="81" t="s">
        <v>361</v>
      </c>
      <c r="C211" s="82" t="s">
        <v>133</v>
      </c>
      <c r="D211" s="83">
        <f t="shared" si="125"/>
        <v>30000</v>
      </c>
      <c r="E211" s="83">
        <v>0</v>
      </c>
      <c r="F211" s="83"/>
      <c r="G211" s="83">
        <v>30000</v>
      </c>
      <c r="H211" s="83">
        <f t="shared" si="126"/>
        <v>29490</v>
      </c>
      <c r="I211" s="83">
        <v>0</v>
      </c>
      <c r="J211" s="83">
        <f t="shared" si="127"/>
        <v>29490</v>
      </c>
      <c r="K211" s="88">
        <f t="shared" si="128"/>
        <v>29490</v>
      </c>
      <c r="L211" s="88">
        <v>0</v>
      </c>
      <c r="M211" s="88"/>
      <c r="N211" s="88">
        <v>29490</v>
      </c>
      <c r="O211" s="87">
        <f t="shared" si="102"/>
        <v>98.299999999999997</v>
      </c>
      <c r="P211" s="109">
        <v>0</v>
      </c>
      <c r="Q211" s="109"/>
      <c r="R211" s="109"/>
    </row>
    <row r="212" s="90" customFormat="1" ht="27.75" hidden="1" customHeight="1">
      <c r="A212" s="80" t="s">
        <v>362</v>
      </c>
      <c r="B212" s="81" t="s">
        <v>363</v>
      </c>
      <c r="C212" s="82" t="s">
        <v>133</v>
      </c>
      <c r="D212" s="83">
        <f t="shared" si="125"/>
        <v>70000</v>
      </c>
      <c r="E212" s="83">
        <v>0</v>
      </c>
      <c r="F212" s="83"/>
      <c r="G212" s="83">
        <v>70000</v>
      </c>
      <c r="H212" s="83">
        <f t="shared" si="126"/>
        <v>69800</v>
      </c>
      <c r="I212" s="83">
        <v>0</v>
      </c>
      <c r="J212" s="83">
        <f t="shared" si="127"/>
        <v>69800</v>
      </c>
      <c r="K212" s="88">
        <f t="shared" si="128"/>
        <v>69800</v>
      </c>
      <c r="L212" s="88">
        <v>0</v>
      </c>
      <c r="M212" s="88"/>
      <c r="N212" s="88">
        <v>69800</v>
      </c>
      <c r="O212" s="87">
        <f t="shared" si="102"/>
        <v>99.714285714285708</v>
      </c>
      <c r="P212" s="109">
        <v>0</v>
      </c>
      <c r="Q212" s="109"/>
      <c r="R212" s="109"/>
    </row>
    <row r="213" s="90" customFormat="1" ht="42.75" hidden="1" customHeight="1">
      <c r="A213" s="80" t="s">
        <v>364</v>
      </c>
      <c r="B213" s="81" t="s">
        <v>365</v>
      </c>
      <c r="C213" s="82" t="s">
        <v>38</v>
      </c>
      <c r="D213" s="83">
        <f t="shared" si="125"/>
        <v>262739</v>
      </c>
      <c r="E213" s="83">
        <v>0</v>
      </c>
      <c r="F213" s="83"/>
      <c r="G213" s="83">
        <v>262739</v>
      </c>
      <c r="H213" s="83"/>
      <c r="I213" s="83"/>
      <c r="J213" s="83">
        <f t="shared" si="127"/>
        <v>0</v>
      </c>
      <c r="K213" s="88">
        <f t="shared" si="128"/>
        <v>0</v>
      </c>
      <c r="L213" s="88">
        <v>0</v>
      </c>
      <c r="M213" s="88"/>
      <c r="N213" s="88">
        <v>0</v>
      </c>
      <c r="O213" s="87">
        <f t="shared" si="102"/>
        <v>0</v>
      </c>
      <c r="P213" s="109">
        <v>0</v>
      </c>
      <c r="Q213" s="109"/>
      <c r="R213" s="109"/>
    </row>
    <row r="214" s="90" customFormat="1" ht="27.75" hidden="1" customHeight="1">
      <c r="A214" s="80" t="s">
        <v>366</v>
      </c>
      <c r="B214" s="81" t="s">
        <v>66</v>
      </c>
      <c r="C214" s="82" t="s">
        <v>133</v>
      </c>
      <c r="D214" s="83">
        <f t="shared" si="125"/>
        <v>1924045</v>
      </c>
      <c r="E214" s="83">
        <v>0</v>
      </c>
      <c r="F214" s="83"/>
      <c r="G214" s="83">
        <v>1924045</v>
      </c>
      <c r="H214" s="83">
        <f t="shared" si="126"/>
        <v>406661.09999999998</v>
      </c>
      <c r="I214" s="83">
        <v>0</v>
      </c>
      <c r="J214" s="83">
        <f t="shared" si="127"/>
        <v>406661.09999999998</v>
      </c>
      <c r="K214" s="88">
        <f t="shared" si="128"/>
        <v>406661.09999999998</v>
      </c>
      <c r="L214" s="88">
        <v>0</v>
      </c>
      <c r="M214" s="88"/>
      <c r="N214" s="88">
        <v>406661.09999999998</v>
      </c>
      <c r="O214" s="87">
        <f t="shared" si="102"/>
        <v>21.135737469757725</v>
      </c>
      <c r="P214" s="109">
        <v>0</v>
      </c>
      <c r="Q214" s="109"/>
      <c r="R214" s="109"/>
    </row>
    <row r="215" s="79" customFormat="1" ht="50.25" hidden="1" customHeight="1">
      <c r="A215" s="91" t="s">
        <v>367</v>
      </c>
      <c r="B215" s="92" t="s">
        <v>368</v>
      </c>
      <c r="C215" s="114"/>
      <c r="D215" s="85">
        <f>SUM(D216:D219)</f>
        <v>1000000</v>
      </c>
      <c r="E215" s="85">
        <f t="shared" ref="E215:N215" si="129">SUM(E216:E219)</f>
        <v>0</v>
      </c>
      <c r="F215" s="85"/>
      <c r="G215" s="85">
        <f t="shared" si="129"/>
        <v>1000000</v>
      </c>
      <c r="H215" s="85">
        <f t="shared" si="129"/>
        <v>853912.65000000002</v>
      </c>
      <c r="I215" s="85">
        <f t="shared" si="129"/>
        <v>0</v>
      </c>
      <c r="J215" s="85">
        <f t="shared" si="129"/>
        <v>853912.65000000002</v>
      </c>
      <c r="K215" s="85">
        <f t="shared" si="129"/>
        <v>853912.65000000002</v>
      </c>
      <c r="L215" s="85">
        <f t="shared" si="129"/>
        <v>0</v>
      </c>
      <c r="M215" s="85"/>
      <c r="N215" s="85">
        <f t="shared" si="129"/>
        <v>853912.65000000002</v>
      </c>
      <c r="O215" s="95">
        <f t="shared" si="102"/>
        <v>85.391265000000004</v>
      </c>
      <c r="P215" s="108">
        <v>0</v>
      </c>
      <c r="Q215" s="108"/>
      <c r="R215" s="108"/>
    </row>
    <row r="216" s="90" customFormat="1" ht="22.5" hidden="1" customHeight="1">
      <c r="A216" s="80" t="s">
        <v>369</v>
      </c>
      <c r="B216" s="81" t="s">
        <v>370</v>
      </c>
      <c r="C216" s="82" t="s">
        <v>74</v>
      </c>
      <c r="D216" s="83">
        <f t="shared" ref="D216:D219" si="130">E216+G216</f>
        <v>660000</v>
      </c>
      <c r="E216" s="83">
        <v>0</v>
      </c>
      <c r="F216" s="83"/>
      <c r="G216" s="83">
        <v>660000</v>
      </c>
      <c r="H216" s="83">
        <f t="shared" si="126"/>
        <v>513912.65000000002</v>
      </c>
      <c r="I216" s="83">
        <v>0</v>
      </c>
      <c r="J216" s="83">
        <f t="shared" si="127"/>
        <v>513912.65000000002</v>
      </c>
      <c r="K216" s="88">
        <f t="shared" si="128"/>
        <v>513912.65000000002</v>
      </c>
      <c r="L216" s="88">
        <v>0</v>
      </c>
      <c r="M216" s="88"/>
      <c r="N216" s="88">
        <v>513912.65000000002</v>
      </c>
      <c r="O216" s="87">
        <f t="shared" si="102"/>
        <v>77.865553030303033</v>
      </c>
      <c r="P216" s="109">
        <v>0</v>
      </c>
      <c r="Q216" s="109"/>
      <c r="R216" s="109"/>
    </row>
    <row r="217" s="90" customFormat="1" ht="24.75" hidden="1" customHeight="1">
      <c r="A217" s="80"/>
      <c r="B217" s="81"/>
      <c r="C217" s="97" t="s">
        <v>73</v>
      </c>
      <c r="D217" s="83">
        <f t="shared" si="130"/>
        <v>300000</v>
      </c>
      <c r="E217" s="83">
        <v>0</v>
      </c>
      <c r="F217" s="83"/>
      <c r="G217" s="83">
        <v>300000</v>
      </c>
      <c r="H217" s="83">
        <f t="shared" si="126"/>
        <v>300000</v>
      </c>
      <c r="I217" s="83">
        <v>0</v>
      </c>
      <c r="J217" s="83">
        <f t="shared" si="127"/>
        <v>300000</v>
      </c>
      <c r="K217" s="88">
        <f t="shared" si="128"/>
        <v>300000</v>
      </c>
      <c r="L217" s="88">
        <v>0</v>
      </c>
      <c r="M217" s="88"/>
      <c r="N217" s="88">
        <v>300000</v>
      </c>
      <c r="O217" s="87">
        <f t="shared" si="102"/>
        <v>100</v>
      </c>
      <c r="P217" s="109">
        <v>0</v>
      </c>
      <c r="Q217" s="109"/>
      <c r="R217" s="109"/>
    </row>
    <row r="218" s="90" customFormat="1" ht="24.75" hidden="1" customHeight="1">
      <c r="A218" s="80"/>
      <c r="B218" s="81"/>
      <c r="C218" s="97" t="s">
        <v>71</v>
      </c>
      <c r="D218" s="83">
        <f t="shared" si="130"/>
        <v>20000</v>
      </c>
      <c r="E218" s="83">
        <v>0</v>
      </c>
      <c r="F218" s="83"/>
      <c r="G218" s="83">
        <v>20000</v>
      </c>
      <c r="H218" s="83">
        <f t="shared" si="126"/>
        <v>20000</v>
      </c>
      <c r="I218" s="83">
        <v>0</v>
      </c>
      <c r="J218" s="83">
        <f t="shared" si="127"/>
        <v>20000</v>
      </c>
      <c r="K218" s="88">
        <f t="shared" si="128"/>
        <v>20000</v>
      </c>
      <c r="L218" s="88">
        <v>0</v>
      </c>
      <c r="M218" s="88"/>
      <c r="N218" s="88">
        <v>20000</v>
      </c>
      <c r="O218" s="87">
        <f t="shared" si="102"/>
        <v>100</v>
      </c>
      <c r="P218" s="109">
        <v>0</v>
      </c>
      <c r="Q218" s="109"/>
      <c r="R218" s="109"/>
    </row>
    <row r="219" s="90" customFormat="1" ht="23.25" hidden="1" customHeight="1">
      <c r="A219" s="80"/>
      <c r="B219" s="81"/>
      <c r="C219" s="120" t="s">
        <v>72</v>
      </c>
      <c r="D219" s="83">
        <f t="shared" si="130"/>
        <v>20000</v>
      </c>
      <c r="E219" s="83">
        <v>0</v>
      </c>
      <c r="F219" s="83"/>
      <c r="G219" s="83">
        <v>20000</v>
      </c>
      <c r="H219" s="83">
        <f t="shared" si="126"/>
        <v>20000</v>
      </c>
      <c r="I219" s="83">
        <v>0</v>
      </c>
      <c r="J219" s="83">
        <f t="shared" si="127"/>
        <v>20000</v>
      </c>
      <c r="K219" s="88">
        <f t="shared" si="128"/>
        <v>20000</v>
      </c>
      <c r="L219" s="88">
        <v>0</v>
      </c>
      <c r="M219" s="88"/>
      <c r="N219" s="88">
        <v>20000</v>
      </c>
      <c r="O219" s="87">
        <f t="shared" si="102"/>
        <v>100</v>
      </c>
      <c r="P219" s="109">
        <v>0</v>
      </c>
      <c r="Q219" s="109"/>
      <c r="R219" s="109"/>
    </row>
    <row r="220" s="90" customFormat="1" ht="65.25" hidden="1" customHeight="1">
      <c r="A220" s="91" t="s">
        <v>371</v>
      </c>
      <c r="B220" s="92" t="s">
        <v>372</v>
      </c>
      <c r="C220" s="92"/>
      <c r="D220" s="93">
        <f>SUM(D221:D223)</f>
        <v>1000000</v>
      </c>
      <c r="E220" s="93">
        <f t="shared" ref="E220:N220" si="131">SUM(E221:E223)</f>
        <v>0</v>
      </c>
      <c r="F220" s="93"/>
      <c r="G220" s="93">
        <f t="shared" si="131"/>
        <v>1000000</v>
      </c>
      <c r="H220" s="93">
        <f t="shared" si="131"/>
        <v>885000</v>
      </c>
      <c r="I220" s="93">
        <f t="shared" si="131"/>
        <v>0</v>
      </c>
      <c r="J220" s="93">
        <f t="shared" si="131"/>
        <v>885000</v>
      </c>
      <c r="K220" s="93">
        <f t="shared" si="131"/>
        <v>885000</v>
      </c>
      <c r="L220" s="93">
        <f t="shared" si="131"/>
        <v>0</v>
      </c>
      <c r="M220" s="93"/>
      <c r="N220" s="93">
        <f t="shared" si="131"/>
        <v>885000</v>
      </c>
      <c r="O220" s="95">
        <f t="shared" si="102"/>
        <v>88.5</v>
      </c>
      <c r="P220" s="108">
        <v>0</v>
      </c>
      <c r="Q220" s="108"/>
      <c r="R220" s="108"/>
    </row>
    <row r="221" s="90" customFormat="1" ht="33.75" hidden="1" customHeight="1">
      <c r="A221" s="80" t="s">
        <v>373</v>
      </c>
      <c r="B221" s="81" t="s">
        <v>374</v>
      </c>
      <c r="C221" s="97" t="s">
        <v>74</v>
      </c>
      <c r="D221" s="104">
        <f t="shared" ref="D221:D223" si="132">E221+G221</f>
        <v>290000</v>
      </c>
      <c r="E221" s="104">
        <v>0</v>
      </c>
      <c r="F221" s="104"/>
      <c r="G221" s="104">
        <v>290000</v>
      </c>
      <c r="H221" s="104">
        <f t="shared" ref="H221:H223" si="133">I221+J221</f>
        <v>235000</v>
      </c>
      <c r="I221" s="104">
        <v>0</v>
      </c>
      <c r="J221" s="104">
        <f t="shared" ref="J221:J223" si="134">N221</f>
        <v>235000</v>
      </c>
      <c r="K221" s="104">
        <f t="shared" ref="K221:K223" si="135">L221+N221</f>
        <v>235000</v>
      </c>
      <c r="L221" s="104">
        <v>0</v>
      </c>
      <c r="M221" s="104"/>
      <c r="N221" s="104">
        <v>235000</v>
      </c>
      <c r="O221" s="121">
        <f t="shared" si="102"/>
        <v>81.034482758620683</v>
      </c>
      <c r="P221" s="109">
        <v>0</v>
      </c>
      <c r="Q221" s="109"/>
      <c r="R221" s="109"/>
    </row>
    <row r="222" s="90" customFormat="1" ht="28.5" hidden="1" customHeight="1">
      <c r="A222" s="80"/>
      <c r="B222" s="81"/>
      <c r="C222" s="97" t="s">
        <v>73</v>
      </c>
      <c r="D222" s="104">
        <f t="shared" si="132"/>
        <v>650000</v>
      </c>
      <c r="E222" s="104">
        <v>0</v>
      </c>
      <c r="F222" s="104"/>
      <c r="G222" s="104">
        <v>650000</v>
      </c>
      <c r="H222" s="104">
        <f t="shared" si="133"/>
        <v>590000</v>
      </c>
      <c r="I222" s="104">
        <v>0</v>
      </c>
      <c r="J222" s="104">
        <f t="shared" si="134"/>
        <v>590000</v>
      </c>
      <c r="K222" s="104">
        <f t="shared" si="135"/>
        <v>590000</v>
      </c>
      <c r="L222" s="104">
        <v>0</v>
      </c>
      <c r="M222" s="104"/>
      <c r="N222" s="104">
        <v>590000</v>
      </c>
      <c r="O222" s="121">
        <f t="shared" si="102"/>
        <v>90.769230769230774</v>
      </c>
      <c r="P222" s="109">
        <v>0</v>
      </c>
      <c r="Q222" s="109"/>
      <c r="R222" s="109"/>
    </row>
    <row r="223" s="90" customFormat="1" ht="34.5" hidden="1" customHeight="1">
      <c r="A223" s="80"/>
      <c r="B223" s="81"/>
      <c r="C223" s="97" t="s">
        <v>71</v>
      </c>
      <c r="D223" s="104">
        <f t="shared" si="132"/>
        <v>60000</v>
      </c>
      <c r="E223" s="104">
        <v>0</v>
      </c>
      <c r="F223" s="104"/>
      <c r="G223" s="104">
        <v>60000</v>
      </c>
      <c r="H223" s="104">
        <f t="shared" si="133"/>
        <v>60000</v>
      </c>
      <c r="I223" s="104">
        <v>0</v>
      </c>
      <c r="J223" s="104">
        <f t="shared" si="134"/>
        <v>60000</v>
      </c>
      <c r="K223" s="104">
        <f t="shared" si="135"/>
        <v>60000</v>
      </c>
      <c r="L223" s="104">
        <v>0</v>
      </c>
      <c r="M223" s="104"/>
      <c r="N223" s="104">
        <v>60000</v>
      </c>
      <c r="O223" s="121">
        <f t="shared" si="102"/>
        <v>100</v>
      </c>
      <c r="P223" s="109">
        <v>0</v>
      </c>
      <c r="Q223" s="109"/>
      <c r="R223" s="109"/>
    </row>
    <row r="224" s="90" customFormat="1" ht="62.25" hidden="1" customHeight="1">
      <c r="A224" s="91" t="s">
        <v>375</v>
      </c>
      <c r="B224" s="92" t="s">
        <v>376</v>
      </c>
      <c r="C224" s="92"/>
      <c r="D224" s="93">
        <f>D225+D228</f>
        <v>22139919</v>
      </c>
      <c r="E224" s="93">
        <f t="shared" ref="E224:N224" si="136">E225+E228</f>
        <v>99400</v>
      </c>
      <c r="F224" s="93"/>
      <c r="G224" s="93">
        <f t="shared" si="136"/>
        <v>22040519</v>
      </c>
      <c r="H224" s="93">
        <f t="shared" si="136"/>
        <v>17772710.119999997</v>
      </c>
      <c r="I224" s="93">
        <f t="shared" si="136"/>
        <v>196600</v>
      </c>
      <c r="J224" s="93">
        <f t="shared" si="136"/>
        <v>17576110.119999997</v>
      </c>
      <c r="K224" s="93">
        <f t="shared" si="136"/>
        <v>17674410.119999997</v>
      </c>
      <c r="L224" s="93">
        <f t="shared" si="136"/>
        <v>98300</v>
      </c>
      <c r="M224" s="93"/>
      <c r="N224" s="93">
        <f t="shared" si="136"/>
        <v>17576110.119999997</v>
      </c>
      <c r="O224" s="122">
        <f t="shared" si="102"/>
        <v>79.830509407012727</v>
      </c>
      <c r="P224" s="108">
        <f t="shared" si="94"/>
        <v>98.893360160965798</v>
      </c>
      <c r="Q224" s="108"/>
      <c r="R224" s="108"/>
    </row>
    <row r="225" s="90" customFormat="1" ht="77.25" hidden="1" customHeight="1">
      <c r="A225" s="91" t="s">
        <v>377</v>
      </c>
      <c r="B225" s="92" t="s">
        <v>378</v>
      </c>
      <c r="C225" s="92"/>
      <c r="D225" s="93">
        <f>SUM(D226:D227)</f>
        <v>331500</v>
      </c>
      <c r="E225" s="93">
        <f t="shared" ref="E225:N225" si="137">SUM(E226:E227)</f>
        <v>99400</v>
      </c>
      <c r="F225" s="93"/>
      <c r="G225" s="93">
        <f t="shared" si="137"/>
        <v>232100</v>
      </c>
      <c r="H225" s="93">
        <f t="shared" si="137"/>
        <v>277174.31</v>
      </c>
      <c r="I225" s="93">
        <f t="shared" si="137"/>
        <v>196600</v>
      </c>
      <c r="J225" s="93">
        <f t="shared" si="137"/>
        <v>80574.309999999998</v>
      </c>
      <c r="K225" s="93">
        <f t="shared" si="137"/>
        <v>178874.31</v>
      </c>
      <c r="L225" s="93">
        <f t="shared" si="137"/>
        <v>98300</v>
      </c>
      <c r="M225" s="93"/>
      <c r="N225" s="93">
        <f t="shared" si="137"/>
        <v>80574.309999999998</v>
      </c>
      <c r="O225" s="122">
        <f t="shared" si="102"/>
        <v>53.959067873303169</v>
      </c>
      <c r="P225" s="108">
        <f t="shared" si="94"/>
        <v>98.893360160965798</v>
      </c>
      <c r="Q225" s="108"/>
      <c r="R225" s="108"/>
    </row>
    <row r="226" s="90" customFormat="1" ht="29.25" hidden="1" customHeight="1">
      <c r="A226" s="80" t="s">
        <v>379</v>
      </c>
      <c r="B226" s="96" t="s">
        <v>380</v>
      </c>
      <c r="C226" s="97" t="s">
        <v>72</v>
      </c>
      <c r="D226" s="83">
        <f t="shared" ref="D226:D227" si="138">E226+G226</f>
        <v>232100</v>
      </c>
      <c r="E226" s="83">
        <v>0</v>
      </c>
      <c r="F226" s="83"/>
      <c r="G226" s="83">
        <v>232100</v>
      </c>
      <c r="H226" s="83">
        <f t="shared" ref="H226:H227" si="139">I226+J226</f>
        <v>178874.31</v>
      </c>
      <c r="I226" s="104">
        <f>SUM(I227:I228)</f>
        <v>98300</v>
      </c>
      <c r="J226" s="83">
        <f t="shared" ref="J226:J227" si="140">N226</f>
        <v>80574.309999999998</v>
      </c>
      <c r="K226" s="88">
        <f t="shared" ref="K226:K227" si="141">L226+N226</f>
        <v>80574.309999999998</v>
      </c>
      <c r="L226" s="88">
        <v>0</v>
      </c>
      <c r="M226" s="88"/>
      <c r="N226" s="88">
        <v>80574.309999999998</v>
      </c>
      <c r="O226" s="121">
        <f t="shared" si="102"/>
        <v>34.715342524773803</v>
      </c>
      <c r="P226" s="109">
        <v>0</v>
      </c>
      <c r="Q226" s="109"/>
      <c r="R226" s="109"/>
    </row>
    <row r="227" s="90" customFormat="1" ht="105" hidden="1" customHeight="1">
      <c r="A227" s="80" t="s">
        <v>381</v>
      </c>
      <c r="B227" s="96" t="s">
        <v>382</v>
      </c>
      <c r="C227" s="97" t="s">
        <v>72</v>
      </c>
      <c r="D227" s="83">
        <f t="shared" si="138"/>
        <v>99400</v>
      </c>
      <c r="E227" s="83">
        <v>99400</v>
      </c>
      <c r="F227" s="83"/>
      <c r="G227" s="83">
        <v>0</v>
      </c>
      <c r="H227" s="83">
        <f t="shared" si="139"/>
        <v>98300</v>
      </c>
      <c r="I227" s="104">
        <v>98300</v>
      </c>
      <c r="J227" s="83">
        <f t="shared" si="140"/>
        <v>0</v>
      </c>
      <c r="K227" s="88">
        <f t="shared" si="141"/>
        <v>98300</v>
      </c>
      <c r="L227" s="88">
        <v>98300</v>
      </c>
      <c r="M227" s="88"/>
      <c r="N227" s="88">
        <v>0</v>
      </c>
      <c r="O227" s="121">
        <f t="shared" si="102"/>
        <v>98.893360160965798</v>
      </c>
      <c r="P227" s="109">
        <f t="shared" si="94"/>
        <v>98.893360160965798</v>
      </c>
      <c r="Q227" s="109"/>
      <c r="R227" s="109"/>
    </row>
    <row r="228" s="79" customFormat="1" ht="46.5" hidden="1" customHeight="1">
      <c r="A228" s="91" t="s">
        <v>383</v>
      </c>
      <c r="B228" s="123" t="s">
        <v>384</v>
      </c>
      <c r="C228" s="89"/>
      <c r="D228" s="85">
        <f>SUM(D229:D235)</f>
        <v>21808419</v>
      </c>
      <c r="E228" s="85">
        <f t="shared" ref="E228:N228" si="142">SUM(E229:E235)</f>
        <v>0</v>
      </c>
      <c r="F228" s="85"/>
      <c r="G228" s="85">
        <f t="shared" si="142"/>
        <v>21808419</v>
      </c>
      <c r="H228" s="85">
        <f t="shared" si="142"/>
        <v>17495535.809999999</v>
      </c>
      <c r="I228" s="85">
        <f t="shared" si="142"/>
        <v>0</v>
      </c>
      <c r="J228" s="85">
        <f t="shared" si="142"/>
        <v>17495535.809999999</v>
      </c>
      <c r="K228" s="85">
        <f t="shared" si="142"/>
        <v>17495535.809999999</v>
      </c>
      <c r="L228" s="85">
        <f t="shared" si="142"/>
        <v>0</v>
      </c>
      <c r="M228" s="85"/>
      <c r="N228" s="85">
        <f t="shared" si="142"/>
        <v>17495535.809999999</v>
      </c>
      <c r="O228" s="122">
        <f t="shared" si="102"/>
        <v>80.223769591000604</v>
      </c>
      <c r="P228" s="108">
        <v>0</v>
      </c>
      <c r="Q228" s="108"/>
      <c r="R228" s="108"/>
    </row>
    <row r="229" s="90" customFormat="1" ht="31.5" hidden="1" customHeight="1">
      <c r="A229" s="80" t="s">
        <v>385</v>
      </c>
      <c r="B229" s="81" t="s">
        <v>386</v>
      </c>
      <c r="C229" s="97" t="s">
        <v>72</v>
      </c>
      <c r="D229" s="83">
        <f t="shared" ref="D229:D235" si="143">E229+G229</f>
        <v>237200</v>
      </c>
      <c r="E229" s="83">
        <v>0</v>
      </c>
      <c r="F229" s="83"/>
      <c r="G229" s="83">
        <v>237200</v>
      </c>
      <c r="H229" s="83">
        <f t="shared" ref="H229:H235" si="144">I229+J229</f>
        <v>150865.16</v>
      </c>
      <c r="I229" s="83">
        <v>0</v>
      </c>
      <c r="J229" s="83">
        <f t="shared" ref="J229:J235" si="145">N229</f>
        <v>150865.16</v>
      </c>
      <c r="K229" s="88">
        <f t="shared" ref="K229:K235" si="146">L229+N229</f>
        <v>150865.16</v>
      </c>
      <c r="L229" s="88">
        <v>0</v>
      </c>
      <c r="M229" s="88"/>
      <c r="N229" s="88">
        <v>150865.16</v>
      </c>
      <c r="O229" s="87">
        <f t="shared" si="102"/>
        <v>63.602512647554811</v>
      </c>
      <c r="P229" s="109">
        <v>0</v>
      </c>
      <c r="Q229" s="109"/>
      <c r="R229" s="109"/>
    </row>
    <row r="230" s="90" customFormat="1" ht="31.5" hidden="1" customHeight="1">
      <c r="A230" s="80"/>
      <c r="B230" s="81"/>
      <c r="C230" s="97" t="s">
        <v>74</v>
      </c>
      <c r="D230" s="83">
        <f t="shared" si="143"/>
        <v>13544000</v>
      </c>
      <c r="E230" s="83">
        <v>0</v>
      </c>
      <c r="F230" s="83"/>
      <c r="G230" s="83">
        <v>13544000</v>
      </c>
      <c r="H230" s="83">
        <f t="shared" si="144"/>
        <v>11149051.380000001</v>
      </c>
      <c r="I230" s="83">
        <v>0</v>
      </c>
      <c r="J230" s="83">
        <f t="shared" si="145"/>
        <v>11149051.380000001</v>
      </c>
      <c r="K230" s="88">
        <f t="shared" si="146"/>
        <v>11149051.380000001</v>
      </c>
      <c r="L230" s="83">
        <v>0</v>
      </c>
      <c r="M230" s="83"/>
      <c r="N230" s="83">
        <v>11149051.380000001</v>
      </c>
      <c r="O230" s="87">
        <f t="shared" si="102"/>
        <v>82.317272445363272</v>
      </c>
      <c r="P230" s="109">
        <v>0</v>
      </c>
      <c r="Q230" s="109"/>
      <c r="R230" s="109"/>
    </row>
    <row r="231" s="90" customFormat="1" ht="23.25" hidden="1" customHeight="1">
      <c r="A231" s="80"/>
      <c r="B231" s="81"/>
      <c r="C231" s="97" t="s">
        <v>73</v>
      </c>
      <c r="D231" s="83">
        <f t="shared" si="143"/>
        <v>2108854</v>
      </c>
      <c r="E231" s="83">
        <v>0</v>
      </c>
      <c r="F231" s="83"/>
      <c r="G231" s="83">
        <v>2108854</v>
      </c>
      <c r="H231" s="83">
        <f t="shared" si="144"/>
        <v>1738489.9299999999</v>
      </c>
      <c r="I231" s="83">
        <v>0</v>
      </c>
      <c r="J231" s="83">
        <f t="shared" si="145"/>
        <v>1738489.9299999999</v>
      </c>
      <c r="K231" s="88">
        <f t="shared" si="146"/>
        <v>1738489.9299999999</v>
      </c>
      <c r="L231" s="88">
        <v>0</v>
      </c>
      <c r="M231" s="88"/>
      <c r="N231" s="88">
        <v>1738489.9299999999</v>
      </c>
      <c r="O231" s="87">
        <f t="shared" si="102"/>
        <v>82.437661877019465</v>
      </c>
      <c r="P231" s="109">
        <v>0</v>
      </c>
      <c r="Q231" s="109"/>
      <c r="R231" s="109"/>
    </row>
    <row r="232" s="90" customFormat="1" ht="24" hidden="1" customHeight="1">
      <c r="A232" s="80"/>
      <c r="B232" s="81"/>
      <c r="C232" s="97" t="s">
        <v>71</v>
      </c>
      <c r="D232" s="83">
        <f t="shared" si="143"/>
        <v>946000</v>
      </c>
      <c r="E232" s="83">
        <v>0</v>
      </c>
      <c r="F232" s="83"/>
      <c r="G232" s="83">
        <v>946000</v>
      </c>
      <c r="H232" s="83">
        <f t="shared" si="144"/>
        <v>850507.04000000004</v>
      </c>
      <c r="I232" s="83">
        <v>0</v>
      </c>
      <c r="J232" s="83">
        <f t="shared" si="145"/>
        <v>850507.04000000004</v>
      </c>
      <c r="K232" s="88">
        <f t="shared" si="146"/>
        <v>850507.04000000004</v>
      </c>
      <c r="L232" s="88">
        <v>0</v>
      </c>
      <c r="M232" s="88"/>
      <c r="N232" s="88">
        <v>850507.04000000004</v>
      </c>
      <c r="O232" s="87">
        <f t="shared" si="102"/>
        <v>89.90560676532769</v>
      </c>
      <c r="P232" s="109">
        <v>0</v>
      </c>
      <c r="Q232" s="109"/>
      <c r="R232" s="109"/>
    </row>
    <row r="233" s="90" customFormat="1" ht="25.5" hidden="1" customHeight="1">
      <c r="A233" s="80"/>
      <c r="B233" s="81"/>
      <c r="C233" s="82" t="s">
        <v>21</v>
      </c>
      <c r="D233" s="83">
        <f t="shared" si="143"/>
        <v>66500</v>
      </c>
      <c r="E233" s="83">
        <v>0</v>
      </c>
      <c r="F233" s="83"/>
      <c r="G233" s="83">
        <v>66500</v>
      </c>
      <c r="H233" s="83">
        <f t="shared" si="144"/>
        <v>32311</v>
      </c>
      <c r="I233" s="83">
        <v>0</v>
      </c>
      <c r="J233" s="83">
        <f t="shared" si="145"/>
        <v>32311</v>
      </c>
      <c r="K233" s="88">
        <f t="shared" si="146"/>
        <v>32311</v>
      </c>
      <c r="L233" s="88">
        <v>0</v>
      </c>
      <c r="M233" s="88"/>
      <c r="N233" s="88">
        <v>32311</v>
      </c>
      <c r="O233" s="87">
        <f t="shared" si="102"/>
        <v>48.587969924812029</v>
      </c>
      <c r="P233" s="109">
        <v>0</v>
      </c>
      <c r="Q233" s="109"/>
      <c r="R233" s="109"/>
    </row>
    <row r="234" s="90" customFormat="1" ht="31.5" hidden="1" customHeight="1">
      <c r="A234" s="80"/>
      <c r="B234" s="81"/>
      <c r="C234" s="97" t="s">
        <v>38</v>
      </c>
      <c r="D234" s="83">
        <f t="shared" si="143"/>
        <v>4825759</v>
      </c>
      <c r="E234" s="83">
        <v>0</v>
      </c>
      <c r="F234" s="83"/>
      <c r="G234" s="83">
        <v>4825759</v>
      </c>
      <c r="H234" s="83">
        <f t="shared" si="144"/>
        <v>3516420.8999999999</v>
      </c>
      <c r="I234" s="83">
        <v>0</v>
      </c>
      <c r="J234" s="83">
        <f t="shared" si="145"/>
        <v>3516420.8999999999</v>
      </c>
      <c r="K234" s="88">
        <f t="shared" si="146"/>
        <v>3516420.8999999999</v>
      </c>
      <c r="L234" s="88">
        <v>0</v>
      </c>
      <c r="M234" s="88"/>
      <c r="N234" s="88">
        <v>3516420.8999999999</v>
      </c>
      <c r="O234" s="87">
        <f t="shared" si="102"/>
        <v>72.867727128520087</v>
      </c>
      <c r="P234" s="109">
        <v>0</v>
      </c>
      <c r="Q234" s="109"/>
      <c r="R234" s="109"/>
    </row>
    <row r="235" s="90" customFormat="1" ht="30.75" hidden="1" customHeight="1">
      <c r="A235" s="80"/>
      <c r="B235" s="81"/>
      <c r="C235" s="97" t="s">
        <v>133</v>
      </c>
      <c r="D235" s="83">
        <f t="shared" si="143"/>
        <v>80106</v>
      </c>
      <c r="E235" s="83">
        <v>0</v>
      </c>
      <c r="F235" s="83"/>
      <c r="G235" s="83">
        <v>80106</v>
      </c>
      <c r="H235" s="83">
        <f t="shared" si="144"/>
        <v>57890.400000000001</v>
      </c>
      <c r="I235" s="83">
        <v>0</v>
      </c>
      <c r="J235" s="83">
        <f t="shared" si="145"/>
        <v>57890.400000000001</v>
      </c>
      <c r="K235" s="88">
        <f t="shared" si="146"/>
        <v>57890.400000000001</v>
      </c>
      <c r="L235" s="88">
        <v>0</v>
      </c>
      <c r="M235" s="88"/>
      <c r="N235" s="88">
        <v>57890.400000000001</v>
      </c>
      <c r="O235" s="87">
        <f t="shared" si="102"/>
        <v>72.267245899183592</v>
      </c>
      <c r="P235" s="109">
        <v>0</v>
      </c>
      <c r="Q235" s="109"/>
      <c r="R235" s="109"/>
    </row>
    <row r="236" s="79" customFormat="1" ht="39" hidden="1" customHeight="1">
      <c r="A236" s="91" t="s">
        <v>387</v>
      </c>
      <c r="B236" s="124" t="s">
        <v>388</v>
      </c>
      <c r="C236" s="124"/>
      <c r="D236" s="85">
        <f>SUM(D237:D240)</f>
        <v>2306449</v>
      </c>
      <c r="E236" s="85">
        <f t="shared" ref="E236:N236" si="147">SUM(E237:E240)</f>
        <v>0</v>
      </c>
      <c r="F236" s="85"/>
      <c r="G236" s="85">
        <f t="shared" si="147"/>
        <v>2306449</v>
      </c>
      <c r="H236" s="85">
        <f t="shared" si="147"/>
        <v>1668492.0699999998</v>
      </c>
      <c r="I236" s="85">
        <f t="shared" si="147"/>
        <v>0</v>
      </c>
      <c r="J236" s="85">
        <f t="shared" si="147"/>
        <v>1668492.0699999998</v>
      </c>
      <c r="K236" s="85">
        <f t="shared" si="147"/>
        <v>1668492.0699999998</v>
      </c>
      <c r="L236" s="85">
        <f t="shared" si="147"/>
        <v>0</v>
      </c>
      <c r="M236" s="85"/>
      <c r="N236" s="85">
        <f t="shared" si="147"/>
        <v>1668492.0699999998</v>
      </c>
      <c r="O236" s="95">
        <f t="shared" si="102"/>
        <v>72.340297574323117</v>
      </c>
      <c r="P236" s="108">
        <v>0</v>
      </c>
      <c r="Q236" s="108"/>
      <c r="R236" s="108"/>
    </row>
    <row r="237" s="90" customFormat="1" ht="67.5" hidden="1" customHeight="1">
      <c r="A237" s="80" t="s">
        <v>389</v>
      </c>
      <c r="B237" s="125" t="s">
        <v>390</v>
      </c>
      <c r="C237" s="82" t="s">
        <v>21</v>
      </c>
      <c r="D237" s="83">
        <f t="shared" ref="D237:D240" si="148">E237+G237</f>
        <v>853882</v>
      </c>
      <c r="E237" s="83">
        <v>0</v>
      </c>
      <c r="F237" s="83"/>
      <c r="G237" s="83">
        <v>853882</v>
      </c>
      <c r="H237" s="83">
        <f t="shared" ref="H237:H240" si="149">I237+J237</f>
        <v>683105.47999999998</v>
      </c>
      <c r="I237" s="83">
        <v>0</v>
      </c>
      <c r="J237" s="83">
        <f t="shared" ref="J237:J240" si="150">N237</f>
        <v>683105.47999999998</v>
      </c>
      <c r="K237" s="83">
        <f t="shared" ref="K237:K240" si="151">L237+N237</f>
        <v>683105.47999999998</v>
      </c>
      <c r="L237" s="83">
        <v>0</v>
      </c>
      <c r="M237" s="83"/>
      <c r="N237" s="83">
        <v>683105.47999999998</v>
      </c>
      <c r="O237" s="87">
        <f t="shared" ref="O237:O260" si="152">K237/D237*100</f>
        <v>79.999985946535929</v>
      </c>
      <c r="P237" s="109">
        <v>0</v>
      </c>
      <c r="Q237" s="109"/>
      <c r="R237" s="109"/>
    </row>
    <row r="238" s="90" customFormat="1" ht="61.5" hidden="1" customHeight="1">
      <c r="A238" s="80" t="s">
        <v>391</v>
      </c>
      <c r="B238" s="125" t="s">
        <v>392</v>
      </c>
      <c r="C238" s="82" t="s">
        <v>21</v>
      </c>
      <c r="D238" s="83">
        <f t="shared" si="148"/>
        <v>884323</v>
      </c>
      <c r="E238" s="83">
        <v>0</v>
      </c>
      <c r="F238" s="83"/>
      <c r="G238" s="83">
        <v>884323</v>
      </c>
      <c r="H238" s="83">
        <f t="shared" si="149"/>
        <v>544744.58999999997</v>
      </c>
      <c r="I238" s="83">
        <v>0</v>
      </c>
      <c r="J238" s="83">
        <f t="shared" si="150"/>
        <v>544744.58999999997</v>
      </c>
      <c r="K238" s="83">
        <f t="shared" si="151"/>
        <v>544744.58999999997</v>
      </c>
      <c r="L238" s="83">
        <v>0</v>
      </c>
      <c r="M238" s="83"/>
      <c r="N238" s="83">
        <v>544744.58999999997</v>
      </c>
      <c r="O238" s="87">
        <f t="shared" si="152"/>
        <v>61.600183417145097</v>
      </c>
      <c r="P238" s="109">
        <v>0</v>
      </c>
      <c r="Q238" s="109"/>
      <c r="R238" s="109"/>
    </row>
    <row r="239" s="90" customFormat="1" ht="60.75" hidden="1" customHeight="1">
      <c r="A239" s="80" t="s">
        <v>393</v>
      </c>
      <c r="B239" s="125" t="s">
        <v>394</v>
      </c>
      <c r="C239" s="82" t="s">
        <v>21</v>
      </c>
      <c r="D239" s="83">
        <f t="shared" si="148"/>
        <v>276354</v>
      </c>
      <c r="E239" s="83">
        <v>0</v>
      </c>
      <c r="F239" s="83"/>
      <c r="G239" s="83">
        <v>276354</v>
      </c>
      <c r="H239" s="83">
        <f t="shared" si="149"/>
        <v>148752</v>
      </c>
      <c r="I239" s="83">
        <v>0</v>
      </c>
      <c r="J239" s="83">
        <f t="shared" si="150"/>
        <v>148752</v>
      </c>
      <c r="K239" s="83">
        <f t="shared" si="151"/>
        <v>148752</v>
      </c>
      <c r="L239" s="83">
        <v>0</v>
      </c>
      <c r="M239" s="83"/>
      <c r="N239" s="83">
        <v>148752</v>
      </c>
      <c r="O239" s="87">
        <f t="shared" si="152"/>
        <v>53.826613691135286</v>
      </c>
      <c r="P239" s="109">
        <v>0</v>
      </c>
      <c r="Q239" s="109"/>
      <c r="R239" s="109"/>
    </row>
    <row r="240" s="90" customFormat="1" ht="79.5" hidden="1" customHeight="1">
      <c r="A240" s="80" t="s">
        <v>395</v>
      </c>
      <c r="B240" s="125" t="s">
        <v>396</v>
      </c>
      <c r="C240" s="82" t="s">
        <v>21</v>
      </c>
      <c r="D240" s="83">
        <f t="shared" si="148"/>
        <v>291890</v>
      </c>
      <c r="E240" s="83">
        <v>0</v>
      </c>
      <c r="F240" s="83"/>
      <c r="G240" s="83">
        <v>291890</v>
      </c>
      <c r="H240" s="83">
        <f t="shared" si="149"/>
        <v>291890</v>
      </c>
      <c r="I240" s="83">
        <v>0</v>
      </c>
      <c r="J240" s="83">
        <f t="shared" si="150"/>
        <v>291890</v>
      </c>
      <c r="K240" s="83">
        <f t="shared" si="151"/>
        <v>291890</v>
      </c>
      <c r="L240" s="83">
        <v>0</v>
      </c>
      <c r="M240" s="83"/>
      <c r="N240" s="83">
        <v>291890</v>
      </c>
      <c r="O240" s="87">
        <f t="shared" si="152"/>
        <v>100</v>
      </c>
      <c r="P240" s="109">
        <v>0</v>
      </c>
      <c r="Q240" s="109"/>
      <c r="R240" s="109"/>
    </row>
    <row r="241" s="90" customFormat="1" ht="66" hidden="1" customHeight="1">
      <c r="A241" s="91" t="s">
        <v>397</v>
      </c>
      <c r="B241" s="124" t="s">
        <v>398</v>
      </c>
      <c r="C241" s="124"/>
      <c r="D241" s="85">
        <f>SUM(D242:D243)</f>
        <v>2091600</v>
      </c>
      <c r="E241" s="85">
        <f t="shared" ref="E241:N241" si="153">SUM(E242:E243)</f>
        <v>0</v>
      </c>
      <c r="F241" s="85"/>
      <c r="G241" s="85">
        <f t="shared" si="153"/>
        <v>2091600</v>
      </c>
      <c r="H241" s="85">
        <f t="shared" si="153"/>
        <v>1771075.6000000001</v>
      </c>
      <c r="I241" s="85">
        <f t="shared" si="153"/>
        <v>0</v>
      </c>
      <c r="J241" s="85">
        <f t="shared" si="153"/>
        <v>1771075.6000000001</v>
      </c>
      <c r="K241" s="85">
        <f t="shared" si="153"/>
        <v>1771075.6000000001</v>
      </c>
      <c r="L241" s="85">
        <f t="shared" si="153"/>
        <v>0</v>
      </c>
      <c r="M241" s="85"/>
      <c r="N241" s="85">
        <f t="shared" si="153"/>
        <v>1771075.6000000001</v>
      </c>
      <c r="O241" s="95">
        <f t="shared" si="152"/>
        <v>84.675635876840701</v>
      </c>
      <c r="P241" s="108">
        <v>0</v>
      </c>
      <c r="Q241" s="108"/>
      <c r="R241" s="108"/>
    </row>
    <row r="242" s="90" customFormat="1" ht="43.5" hidden="1" customHeight="1">
      <c r="A242" s="80" t="s">
        <v>399</v>
      </c>
      <c r="B242" s="125" t="s">
        <v>400</v>
      </c>
      <c r="C242" s="97" t="s">
        <v>72</v>
      </c>
      <c r="D242" s="83">
        <f t="shared" ref="D242:D243" si="154">E242+G242</f>
        <v>1000000</v>
      </c>
      <c r="E242" s="83">
        <v>0</v>
      </c>
      <c r="F242" s="83"/>
      <c r="G242" s="83">
        <v>1000000</v>
      </c>
      <c r="H242" s="83">
        <f t="shared" ref="H242:H243" si="155">I242+J242</f>
        <v>1000000</v>
      </c>
      <c r="I242" s="83">
        <v>0</v>
      </c>
      <c r="J242" s="83">
        <f t="shared" ref="J242:J243" si="156">N242</f>
        <v>1000000</v>
      </c>
      <c r="K242" s="83">
        <f t="shared" ref="K242:K243" si="157">L242+N242</f>
        <v>1000000</v>
      </c>
      <c r="L242" s="83">
        <v>0</v>
      </c>
      <c r="M242" s="83"/>
      <c r="N242" s="83">
        <v>1000000</v>
      </c>
      <c r="O242" s="87">
        <f t="shared" si="152"/>
        <v>100</v>
      </c>
      <c r="P242" s="109">
        <v>0</v>
      </c>
      <c r="Q242" s="109"/>
      <c r="R242" s="109"/>
    </row>
    <row r="243" s="90" customFormat="1" ht="41.25" hidden="1" customHeight="1">
      <c r="A243" s="80"/>
      <c r="B243" s="125"/>
      <c r="C243" s="97" t="s">
        <v>74</v>
      </c>
      <c r="D243" s="83">
        <f t="shared" si="154"/>
        <v>1091600</v>
      </c>
      <c r="E243" s="83">
        <v>0</v>
      </c>
      <c r="F243" s="83"/>
      <c r="G243" s="83">
        <v>1091600</v>
      </c>
      <c r="H243" s="83">
        <f t="shared" si="155"/>
        <v>771075.59999999998</v>
      </c>
      <c r="I243" s="83">
        <v>0</v>
      </c>
      <c r="J243" s="83">
        <f t="shared" si="156"/>
        <v>771075.59999999998</v>
      </c>
      <c r="K243" s="83">
        <f t="shared" si="157"/>
        <v>771075.59999999998</v>
      </c>
      <c r="L243" s="83">
        <v>0</v>
      </c>
      <c r="M243" s="83"/>
      <c r="N243" s="83">
        <v>771075.59999999998</v>
      </c>
      <c r="O243" s="87">
        <f t="shared" si="152"/>
        <v>70.637193111029688</v>
      </c>
      <c r="P243" s="109">
        <v>0</v>
      </c>
      <c r="Q243" s="109"/>
      <c r="R243" s="109"/>
    </row>
    <row r="244" s="90" customFormat="1" ht="48" hidden="1" customHeight="1">
      <c r="A244" s="91" t="s">
        <v>401</v>
      </c>
      <c r="B244" s="124" t="s">
        <v>402</v>
      </c>
      <c r="C244" s="124"/>
      <c r="D244" s="85">
        <f>D245+D251</f>
        <v>272584906</v>
      </c>
      <c r="E244" s="85">
        <f t="shared" ref="E244:N244" si="158">E245+E251</f>
        <v>2589000</v>
      </c>
      <c r="F244" s="85"/>
      <c r="G244" s="85">
        <f t="shared" si="158"/>
        <v>268833706</v>
      </c>
      <c r="H244" s="85">
        <f t="shared" si="158"/>
        <v>226839228.97</v>
      </c>
      <c r="I244" s="85">
        <f t="shared" si="158"/>
        <v>2589000</v>
      </c>
      <c r="J244" s="85">
        <f t="shared" si="158"/>
        <v>223088028.97</v>
      </c>
      <c r="K244" s="85">
        <f t="shared" si="158"/>
        <v>224438567.22</v>
      </c>
      <c r="L244" s="85">
        <f t="shared" si="158"/>
        <v>1350538.25</v>
      </c>
      <c r="M244" s="85"/>
      <c r="N244" s="85">
        <f t="shared" si="158"/>
        <v>223088028.97</v>
      </c>
      <c r="O244" s="95">
        <f t="shared" si="152"/>
        <v>82.337122224955479</v>
      </c>
      <c r="P244" s="108">
        <f t="shared" ref="P228:P257" si="159">L244/E244*100</f>
        <v>52.164474700656626</v>
      </c>
      <c r="Q244" s="108"/>
      <c r="R244" s="108"/>
    </row>
    <row r="245" s="90" customFormat="1" ht="53.25" hidden="1" customHeight="1">
      <c r="A245" s="91" t="s">
        <v>403</v>
      </c>
      <c r="B245" s="124" t="s">
        <v>404</v>
      </c>
      <c r="C245" s="124"/>
      <c r="D245" s="85">
        <f>SUM(D246:D250)</f>
        <v>265333706</v>
      </c>
      <c r="E245" s="85">
        <f t="shared" ref="E245:L245" si="160">SUM(E246:E250)</f>
        <v>0</v>
      </c>
      <c r="F245" s="85"/>
      <c r="G245" s="85">
        <f t="shared" si="160"/>
        <v>265333706</v>
      </c>
      <c r="H245" s="85">
        <f t="shared" si="160"/>
        <v>220313028.97</v>
      </c>
      <c r="I245" s="85">
        <f t="shared" si="160"/>
        <v>0</v>
      </c>
      <c r="J245" s="85">
        <f t="shared" si="160"/>
        <v>220313028.97</v>
      </c>
      <c r="K245" s="85">
        <f t="shared" si="160"/>
        <v>220313028.97</v>
      </c>
      <c r="L245" s="85">
        <f t="shared" si="160"/>
        <v>0</v>
      </c>
      <c r="M245" s="85"/>
      <c r="N245" s="85">
        <f>SUM(N246:N250)</f>
        <v>220313028.97</v>
      </c>
      <c r="O245" s="95">
        <f t="shared" si="152"/>
        <v>83.032431985855581</v>
      </c>
      <c r="P245" s="108">
        <v>0</v>
      </c>
      <c r="Q245" s="108"/>
      <c r="R245" s="108"/>
    </row>
    <row r="246" s="90" customFormat="1" ht="63.600000000000001" hidden="1" customHeight="1">
      <c r="A246" s="80" t="s">
        <v>405</v>
      </c>
      <c r="B246" s="125" t="s">
        <v>406</v>
      </c>
      <c r="C246" s="97" t="s">
        <v>72</v>
      </c>
      <c r="D246" s="83">
        <f t="shared" ref="D246:D250" si="161">E246+G246</f>
        <v>64022769</v>
      </c>
      <c r="E246" s="83">
        <v>0</v>
      </c>
      <c r="F246" s="83"/>
      <c r="G246" s="83">
        <v>64022769</v>
      </c>
      <c r="H246" s="83">
        <f t="shared" ref="H246:H250" si="162">I246+J246</f>
        <v>51538702.310000002</v>
      </c>
      <c r="I246" s="83">
        <v>0</v>
      </c>
      <c r="J246" s="83">
        <f t="shared" ref="J246:J250" si="163">N246</f>
        <v>51538702.310000002</v>
      </c>
      <c r="K246" s="83">
        <f t="shared" ref="K246:K250" si="164">L246+N246</f>
        <v>51538702.310000002</v>
      </c>
      <c r="L246" s="83">
        <v>0</v>
      </c>
      <c r="M246" s="83"/>
      <c r="N246" s="83">
        <v>51538702.310000002</v>
      </c>
      <c r="O246" s="87">
        <f t="shared" si="152"/>
        <v>80.500583019144329</v>
      </c>
      <c r="P246" s="109">
        <v>0</v>
      </c>
      <c r="Q246" s="109"/>
      <c r="R246" s="109"/>
    </row>
    <row r="247" s="90" customFormat="1" ht="64.5" hidden="1" customHeight="1">
      <c r="A247" s="80" t="s">
        <v>407</v>
      </c>
      <c r="B247" s="125" t="s">
        <v>408</v>
      </c>
      <c r="C247" s="97" t="s">
        <v>72</v>
      </c>
      <c r="D247" s="83">
        <f t="shared" si="161"/>
        <v>158179936</v>
      </c>
      <c r="E247" s="83">
        <v>0</v>
      </c>
      <c r="F247" s="83"/>
      <c r="G247" s="83">
        <v>158179936</v>
      </c>
      <c r="H247" s="83">
        <f t="shared" si="162"/>
        <v>136911912.18000001</v>
      </c>
      <c r="I247" s="83">
        <v>0</v>
      </c>
      <c r="J247" s="83">
        <f t="shared" si="163"/>
        <v>136911912.18000001</v>
      </c>
      <c r="K247" s="83">
        <f t="shared" si="164"/>
        <v>136911912.18000001</v>
      </c>
      <c r="L247" s="83">
        <v>0</v>
      </c>
      <c r="M247" s="83"/>
      <c r="N247" s="83">
        <v>136911912.18000001</v>
      </c>
      <c r="O247" s="87">
        <f t="shared" si="152"/>
        <v>86.554537599509459</v>
      </c>
      <c r="P247" s="109">
        <v>0</v>
      </c>
      <c r="Q247" s="109"/>
      <c r="R247" s="109"/>
    </row>
    <row r="248" s="90" customFormat="1" ht="64.5" hidden="1" customHeight="1">
      <c r="A248" s="80" t="s">
        <v>409</v>
      </c>
      <c r="B248" s="125" t="s">
        <v>410</v>
      </c>
      <c r="C248" s="97" t="s">
        <v>72</v>
      </c>
      <c r="D248" s="83">
        <f t="shared" si="161"/>
        <v>38887242</v>
      </c>
      <c r="E248" s="83">
        <v>0</v>
      </c>
      <c r="F248" s="83"/>
      <c r="G248" s="83">
        <v>38887242</v>
      </c>
      <c r="H248" s="83">
        <f t="shared" si="162"/>
        <v>31862414.48</v>
      </c>
      <c r="I248" s="83">
        <v>0</v>
      </c>
      <c r="J248" s="83">
        <f t="shared" si="163"/>
        <v>31862414.48</v>
      </c>
      <c r="K248" s="83">
        <f t="shared" si="164"/>
        <v>31862414.48</v>
      </c>
      <c r="L248" s="83">
        <v>0</v>
      </c>
      <c r="M248" s="83"/>
      <c r="N248" s="83">
        <v>31862414.48</v>
      </c>
      <c r="O248" s="87">
        <f t="shared" si="152"/>
        <v>81.935392795405761</v>
      </c>
      <c r="P248" s="109">
        <v>0</v>
      </c>
      <c r="Q248" s="109"/>
      <c r="R248" s="109"/>
    </row>
    <row r="249" s="90" customFormat="1" ht="44.25" hidden="1" customHeight="1">
      <c r="A249" s="80" t="s">
        <v>411</v>
      </c>
      <c r="B249" s="125" t="s">
        <v>412</v>
      </c>
      <c r="C249" s="97" t="s">
        <v>72</v>
      </c>
      <c r="D249" s="83">
        <f t="shared" si="161"/>
        <v>257271</v>
      </c>
      <c r="E249" s="83">
        <v>0</v>
      </c>
      <c r="F249" s="83"/>
      <c r="G249" s="83">
        <v>257271</v>
      </c>
      <c r="H249" s="83">
        <f t="shared" si="162"/>
        <v>0</v>
      </c>
      <c r="I249" s="83">
        <v>0</v>
      </c>
      <c r="J249" s="83">
        <f t="shared" si="163"/>
        <v>0</v>
      </c>
      <c r="K249" s="83">
        <f t="shared" si="164"/>
        <v>0</v>
      </c>
      <c r="L249" s="83">
        <v>0</v>
      </c>
      <c r="M249" s="83"/>
      <c r="N249" s="83">
        <v>0</v>
      </c>
      <c r="O249" s="87">
        <f t="shared" si="152"/>
        <v>0</v>
      </c>
      <c r="P249" s="109">
        <v>0</v>
      </c>
      <c r="Q249" s="109"/>
      <c r="R249" s="109"/>
    </row>
    <row r="250" s="90" customFormat="1" ht="44.25" hidden="1" customHeight="1">
      <c r="A250" s="80" t="s">
        <v>413</v>
      </c>
      <c r="B250" s="125" t="s">
        <v>414</v>
      </c>
      <c r="C250" s="97" t="s">
        <v>72</v>
      </c>
      <c r="D250" s="83">
        <f t="shared" si="161"/>
        <v>3986488</v>
      </c>
      <c r="E250" s="83">
        <v>0</v>
      </c>
      <c r="F250" s="83"/>
      <c r="G250" s="83">
        <v>3986488</v>
      </c>
      <c r="H250" s="83">
        <f t="shared" si="162"/>
        <v>0</v>
      </c>
      <c r="I250" s="83">
        <v>0</v>
      </c>
      <c r="J250" s="83">
        <f t="shared" si="163"/>
        <v>0</v>
      </c>
      <c r="K250" s="83">
        <f t="shared" si="164"/>
        <v>0</v>
      </c>
      <c r="L250" s="83">
        <v>0</v>
      </c>
      <c r="M250" s="83"/>
      <c r="N250" s="83">
        <v>0</v>
      </c>
      <c r="O250" s="87">
        <f t="shared" si="152"/>
        <v>0</v>
      </c>
      <c r="P250" s="109">
        <v>0</v>
      </c>
      <c r="Q250" s="109"/>
      <c r="R250" s="109"/>
    </row>
    <row r="251" s="79" customFormat="1" ht="48" hidden="1" customHeight="1">
      <c r="A251" s="91" t="s">
        <v>415</v>
      </c>
      <c r="B251" s="124" t="s">
        <v>416</v>
      </c>
      <c r="C251" s="89"/>
      <c r="D251" s="85">
        <f>D252+D253</f>
        <v>7251200</v>
      </c>
      <c r="E251" s="85">
        <f t="shared" ref="E251:N251" si="165">E252+E253</f>
        <v>2589000</v>
      </c>
      <c r="F251" s="85"/>
      <c r="G251" s="85">
        <f t="shared" si="165"/>
        <v>3500000</v>
      </c>
      <c r="H251" s="85">
        <f t="shared" si="165"/>
        <v>6526200</v>
      </c>
      <c r="I251" s="85">
        <f t="shared" si="165"/>
        <v>2589000</v>
      </c>
      <c r="J251" s="85">
        <f t="shared" si="165"/>
        <v>2775000</v>
      </c>
      <c r="K251" s="85">
        <f t="shared" si="165"/>
        <v>4125538.25</v>
      </c>
      <c r="L251" s="85">
        <f t="shared" si="165"/>
        <v>1350538.25</v>
      </c>
      <c r="M251" s="85"/>
      <c r="N251" s="85">
        <f t="shared" si="165"/>
        <v>2775000</v>
      </c>
      <c r="O251" s="95">
        <f t="shared" si="152"/>
        <v>56.89455883164166</v>
      </c>
      <c r="P251" s="108">
        <f t="shared" si="159"/>
        <v>52.164474700656626</v>
      </c>
      <c r="Q251" s="108"/>
      <c r="R251" s="108"/>
    </row>
    <row r="252" s="90" customFormat="1" ht="58.5" hidden="1" customHeight="1">
      <c r="A252" s="80" t="s">
        <v>417</v>
      </c>
      <c r="B252" s="125" t="s">
        <v>418</v>
      </c>
      <c r="C252" s="97" t="s">
        <v>72</v>
      </c>
      <c r="D252" s="83">
        <f>E252+G252</f>
        <v>6089000</v>
      </c>
      <c r="E252" s="83">
        <v>2589000</v>
      </c>
      <c r="F252" s="83"/>
      <c r="G252" s="83">
        <v>3500000</v>
      </c>
      <c r="H252" s="83">
        <f>I252+J252</f>
        <v>5364000</v>
      </c>
      <c r="I252" s="83">
        <v>2589000</v>
      </c>
      <c r="J252" s="83">
        <f t="shared" ref="J252:J253" si="166">N252</f>
        <v>2775000</v>
      </c>
      <c r="K252" s="83">
        <f>L252+N252</f>
        <v>4125538.25</v>
      </c>
      <c r="L252" s="83">
        <v>1350538.25</v>
      </c>
      <c r="M252" s="83"/>
      <c r="N252" s="83">
        <v>2775000</v>
      </c>
      <c r="O252" s="87">
        <f t="shared" si="152"/>
        <v>67.7539538512071</v>
      </c>
      <c r="P252" s="109">
        <f t="shared" si="159"/>
        <v>52.164474700656626</v>
      </c>
      <c r="Q252" s="109"/>
      <c r="R252" s="109"/>
    </row>
    <row r="253" s="90" customFormat="1" ht="58.5" hidden="1" customHeight="1">
      <c r="A253" s="80" t="s">
        <v>419</v>
      </c>
      <c r="B253" s="125" t="s">
        <v>420</v>
      </c>
      <c r="C253" s="97" t="s">
        <v>72</v>
      </c>
      <c r="D253" s="83">
        <v>1162200</v>
      </c>
      <c r="E253" s="83">
        <v>0</v>
      </c>
      <c r="F253" s="83"/>
      <c r="G253" s="83">
        <v>0</v>
      </c>
      <c r="H253" s="83">
        <v>1162200</v>
      </c>
      <c r="I253" s="83">
        <v>0</v>
      </c>
      <c r="J253" s="83">
        <f t="shared" si="166"/>
        <v>0</v>
      </c>
      <c r="K253" s="83">
        <v>0</v>
      </c>
      <c r="L253" s="83">
        <v>0</v>
      </c>
      <c r="M253" s="83"/>
      <c r="N253" s="83">
        <v>0</v>
      </c>
      <c r="O253" s="87">
        <f t="shared" si="152"/>
        <v>0</v>
      </c>
      <c r="P253" s="109">
        <v>0</v>
      </c>
      <c r="Q253" s="109"/>
      <c r="R253" s="109"/>
    </row>
    <row r="254" s="79" customFormat="1" ht="69.75" hidden="1" customHeight="1">
      <c r="A254" s="91" t="s">
        <v>421</v>
      </c>
      <c r="B254" s="124" t="s">
        <v>422</v>
      </c>
      <c r="C254" s="124"/>
      <c r="D254" s="85">
        <f>SUM(D255:D256)</f>
        <v>35947245</v>
      </c>
      <c r="E254" s="85">
        <f t="shared" ref="E254:N254" si="167">SUM(E255:E256)</f>
        <v>35947245</v>
      </c>
      <c r="F254" s="85"/>
      <c r="G254" s="85">
        <f t="shared" si="167"/>
        <v>0</v>
      </c>
      <c r="H254" s="85">
        <f t="shared" si="167"/>
        <v>28852219</v>
      </c>
      <c r="I254" s="85">
        <f>SUM(I255:I256)</f>
        <v>28852219</v>
      </c>
      <c r="J254" s="85">
        <f t="shared" si="167"/>
        <v>0</v>
      </c>
      <c r="K254" s="85">
        <f t="shared" si="167"/>
        <v>28652154.77</v>
      </c>
      <c r="L254" s="85">
        <f t="shared" si="167"/>
        <v>28652154.77</v>
      </c>
      <c r="M254" s="85"/>
      <c r="N254" s="85">
        <f t="shared" si="167"/>
        <v>0</v>
      </c>
      <c r="O254" s="95">
        <f t="shared" si="152"/>
        <v>79.706121484414169</v>
      </c>
      <c r="P254" s="108">
        <f t="shared" si="159"/>
        <v>79.706121484414169</v>
      </c>
      <c r="Q254" s="108"/>
      <c r="R254" s="108"/>
    </row>
    <row r="255" s="79" customFormat="1" ht="60" hidden="1" customHeight="1">
      <c r="A255" s="80" t="s">
        <v>423</v>
      </c>
      <c r="B255" s="125" t="s">
        <v>424</v>
      </c>
      <c r="C255" s="97" t="s">
        <v>72</v>
      </c>
      <c r="D255" s="83">
        <f t="shared" ref="D255:D256" si="168">E255+G255</f>
        <v>35161445</v>
      </c>
      <c r="E255" s="83">
        <v>35161445</v>
      </c>
      <c r="F255" s="83"/>
      <c r="G255" s="83">
        <v>0</v>
      </c>
      <c r="H255" s="83">
        <f t="shared" ref="H255:H256" si="169">I255+J255</f>
        <v>28066419</v>
      </c>
      <c r="I255" s="83">
        <v>28066419</v>
      </c>
      <c r="J255" s="83">
        <f t="shared" ref="J255:J256" si="170">N255</f>
        <v>0</v>
      </c>
      <c r="K255" s="83">
        <f t="shared" ref="K255:K256" si="171">L255+N255</f>
        <v>27871869.890000001</v>
      </c>
      <c r="L255" s="83">
        <v>27871869.890000001</v>
      </c>
      <c r="M255" s="83"/>
      <c r="N255" s="83">
        <v>0</v>
      </c>
      <c r="O255" s="87">
        <f t="shared" si="152"/>
        <v>79.268272080399427</v>
      </c>
      <c r="P255" s="109">
        <f t="shared" si="159"/>
        <v>79.268272080399427</v>
      </c>
      <c r="Q255" s="109"/>
      <c r="R255" s="109"/>
    </row>
    <row r="256" s="79" customFormat="1" ht="34.5" hidden="1" customHeight="1">
      <c r="A256" s="80" t="s">
        <v>425</v>
      </c>
      <c r="B256" s="125" t="s">
        <v>426</v>
      </c>
      <c r="C256" s="97" t="s">
        <v>38</v>
      </c>
      <c r="D256" s="83">
        <f t="shared" si="168"/>
        <v>785800</v>
      </c>
      <c r="E256" s="83">
        <v>785800</v>
      </c>
      <c r="F256" s="83"/>
      <c r="G256" s="83">
        <v>0</v>
      </c>
      <c r="H256" s="83">
        <f t="shared" si="169"/>
        <v>785800</v>
      </c>
      <c r="I256" s="83">
        <v>785800</v>
      </c>
      <c r="J256" s="83">
        <f t="shared" si="170"/>
        <v>0</v>
      </c>
      <c r="K256" s="83">
        <f t="shared" si="171"/>
        <v>780284.88</v>
      </c>
      <c r="L256" s="83">
        <v>780284.88</v>
      </c>
      <c r="M256" s="83"/>
      <c r="N256" s="83">
        <v>0</v>
      </c>
      <c r="O256" s="87">
        <f t="shared" si="152"/>
        <v>99.298152201578006</v>
      </c>
      <c r="P256" s="109">
        <f t="shared" si="159"/>
        <v>99.298152201578006</v>
      </c>
      <c r="Q256" s="109"/>
      <c r="R256" s="109"/>
    </row>
    <row r="257" s="90" customFormat="1" ht="28.5" hidden="1" customHeight="1">
      <c r="A257" s="126" t="s">
        <v>427</v>
      </c>
      <c r="B257" s="126"/>
      <c r="C257" s="126"/>
      <c r="D257" s="127">
        <f>D254+D244+D241+D236+D224+D220+D193</f>
        <v>369269550</v>
      </c>
      <c r="E257" s="127">
        <f t="shared" ref="E257:N257" si="172">E254+E244+E241+E236+E224+E220+E193</f>
        <v>41143645</v>
      </c>
      <c r="F257" s="127"/>
      <c r="G257" s="127">
        <f t="shared" si="172"/>
        <v>326963705</v>
      </c>
      <c r="H257" s="127">
        <f t="shared" si="172"/>
        <v>288060780.94</v>
      </c>
      <c r="I257" s="127">
        <f t="shared" si="172"/>
        <v>34145819</v>
      </c>
      <c r="J257" s="127">
        <f t="shared" si="172"/>
        <v>252752761.94</v>
      </c>
      <c r="K257" s="127">
        <f t="shared" si="172"/>
        <v>283060100.73999995</v>
      </c>
      <c r="L257" s="127">
        <f t="shared" si="172"/>
        <v>30307338.800000001</v>
      </c>
      <c r="M257" s="127"/>
      <c r="N257" s="127">
        <f t="shared" si="172"/>
        <v>252752761.94</v>
      </c>
      <c r="O257" s="95">
        <f t="shared" si="152"/>
        <v>76.654059545391689</v>
      </c>
      <c r="P257" s="108">
        <f t="shared" si="159"/>
        <v>73.662260113317629</v>
      </c>
      <c r="Q257" s="108"/>
      <c r="R257" s="108"/>
    </row>
    <row r="258" s="90" customFormat="1" ht="118.5" hidden="1" customHeight="1">
      <c r="A258" s="128" t="s">
        <v>428</v>
      </c>
      <c r="B258" s="129" t="s">
        <v>429</v>
      </c>
      <c r="C258" s="130"/>
      <c r="D258" s="127">
        <f>SUM(D259:D260)</f>
        <v>540000</v>
      </c>
      <c r="E258" s="127">
        <f t="shared" ref="E258:N258" si="173">SUM(E259:E260)</f>
        <v>0</v>
      </c>
      <c r="F258" s="127"/>
      <c r="G258" s="127">
        <f t="shared" si="173"/>
        <v>0</v>
      </c>
      <c r="H258" s="127">
        <f t="shared" si="173"/>
        <v>0</v>
      </c>
      <c r="I258" s="127">
        <f t="shared" si="173"/>
        <v>359928</v>
      </c>
      <c r="J258" s="127">
        <f t="shared" si="173"/>
        <v>0</v>
      </c>
      <c r="K258" s="127">
        <f t="shared" si="173"/>
        <v>342792</v>
      </c>
      <c r="L258" s="127">
        <f t="shared" si="173"/>
        <v>0</v>
      </c>
      <c r="M258" s="127"/>
      <c r="N258" s="127">
        <f t="shared" si="173"/>
        <v>0</v>
      </c>
      <c r="O258" s="95">
        <f t="shared" si="152"/>
        <v>63.480000000000004</v>
      </c>
      <c r="P258" s="108">
        <v>0</v>
      </c>
      <c r="Q258" s="108"/>
      <c r="R258" s="108"/>
    </row>
    <row r="259" s="131" customFormat="1" ht="37.5" hidden="1">
      <c r="A259" s="132" t="s">
        <v>430</v>
      </c>
      <c r="B259" s="133" t="s">
        <v>323</v>
      </c>
      <c r="C259" s="134" t="s">
        <v>74</v>
      </c>
      <c r="D259" s="135">
        <v>180000</v>
      </c>
      <c r="E259" s="135">
        <v>0</v>
      </c>
      <c r="F259" s="135"/>
      <c r="G259" s="135">
        <v>0</v>
      </c>
      <c r="H259" s="135">
        <v>0</v>
      </c>
      <c r="I259" s="135">
        <v>179928</v>
      </c>
      <c r="J259" s="135">
        <v>0</v>
      </c>
      <c r="K259" s="136">
        <v>162792</v>
      </c>
      <c r="L259" s="136">
        <v>0</v>
      </c>
      <c r="M259" s="136"/>
      <c r="N259" s="136">
        <v>0</v>
      </c>
      <c r="O259" s="87">
        <f t="shared" si="152"/>
        <v>90.439999999999998</v>
      </c>
      <c r="P259" s="109">
        <v>0</v>
      </c>
      <c r="Q259" s="109"/>
      <c r="R259" s="109"/>
    </row>
    <row r="260" s="90" customFormat="1" ht="37.5" hidden="1">
      <c r="A260" s="132" t="s">
        <v>431</v>
      </c>
      <c r="B260" s="137" t="s">
        <v>321</v>
      </c>
      <c r="C260" s="134" t="s">
        <v>74</v>
      </c>
      <c r="D260" s="135">
        <v>360000</v>
      </c>
      <c r="E260" s="135">
        <v>0</v>
      </c>
      <c r="F260" s="135"/>
      <c r="G260" s="135">
        <v>0</v>
      </c>
      <c r="H260" s="135">
        <v>0</v>
      </c>
      <c r="I260" s="135">
        <v>180000</v>
      </c>
      <c r="J260" s="135">
        <v>0</v>
      </c>
      <c r="K260" s="135">
        <v>180000</v>
      </c>
      <c r="L260" s="135">
        <v>0</v>
      </c>
      <c r="M260" s="135"/>
      <c r="N260" s="135">
        <v>0</v>
      </c>
      <c r="O260" s="87">
        <f t="shared" si="152"/>
        <v>50</v>
      </c>
      <c r="P260" s="109">
        <v>0</v>
      </c>
      <c r="Q260" s="109"/>
      <c r="R260" s="109"/>
    </row>
    <row r="261" s="70" customFormat="1" ht="37.5" hidden="1">
      <c r="A261" s="138" t="s">
        <v>432</v>
      </c>
      <c r="B261" s="139" t="s">
        <v>433</v>
      </c>
      <c r="C261" s="73" t="s">
        <v>170</v>
      </c>
      <c r="D261" s="74">
        <v>0</v>
      </c>
      <c r="E261" s="74">
        <v>0</v>
      </c>
      <c r="F261" s="74">
        <v>0</v>
      </c>
      <c r="G261" s="74">
        <v>0</v>
      </c>
      <c r="H261" s="140"/>
      <c r="I261" s="140"/>
      <c r="J261" s="140"/>
      <c r="K261" s="74">
        <f>L261+M261+N261</f>
        <v>0</v>
      </c>
      <c r="L261" s="74">
        <v>0</v>
      </c>
      <c r="M261" s="74">
        <v>0</v>
      </c>
      <c r="N261" s="74">
        <v>0</v>
      </c>
      <c r="O261" s="74" t="e">
        <f>K261/G261*100</f>
        <v>#DIV/0!</v>
      </c>
      <c r="P261" s="74">
        <v>0</v>
      </c>
      <c r="Q261" s="74">
        <v>0</v>
      </c>
      <c r="R261" s="74" t="e">
        <f>K261/G261*100</f>
        <v>#DIV/0!</v>
      </c>
    </row>
    <row r="262">
      <c r="A262" s="2"/>
      <c r="B262" s="1"/>
      <c r="C262" s="1"/>
      <c r="D262" s="141"/>
      <c r="E262" s="142"/>
      <c r="F262" s="1"/>
      <c r="G262" s="1"/>
      <c r="H262" s="1"/>
      <c r="I262" s="1"/>
      <c r="J262" s="1"/>
    </row>
    <row r="263">
      <c r="A263" s="2"/>
      <c r="B263" s="1"/>
      <c r="C263" s="1"/>
      <c r="D263" s="1"/>
      <c r="E263" s="1"/>
      <c r="F263" s="1"/>
      <c r="G263" s="1"/>
      <c r="H263" s="1"/>
      <c r="I263" s="1"/>
      <c r="J263" s="1"/>
    </row>
    <row r="264">
      <c r="A264" s="2"/>
      <c r="B264" s="1"/>
      <c r="C264" s="1"/>
      <c r="D264" s="142"/>
      <c r="E264" s="1"/>
      <c r="F264" s="1"/>
      <c r="G264" s="1"/>
      <c r="H264" s="1"/>
      <c r="I264" s="1"/>
      <c r="J264" s="1"/>
    </row>
    <row r="265">
      <c r="A265" s="2"/>
      <c r="B265" s="1"/>
      <c r="C265" s="1"/>
      <c r="D265" s="1"/>
      <c r="E265" s="1"/>
      <c r="F265" s="1"/>
      <c r="G265" s="1"/>
      <c r="H265" s="1"/>
      <c r="I265" s="1"/>
      <c r="J265" s="1"/>
    </row>
    <row r="266">
      <c r="A266" s="2"/>
      <c r="B266" s="1"/>
      <c r="C266" s="1"/>
      <c r="D266" s="1"/>
      <c r="E266" s="1"/>
      <c r="F266" s="1"/>
      <c r="G266" s="1"/>
      <c r="H266" s="1"/>
      <c r="I266" s="1"/>
      <c r="J266" s="1"/>
    </row>
    <row r="267">
      <c r="A267" s="2"/>
      <c r="B267" s="1"/>
      <c r="C267" s="1"/>
      <c r="D267" s="143"/>
      <c r="E267" s="143"/>
      <c r="F267" s="1"/>
      <c r="G267" s="142"/>
      <c r="H267" s="1"/>
      <c r="I267" s="1"/>
      <c r="J267" s="1"/>
    </row>
    <row r="268">
      <c r="A268" s="2"/>
      <c r="B268" s="1"/>
      <c r="C268" s="1"/>
      <c r="D268" s="144"/>
      <c r="E268" s="144"/>
      <c r="F268" s="1"/>
      <c r="G268" s="1"/>
      <c r="H268" s="1"/>
      <c r="I268" s="1"/>
      <c r="J268" s="1"/>
    </row>
    <row r="269">
      <c r="A269" s="2"/>
      <c r="B269" s="1"/>
      <c r="C269" s="1"/>
      <c r="D269" s="1"/>
      <c r="E269" s="1"/>
      <c r="F269" s="1"/>
      <c r="G269" s="1"/>
      <c r="H269" s="1"/>
      <c r="I269" s="1"/>
      <c r="J269" s="1"/>
    </row>
    <row r="270">
      <c r="A270" s="2"/>
      <c r="B270" s="1"/>
      <c r="C270" s="1"/>
      <c r="D270" s="144"/>
      <c r="E270" s="144"/>
      <c r="F270" s="1"/>
      <c r="G270" s="1"/>
      <c r="H270" s="1"/>
      <c r="I270" s="1"/>
      <c r="J270" s="1"/>
    </row>
    <row r="271">
      <c r="A271" s="2"/>
      <c r="B271" s="1"/>
      <c r="C271" s="1"/>
      <c r="D271" s="1"/>
      <c r="E271" s="1"/>
      <c r="F271" s="1"/>
      <c r="G271" s="1"/>
      <c r="H271" s="1"/>
      <c r="I271" s="1"/>
      <c r="J271" s="1"/>
    </row>
    <row r="272">
      <c r="A272" s="2"/>
      <c r="B272" s="1"/>
      <c r="C272" s="1"/>
      <c r="D272" s="1"/>
      <c r="E272" s="1"/>
      <c r="F272" s="1"/>
      <c r="G272" s="1"/>
      <c r="H272" s="1"/>
      <c r="I272" s="1"/>
      <c r="J272" s="1"/>
    </row>
    <row r="273">
      <c r="A273" s="2"/>
      <c r="B273" s="1"/>
      <c r="C273" s="1"/>
      <c r="D273" s="1"/>
      <c r="E273" s="1"/>
      <c r="F273" s="1"/>
      <c r="G273" s="1"/>
      <c r="H273" s="1"/>
      <c r="I273" s="1"/>
      <c r="J273" s="1"/>
    </row>
    <row r="274">
      <c r="A274" s="2"/>
      <c r="B274" s="1"/>
      <c r="C274" s="1"/>
      <c r="D274" s="1"/>
      <c r="E274" s="1"/>
      <c r="F274" s="1"/>
      <c r="G274" s="1"/>
      <c r="H274" s="1"/>
      <c r="I274" s="1"/>
      <c r="J274" s="1"/>
    </row>
    <row r="275">
      <c r="A275" s="2"/>
      <c r="B275" s="1"/>
      <c r="C275" s="1"/>
      <c r="D275" s="1"/>
      <c r="E275" s="1"/>
      <c r="F275" s="1"/>
      <c r="G275" s="1"/>
      <c r="H275" s="1"/>
      <c r="I275" s="1"/>
      <c r="J275" s="1"/>
    </row>
    <row r="276">
      <c r="A276" s="2"/>
      <c r="B276" s="1"/>
      <c r="C276" s="1"/>
      <c r="D276" s="1"/>
      <c r="E276" s="1"/>
      <c r="F276" s="1"/>
      <c r="G276" s="1"/>
      <c r="H276" s="1"/>
      <c r="I276" s="1"/>
      <c r="J276" s="1"/>
    </row>
    <row r="277">
      <c r="A277" s="2"/>
      <c r="B277" s="1"/>
      <c r="C277" s="1"/>
      <c r="D277" s="1"/>
      <c r="E277" s="1"/>
      <c r="F277" s="1"/>
      <c r="G277" s="1"/>
      <c r="H277" s="1"/>
      <c r="I277" s="1"/>
      <c r="J277" s="1"/>
    </row>
    <row r="278">
      <c r="A278" s="2"/>
      <c r="B278" s="1"/>
      <c r="C278" s="1"/>
      <c r="D278" s="1"/>
      <c r="E278" s="1"/>
      <c r="F278" s="1"/>
      <c r="G278" s="1"/>
      <c r="H278" s="1"/>
      <c r="I278" s="1"/>
      <c r="J278" s="1"/>
    </row>
    <row r="279">
      <c r="A279" s="2"/>
      <c r="B279" s="1"/>
      <c r="C279" s="1"/>
      <c r="D279" s="1"/>
      <c r="E279" s="1"/>
      <c r="F279" s="1"/>
      <c r="G279" s="1"/>
      <c r="H279" s="1"/>
      <c r="I279" s="1"/>
      <c r="J279" s="1"/>
    </row>
    <row r="280">
      <c r="A280" s="2"/>
      <c r="B280" s="1"/>
      <c r="C280" s="1"/>
      <c r="D280" s="1"/>
      <c r="E280" s="1"/>
      <c r="F280" s="1"/>
      <c r="G280" s="1"/>
      <c r="H280" s="1"/>
      <c r="I280" s="1"/>
      <c r="J280" s="1"/>
    </row>
    <row r="281">
      <c r="A281" s="2"/>
      <c r="B281" s="1"/>
      <c r="C281" s="1"/>
      <c r="D281" s="1"/>
      <c r="E281" s="1"/>
      <c r="F281" s="1"/>
      <c r="G281" s="1"/>
      <c r="H281" s="1"/>
      <c r="I281" s="1"/>
      <c r="J281" s="1"/>
    </row>
    <row r="282">
      <c r="A282" s="2"/>
      <c r="B282" s="1"/>
      <c r="C282" s="1"/>
      <c r="D282" s="1"/>
      <c r="E282" s="1"/>
      <c r="F282" s="1"/>
      <c r="G282" s="1"/>
      <c r="H282" s="1"/>
      <c r="I282" s="1"/>
      <c r="J282" s="1"/>
    </row>
    <row r="283">
      <c r="A283" s="2"/>
      <c r="B283" s="1"/>
      <c r="C283" s="1"/>
      <c r="D283" s="1"/>
      <c r="E283" s="1"/>
      <c r="F283" s="1"/>
      <c r="G283" s="1"/>
      <c r="H283" s="1"/>
      <c r="I283" s="1"/>
      <c r="J283" s="1"/>
    </row>
    <row r="284">
      <c r="A284" s="2"/>
      <c r="B284" s="1"/>
      <c r="C284" s="1"/>
      <c r="D284" s="1"/>
      <c r="E284" s="1"/>
      <c r="F284" s="1"/>
      <c r="G284" s="1"/>
      <c r="H284" s="1"/>
      <c r="I284" s="1"/>
      <c r="J284" s="1"/>
    </row>
    <row r="285">
      <c r="A285" s="2"/>
      <c r="B285" s="1"/>
      <c r="C285" s="1"/>
      <c r="D285" s="1"/>
      <c r="E285" s="1"/>
      <c r="F285" s="1"/>
      <c r="G285" s="1"/>
      <c r="H285" s="1"/>
      <c r="I285" s="1"/>
      <c r="J285" s="1"/>
    </row>
    <row r="286">
      <c r="A286" s="2"/>
      <c r="B286" s="1"/>
      <c r="C286" s="1"/>
      <c r="D286" s="1"/>
      <c r="E286" s="1"/>
      <c r="F286" s="1"/>
      <c r="G286" s="1"/>
      <c r="H286" s="1"/>
      <c r="I286" s="1"/>
      <c r="J286" s="1"/>
    </row>
    <row r="287">
      <c r="A287" s="2"/>
      <c r="B287" s="1"/>
      <c r="C287" s="1"/>
      <c r="D287" s="1"/>
      <c r="E287" s="1"/>
      <c r="F287" s="1"/>
      <c r="G287" s="1"/>
      <c r="H287" s="1"/>
      <c r="I287" s="1"/>
      <c r="J287" s="1"/>
    </row>
    <row r="288">
      <c r="A288" s="2"/>
      <c r="B288" s="1"/>
      <c r="C288" s="1"/>
      <c r="D288" s="1"/>
      <c r="E288" s="1"/>
      <c r="F288" s="1"/>
      <c r="G288" s="1"/>
      <c r="H288" s="1"/>
      <c r="I288" s="1"/>
      <c r="J288" s="1"/>
    </row>
    <row r="289">
      <c r="A289" s="2"/>
      <c r="B289" s="1"/>
      <c r="C289" s="1"/>
      <c r="D289" s="1"/>
      <c r="E289" s="1"/>
      <c r="F289" s="1"/>
      <c r="G289" s="1"/>
      <c r="H289" s="1"/>
      <c r="I289" s="1"/>
      <c r="J289" s="1"/>
    </row>
    <row r="290">
      <c r="A290" s="2"/>
      <c r="B290" s="1"/>
      <c r="C290" s="1"/>
      <c r="D290" s="1"/>
      <c r="E290" s="1"/>
      <c r="F290" s="1"/>
      <c r="G290" s="1"/>
      <c r="H290" s="1"/>
      <c r="I290" s="1"/>
      <c r="J290" s="1"/>
    </row>
    <row r="291">
      <c r="A291" s="2"/>
      <c r="B291" s="1"/>
      <c r="C291" s="1"/>
      <c r="D291" s="1"/>
      <c r="E291" s="1"/>
      <c r="F291" s="1"/>
      <c r="G291" s="1"/>
      <c r="H291" s="1"/>
      <c r="I291" s="1"/>
      <c r="J291" s="1"/>
    </row>
    <row r="292">
      <c r="A292" s="2"/>
      <c r="B292" s="1"/>
      <c r="C292" s="1"/>
      <c r="D292" s="1"/>
      <c r="E292" s="1"/>
      <c r="F292" s="1"/>
      <c r="G292" s="1"/>
      <c r="H292" s="1"/>
      <c r="I292" s="1"/>
      <c r="J292" s="1"/>
    </row>
    <row r="293">
      <c r="A293" s="2"/>
      <c r="B293" s="1"/>
      <c r="C293" s="1"/>
      <c r="D293" s="1"/>
      <c r="E293" s="1"/>
      <c r="F293" s="1"/>
      <c r="G293" s="1"/>
      <c r="H293" s="1"/>
      <c r="I293" s="1"/>
      <c r="J293" s="1"/>
    </row>
    <row r="294">
      <c r="A294" s="2"/>
      <c r="B294" s="1"/>
      <c r="C294" s="1"/>
      <c r="D294" s="1"/>
      <c r="E294" s="1"/>
      <c r="F294" s="1"/>
      <c r="G294" s="1"/>
      <c r="H294" s="1"/>
      <c r="I294" s="1"/>
      <c r="J294" s="1"/>
    </row>
    <row r="295">
      <c r="A295" s="2"/>
      <c r="B295" s="1"/>
      <c r="C295" s="1"/>
      <c r="D295" s="1"/>
      <c r="E295" s="1"/>
      <c r="F295" s="1"/>
      <c r="G295" s="1"/>
      <c r="H295" s="1"/>
      <c r="I295" s="1"/>
      <c r="J295" s="1"/>
    </row>
    <row r="296">
      <c r="A296" s="2"/>
      <c r="B296" s="1"/>
      <c r="C296" s="1"/>
      <c r="D296" s="1"/>
      <c r="E296" s="1"/>
      <c r="F296" s="1"/>
      <c r="G296" s="1"/>
      <c r="H296" s="1"/>
      <c r="I296" s="1"/>
      <c r="J296" s="1"/>
    </row>
    <row r="297">
      <c r="A297" s="2"/>
      <c r="B297" s="1"/>
      <c r="C297" s="1"/>
      <c r="D297" s="1"/>
      <c r="E297" s="1"/>
      <c r="F297" s="1"/>
      <c r="G297" s="1"/>
      <c r="H297" s="1"/>
      <c r="I297" s="1"/>
      <c r="J297" s="1"/>
    </row>
    <row r="298">
      <c r="A298" s="2"/>
      <c r="B298" s="1"/>
      <c r="C298" s="1"/>
      <c r="D298" s="1"/>
      <c r="E298" s="1"/>
      <c r="F298" s="1"/>
      <c r="G298" s="1"/>
      <c r="H298" s="1"/>
      <c r="I298" s="1"/>
      <c r="J298" s="1"/>
    </row>
    <row r="299">
      <c r="A299" s="2"/>
      <c r="B299" s="1"/>
      <c r="C299" s="1"/>
      <c r="D299" s="1"/>
      <c r="E299" s="1"/>
      <c r="F299" s="1"/>
      <c r="G299" s="1"/>
      <c r="H299" s="1"/>
      <c r="I299" s="1"/>
      <c r="J299" s="1"/>
    </row>
    <row r="300">
      <c r="A300" s="2"/>
      <c r="B300" s="1"/>
      <c r="C300" s="1"/>
      <c r="D300" s="1"/>
      <c r="E300" s="1"/>
      <c r="F300" s="1"/>
      <c r="G300" s="1"/>
      <c r="H300" s="1"/>
      <c r="I300" s="1"/>
      <c r="J300" s="1"/>
    </row>
    <row r="301">
      <c r="A301" s="2"/>
      <c r="B301" s="1"/>
      <c r="C301" s="1"/>
      <c r="D301" s="1"/>
      <c r="E301" s="1"/>
      <c r="F301" s="1"/>
      <c r="G301" s="1"/>
      <c r="H301" s="1"/>
      <c r="I301" s="1"/>
      <c r="J301" s="1"/>
    </row>
    <row r="302">
      <c r="A302" s="2"/>
      <c r="B302" s="1"/>
      <c r="C302" s="1"/>
      <c r="D302" s="1"/>
      <c r="E302" s="1"/>
      <c r="F302" s="1"/>
      <c r="G302" s="1"/>
      <c r="H302" s="1"/>
      <c r="I302" s="1"/>
      <c r="J302" s="1"/>
    </row>
    <row r="303">
      <c r="A303" s="2"/>
      <c r="B303" s="1"/>
      <c r="C303" s="1"/>
      <c r="D303" s="1"/>
      <c r="E303" s="1"/>
      <c r="F303" s="1"/>
      <c r="G303" s="1"/>
      <c r="H303" s="1"/>
      <c r="I303" s="1"/>
      <c r="J303" s="1"/>
    </row>
    <row r="304">
      <c r="A304" s="2"/>
      <c r="B304" s="1"/>
      <c r="C304" s="1"/>
      <c r="D304" s="1"/>
      <c r="E304" s="1"/>
      <c r="F304" s="1"/>
      <c r="G304" s="1"/>
      <c r="H304" s="1"/>
      <c r="I304" s="1"/>
      <c r="J304" s="1"/>
    </row>
    <row r="305">
      <c r="A305" s="2"/>
      <c r="B305" s="1"/>
      <c r="C305" s="1"/>
      <c r="D305" s="1"/>
      <c r="E305" s="1"/>
      <c r="F305" s="1"/>
      <c r="G305" s="1"/>
      <c r="H305" s="1"/>
      <c r="I305" s="1"/>
      <c r="J305" s="1"/>
    </row>
    <row r="306">
      <c r="A306" s="2"/>
      <c r="B306" s="1"/>
      <c r="C306" s="1"/>
      <c r="D306" s="1"/>
      <c r="E306" s="1"/>
      <c r="F306" s="1"/>
      <c r="G306" s="1"/>
      <c r="H306" s="1"/>
      <c r="I306" s="1"/>
      <c r="J306" s="1"/>
    </row>
    <row r="307">
      <c r="A307" s="2"/>
      <c r="B307" s="1"/>
      <c r="C307" s="1"/>
      <c r="D307" s="1"/>
      <c r="E307" s="1"/>
      <c r="F307" s="1"/>
      <c r="G307" s="1"/>
      <c r="H307" s="1"/>
      <c r="I307" s="1"/>
      <c r="J307" s="1"/>
    </row>
    <row r="308">
      <c r="A308" s="2"/>
      <c r="B308" s="1"/>
      <c r="C308" s="1"/>
      <c r="D308" s="1"/>
      <c r="E308" s="1"/>
      <c r="F308" s="1"/>
      <c r="G308" s="1"/>
      <c r="H308" s="1"/>
      <c r="I308" s="1"/>
      <c r="J308" s="1"/>
    </row>
    <row r="309">
      <c r="A309" s="2"/>
      <c r="B309" s="1"/>
      <c r="C309" s="1"/>
      <c r="D309" s="1"/>
      <c r="E309" s="1"/>
      <c r="F309" s="1"/>
      <c r="G309" s="1"/>
      <c r="H309" s="1"/>
      <c r="I309" s="1"/>
      <c r="J309" s="1"/>
    </row>
    <row r="310">
      <c r="A310" s="2"/>
      <c r="B310" s="1"/>
      <c r="C310" s="1"/>
      <c r="D310" s="1"/>
      <c r="E310" s="1"/>
      <c r="F310" s="1"/>
      <c r="G310" s="1"/>
      <c r="H310" s="1"/>
      <c r="I310" s="1"/>
      <c r="J310" s="1"/>
    </row>
    <row r="311">
      <c r="A311" s="2"/>
      <c r="B311" s="1"/>
      <c r="C311" s="1"/>
      <c r="D311" s="1"/>
      <c r="E311" s="1"/>
      <c r="F311" s="1"/>
      <c r="G311" s="1"/>
      <c r="H311" s="1"/>
      <c r="I311" s="1"/>
      <c r="J311" s="1"/>
    </row>
    <row r="312">
      <c r="A312" s="2"/>
      <c r="B312" s="1"/>
      <c r="C312" s="1"/>
      <c r="D312" s="1"/>
      <c r="E312" s="1"/>
      <c r="F312" s="1"/>
      <c r="G312" s="1"/>
      <c r="H312" s="1"/>
      <c r="I312" s="1"/>
      <c r="J312" s="1"/>
    </row>
    <row r="313">
      <c r="A313" s="2"/>
      <c r="B313" s="1"/>
      <c r="C313" s="1"/>
      <c r="D313" s="1"/>
      <c r="E313" s="1"/>
      <c r="F313" s="1"/>
      <c r="G313" s="1"/>
      <c r="H313" s="1"/>
      <c r="I313" s="1"/>
      <c r="J313" s="1"/>
    </row>
    <row r="314">
      <c r="A314" s="2"/>
      <c r="B314" s="1"/>
      <c r="C314" s="1"/>
      <c r="D314" s="1"/>
      <c r="E314" s="1"/>
      <c r="F314" s="1"/>
      <c r="G314" s="1"/>
      <c r="H314" s="1"/>
      <c r="I314" s="1"/>
      <c r="J314" s="1"/>
    </row>
    <row r="315">
      <c r="A315" s="2"/>
      <c r="B315" s="1"/>
      <c r="C315" s="1"/>
      <c r="D315" s="1"/>
      <c r="E315" s="1"/>
      <c r="F315" s="1"/>
      <c r="G315" s="1"/>
      <c r="H315" s="1"/>
      <c r="I315" s="1"/>
      <c r="J315" s="1"/>
    </row>
    <row r="316">
      <c r="A316" s="2"/>
      <c r="B316" s="1"/>
      <c r="C316" s="1"/>
      <c r="D316" s="1"/>
      <c r="E316" s="1"/>
      <c r="F316" s="1"/>
      <c r="G316" s="1"/>
      <c r="H316" s="1"/>
      <c r="I316" s="1"/>
      <c r="J316" s="1"/>
    </row>
    <row r="317">
      <c r="A317" s="2"/>
      <c r="B317" s="1"/>
      <c r="C317" s="1"/>
      <c r="D317" s="1"/>
      <c r="E317" s="1"/>
      <c r="F317" s="1"/>
      <c r="G317" s="1"/>
      <c r="H317" s="1"/>
      <c r="I317" s="1"/>
      <c r="J317" s="1"/>
    </row>
    <row r="318">
      <c r="A318" s="2"/>
      <c r="B318" s="1"/>
      <c r="C318" s="1"/>
      <c r="D318" s="1"/>
      <c r="E318" s="1"/>
      <c r="F318" s="1"/>
      <c r="G318" s="1"/>
      <c r="H318" s="1"/>
      <c r="I318" s="1"/>
      <c r="J318" s="1"/>
    </row>
    <row r="319">
      <c r="A319" s="2"/>
      <c r="B319" s="1"/>
      <c r="C319" s="1"/>
      <c r="D319" s="1"/>
      <c r="E319" s="1"/>
      <c r="F319" s="1"/>
      <c r="G319" s="1"/>
      <c r="H319" s="1"/>
      <c r="I319" s="1"/>
      <c r="J319" s="1"/>
    </row>
    <row r="320">
      <c r="A320" s="2"/>
      <c r="B320" s="1"/>
      <c r="C320" s="1"/>
      <c r="D320" s="1"/>
      <c r="E320" s="1"/>
      <c r="F320" s="1"/>
      <c r="G320" s="1"/>
      <c r="H320" s="1"/>
      <c r="I320" s="1"/>
      <c r="J320" s="1"/>
    </row>
    <row r="321">
      <c r="A321" s="2"/>
      <c r="B321" s="1"/>
      <c r="C321" s="1"/>
      <c r="D321" s="1"/>
      <c r="E321" s="1"/>
      <c r="F321" s="1"/>
      <c r="G321" s="1"/>
      <c r="H321" s="1"/>
      <c r="I321" s="1"/>
      <c r="J321" s="1"/>
    </row>
    <row r="322">
      <c r="A322" s="2"/>
      <c r="B322" s="1"/>
      <c r="C322" s="1"/>
      <c r="D322" s="1"/>
      <c r="E322" s="1"/>
      <c r="F322" s="1"/>
      <c r="G322" s="1"/>
      <c r="H322" s="1"/>
      <c r="I322" s="1"/>
      <c r="J322" s="1"/>
    </row>
    <row r="323">
      <c r="A323" s="2"/>
      <c r="B323" s="1"/>
      <c r="C323" s="1"/>
      <c r="D323" s="1"/>
      <c r="E323" s="1"/>
      <c r="F323" s="1"/>
      <c r="G323" s="1"/>
      <c r="H323" s="1"/>
      <c r="I323" s="1"/>
      <c r="J323" s="1"/>
    </row>
    <row r="324">
      <c r="A324" s="2"/>
      <c r="B324" s="1"/>
      <c r="C324" s="1"/>
      <c r="D324" s="1"/>
      <c r="E324" s="1"/>
      <c r="F324" s="1"/>
      <c r="G324" s="1"/>
      <c r="H324" s="1"/>
      <c r="I324" s="1"/>
      <c r="J324" s="1"/>
    </row>
    <row r="325">
      <c r="A325" s="2"/>
      <c r="B325" s="1"/>
      <c r="C325" s="1"/>
      <c r="D325" s="1"/>
      <c r="E325" s="1"/>
      <c r="F325" s="1"/>
      <c r="G325" s="1"/>
      <c r="H325" s="1"/>
      <c r="I325" s="1"/>
      <c r="J325" s="1"/>
    </row>
    <row r="326">
      <c r="A326" s="2"/>
      <c r="B326" s="1"/>
      <c r="C326" s="1"/>
      <c r="D326" s="1"/>
      <c r="E326" s="1"/>
      <c r="F326" s="1"/>
      <c r="G326" s="1"/>
      <c r="H326" s="1"/>
      <c r="I326" s="1"/>
      <c r="J326" s="1"/>
    </row>
    <row r="327">
      <c r="A327" s="2"/>
      <c r="B327" s="1"/>
      <c r="C327" s="1"/>
      <c r="D327" s="1"/>
      <c r="E327" s="1"/>
      <c r="F327" s="1"/>
      <c r="G327" s="1"/>
      <c r="H327" s="1"/>
      <c r="I327" s="1"/>
      <c r="J327" s="1"/>
    </row>
    <row r="328">
      <c r="A328" s="2"/>
      <c r="B328" s="1"/>
      <c r="C328" s="1"/>
      <c r="D328" s="1"/>
      <c r="E328" s="1"/>
      <c r="F328" s="1"/>
      <c r="G328" s="1"/>
      <c r="H328" s="1"/>
      <c r="I328" s="1"/>
      <c r="J328" s="1"/>
    </row>
    <row r="329">
      <c r="A329" s="2"/>
      <c r="B329" s="1"/>
      <c r="C329" s="1"/>
      <c r="D329" s="1"/>
      <c r="E329" s="1"/>
      <c r="F329" s="1"/>
      <c r="G329" s="1"/>
      <c r="H329" s="1"/>
      <c r="I329" s="1"/>
      <c r="J329" s="1"/>
    </row>
    <row r="330">
      <c r="A330" s="2"/>
      <c r="B330" s="1"/>
      <c r="C330" s="1"/>
      <c r="D330" s="1"/>
      <c r="E330" s="1"/>
      <c r="F330" s="1"/>
      <c r="G330" s="1"/>
      <c r="H330" s="1"/>
      <c r="I330" s="1"/>
      <c r="J330" s="1"/>
    </row>
    <row r="331">
      <c r="A331" s="2"/>
      <c r="B331" s="1"/>
      <c r="C331" s="1"/>
      <c r="D331" s="1"/>
      <c r="E331" s="1"/>
      <c r="F331" s="1"/>
      <c r="G331" s="1"/>
      <c r="H331" s="1"/>
      <c r="I331" s="1"/>
      <c r="J331" s="1"/>
    </row>
    <row r="332">
      <c r="A332" s="2"/>
      <c r="B332" s="1"/>
      <c r="C332" s="1"/>
      <c r="D332" s="1"/>
      <c r="E332" s="1"/>
      <c r="F332" s="1"/>
      <c r="G332" s="1"/>
      <c r="H332" s="1"/>
      <c r="I332" s="1"/>
      <c r="J332" s="1"/>
    </row>
    <row r="333">
      <c r="A333" s="2"/>
      <c r="B333" s="1"/>
      <c r="C333" s="1"/>
      <c r="D333" s="1"/>
      <c r="E333" s="1"/>
      <c r="F333" s="1"/>
      <c r="G333" s="1"/>
      <c r="H333" s="1"/>
      <c r="I333" s="1"/>
      <c r="J333" s="1"/>
    </row>
    <row r="334">
      <c r="A334" s="2"/>
      <c r="B334" s="1"/>
      <c r="C334" s="1"/>
      <c r="D334" s="1"/>
      <c r="E334" s="1"/>
      <c r="F334" s="1"/>
      <c r="G334" s="1"/>
      <c r="H334" s="1"/>
      <c r="I334" s="1"/>
      <c r="J334" s="1"/>
    </row>
    <row r="335">
      <c r="A335" s="2"/>
      <c r="B335" s="1"/>
      <c r="C335" s="1"/>
      <c r="D335" s="1"/>
      <c r="E335" s="1"/>
      <c r="F335" s="1"/>
      <c r="G335" s="1"/>
      <c r="H335" s="1"/>
      <c r="I335" s="1"/>
      <c r="J335" s="1"/>
    </row>
    <row r="336">
      <c r="A336" s="2"/>
      <c r="B336" s="1"/>
      <c r="C336" s="1"/>
      <c r="D336" s="1"/>
      <c r="E336" s="1"/>
      <c r="F336" s="1"/>
      <c r="G336" s="1"/>
      <c r="H336" s="1"/>
      <c r="I336" s="1"/>
      <c r="J336" s="1"/>
    </row>
    <row r="337">
      <c r="A337" s="2"/>
      <c r="B337" s="1"/>
      <c r="C337" s="1"/>
      <c r="D337" s="1"/>
      <c r="E337" s="1"/>
      <c r="F337" s="1"/>
      <c r="G337" s="1"/>
      <c r="H337" s="1"/>
      <c r="I337" s="1"/>
      <c r="J337" s="1"/>
    </row>
    <row r="338">
      <c r="A338" s="2"/>
      <c r="B338" s="1"/>
      <c r="C338" s="1"/>
      <c r="D338" s="1"/>
      <c r="E338" s="1"/>
      <c r="F338" s="1"/>
      <c r="G338" s="1"/>
      <c r="H338" s="1"/>
      <c r="I338" s="1"/>
      <c r="J338" s="1"/>
    </row>
    <row r="339">
      <c r="A339" s="2"/>
      <c r="B339" s="1"/>
      <c r="C339" s="1"/>
      <c r="D339" s="1"/>
      <c r="E339" s="1"/>
      <c r="F339" s="1"/>
      <c r="G339" s="1"/>
      <c r="H339" s="1"/>
      <c r="I339" s="1"/>
      <c r="J339" s="1"/>
    </row>
    <row r="340">
      <c r="A340" s="2"/>
      <c r="B340" s="1"/>
      <c r="C340" s="1"/>
      <c r="D340" s="1"/>
      <c r="E340" s="1"/>
      <c r="F340" s="1"/>
      <c r="G340" s="1"/>
      <c r="H340" s="1"/>
      <c r="I340" s="1"/>
      <c r="J340" s="1"/>
    </row>
    <row r="341">
      <c r="A341" s="2"/>
      <c r="B341" s="1"/>
      <c r="C341" s="1"/>
      <c r="D341" s="1"/>
      <c r="E341" s="1"/>
      <c r="F341" s="1"/>
      <c r="G341" s="1"/>
      <c r="H341" s="1"/>
      <c r="I341" s="1"/>
      <c r="J341" s="1"/>
    </row>
    <row r="342">
      <c r="A342" s="2"/>
      <c r="B342" s="1"/>
      <c r="C342" s="1"/>
      <c r="D342" s="1"/>
      <c r="E342" s="1"/>
      <c r="F342" s="1"/>
      <c r="G342" s="1"/>
      <c r="H342" s="1"/>
      <c r="I342" s="1"/>
      <c r="J342" s="1"/>
    </row>
    <row r="343">
      <c r="A343" s="2"/>
      <c r="B343" s="1"/>
      <c r="C343" s="1"/>
      <c r="D343" s="1"/>
      <c r="E343" s="1"/>
      <c r="F343" s="1"/>
      <c r="G343" s="1"/>
      <c r="H343" s="1"/>
      <c r="I343" s="1"/>
      <c r="J343" s="1"/>
    </row>
    <row r="344">
      <c r="A344" s="2"/>
      <c r="B344" s="1"/>
      <c r="C344" s="1"/>
      <c r="D344" s="1"/>
      <c r="E344" s="1"/>
      <c r="F344" s="1"/>
      <c r="G344" s="1"/>
      <c r="H344" s="1"/>
      <c r="I344" s="1"/>
      <c r="J344" s="1"/>
    </row>
    <row r="345">
      <c r="A345" s="2"/>
      <c r="B345" s="1"/>
      <c r="C345" s="1"/>
      <c r="D345" s="1"/>
      <c r="E345" s="1"/>
      <c r="F345" s="1"/>
      <c r="G345" s="1"/>
      <c r="H345" s="1"/>
      <c r="I345" s="1"/>
      <c r="J345" s="1"/>
    </row>
    <row r="346">
      <c r="A346" s="2"/>
      <c r="B346" s="1"/>
      <c r="C346" s="1"/>
      <c r="D346" s="1"/>
      <c r="E346" s="1"/>
      <c r="F346" s="1"/>
      <c r="G346" s="1"/>
      <c r="H346" s="1"/>
      <c r="I346" s="1"/>
      <c r="J346" s="1"/>
    </row>
    <row r="347">
      <c r="A347" s="2"/>
      <c r="B347" s="1"/>
      <c r="C347" s="1"/>
      <c r="D347" s="1"/>
      <c r="E347" s="1"/>
      <c r="F347" s="1"/>
      <c r="G347" s="1"/>
      <c r="H347" s="1"/>
      <c r="I347" s="1"/>
      <c r="J347" s="1"/>
    </row>
    <row r="348">
      <c r="A348" s="2"/>
      <c r="B348" s="1"/>
      <c r="C348" s="1"/>
      <c r="D348" s="1"/>
      <c r="E348" s="1"/>
      <c r="F348" s="1"/>
      <c r="G348" s="1"/>
      <c r="H348" s="1"/>
      <c r="I348" s="1"/>
      <c r="J348" s="1"/>
    </row>
    <row r="349">
      <c r="A349" s="2"/>
      <c r="B349" s="1"/>
      <c r="C349" s="1"/>
      <c r="D349" s="1"/>
      <c r="E349" s="1"/>
      <c r="F349" s="1"/>
      <c r="G349" s="1"/>
      <c r="H349" s="1"/>
      <c r="I349" s="1"/>
      <c r="J349" s="1"/>
    </row>
    <row r="350">
      <c r="A350" s="2"/>
      <c r="B350" s="1"/>
      <c r="C350" s="1"/>
      <c r="D350" s="1"/>
      <c r="E350" s="1"/>
      <c r="F350" s="1"/>
      <c r="G350" s="1"/>
      <c r="H350" s="1"/>
      <c r="I350" s="1"/>
      <c r="J350" s="1"/>
    </row>
    <row r="351">
      <c r="A351" s="2"/>
      <c r="B351" s="1"/>
      <c r="C351" s="1"/>
      <c r="D351" s="1"/>
      <c r="E351" s="1"/>
      <c r="F351" s="1"/>
      <c r="G351" s="1"/>
      <c r="H351" s="1"/>
      <c r="I351" s="1"/>
      <c r="J351" s="1"/>
    </row>
    <row r="352">
      <c r="A352" s="2"/>
      <c r="B352" s="1"/>
      <c r="C352" s="1"/>
      <c r="D352" s="1"/>
      <c r="E352" s="1"/>
      <c r="F352" s="1"/>
      <c r="G352" s="1"/>
      <c r="H352" s="1"/>
      <c r="I352" s="1"/>
      <c r="J352" s="1"/>
    </row>
    <row r="353">
      <c r="A353" s="2"/>
      <c r="B353" s="1"/>
      <c r="C353" s="1"/>
      <c r="D353" s="1"/>
      <c r="E353" s="1"/>
      <c r="F353" s="1"/>
      <c r="G353" s="1"/>
      <c r="H353" s="1"/>
      <c r="I353" s="1"/>
      <c r="J353" s="1"/>
    </row>
    <row r="354">
      <c r="A354" s="2"/>
      <c r="B354" s="1"/>
      <c r="C354" s="1"/>
      <c r="D354" s="1"/>
      <c r="E354" s="1"/>
      <c r="F354" s="1"/>
      <c r="G354" s="1"/>
      <c r="H354" s="1"/>
      <c r="I354" s="1"/>
      <c r="J354" s="1"/>
    </row>
    <row r="355">
      <c r="A355" s="2"/>
      <c r="B355" s="1"/>
      <c r="C355" s="1"/>
      <c r="D355" s="1"/>
      <c r="E355" s="1"/>
      <c r="F355" s="1"/>
      <c r="G355" s="1"/>
      <c r="H355" s="1"/>
      <c r="I355" s="1"/>
      <c r="J355" s="1"/>
    </row>
    <row r="356">
      <c r="A356" s="2"/>
      <c r="B356" s="1"/>
      <c r="C356" s="1"/>
      <c r="D356" s="1"/>
      <c r="E356" s="1"/>
      <c r="F356" s="1"/>
      <c r="G356" s="1"/>
      <c r="H356" s="1"/>
      <c r="I356" s="1"/>
      <c r="J356" s="1"/>
    </row>
    <row r="357">
      <c r="A357" s="2"/>
      <c r="B357" s="1"/>
      <c r="C357" s="1"/>
      <c r="D357" s="1"/>
      <c r="E357" s="1"/>
      <c r="F357" s="1"/>
      <c r="G357" s="1"/>
      <c r="H357" s="1"/>
      <c r="I357" s="1"/>
      <c r="J357" s="1"/>
    </row>
    <row r="358">
      <c r="A358" s="2"/>
      <c r="B358" s="1"/>
      <c r="C358" s="1"/>
      <c r="D358" s="1"/>
      <c r="E358" s="1"/>
      <c r="F358" s="1"/>
      <c r="G358" s="1"/>
      <c r="H358" s="1"/>
      <c r="I358" s="1"/>
      <c r="J358" s="1"/>
    </row>
    <row r="359">
      <c r="A359" s="2"/>
      <c r="B359" s="1"/>
      <c r="C359" s="1"/>
      <c r="D359" s="1"/>
      <c r="E359" s="1"/>
      <c r="F359" s="1"/>
      <c r="G359" s="1"/>
      <c r="H359" s="1"/>
      <c r="I359" s="1"/>
      <c r="J359" s="1"/>
    </row>
    <row r="360">
      <c r="A360" s="2"/>
      <c r="B360" s="1"/>
      <c r="C360" s="1"/>
      <c r="D360" s="1"/>
      <c r="E360" s="1"/>
      <c r="F360" s="1"/>
      <c r="G360" s="1"/>
      <c r="H360" s="1"/>
      <c r="I360" s="1"/>
      <c r="J360" s="1"/>
    </row>
    <row r="361">
      <c r="A361" s="2"/>
      <c r="B361" s="1"/>
      <c r="C361" s="1"/>
      <c r="D361" s="1"/>
      <c r="E361" s="1"/>
      <c r="F361" s="1"/>
      <c r="G361" s="1"/>
      <c r="H361" s="1"/>
      <c r="I361" s="1"/>
      <c r="J361" s="1"/>
    </row>
    <row r="362">
      <c r="A362" s="2"/>
      <c r="B362" s="1"/>
      <c r="C362" s="1"/>
      <c r="D362" s="1"/>
      <c r="E362" s="1"/>
      <c r="F362" s="1"/>
      <c r="G362" s="1"/>
      <c r="H362" s="1"/>
      <c r="I362" s="1"/>
      <c r="J362" s="1"/>
    </row>
    <row r="363">
      <c r="A363" s="2"/>
      <c r="B363" s="1"/>
      <c r="C363" s="1"/>
      <c r="D363" s="1"/>
      <c r="E363" s="1"/>
      <c r="F363" s="1"/>
      <c r="G363" s="1"/>
      <c r="H363" s="1"/>
      <c r="I363" s="1"/>
      <c r="J363" s="1"/>
    </row>
    <row r="364">
      <c r="A364" s="2"/>
      <c r="B364" s="1"/>
      <c r="C364" s="1"/>
      <c r="D364" s="1"/>
      <c r="E364" s="1"/>
      <c r="F364" s="1"/>
      <c r="G364" s="1"/>
      <c r="H364" s="1"/>
      <c r="I364" s="1"/>
      <c r="J364" s="1"/>
    </row>
    <row r="365">
      <c r="A365" s="2"/>
      <c r="B365" s="1"/>
      <c r="C365" s="1"/>
      <c r="D365" s="1"/>
      <c r="E365" s="1"/>
      <c r="F365" s="1"/>
      <c r="G365" s="1"/>
      <c r="H365" s="1"/>
      <c r="I365" s="1"/>
      <c r="J365" s="1"/>
    </row>
    <row r="366">
      <c r="A366" s="2"/>
      <c r="B366" s="1"/>
      <c r="C366" s="1"/>
      <c r="D366" s="1"/>
      <c r="E366" s="1"/>
      <c r="F366" s="1"/>
      <c r="G366" s="1"/>
      <c r="H366" s="1"/>
      <c r="I366" s="1"/>
      <c r="J366" s="1"/>
    </row>
    <row r="367">
      <c r="A367" s="2"/>
      <c r="B367" s="1"/>
      <c r="C367" s="1"/>
      <c r="D367" s="1"/>
      <c r="E367" s="1"/>
      <c r="F367" s="1"/>
      <c r="G367" s="1"/>
      <c r="H367" s="1"/>
      <c r="I367" s="1"/>
      <c r="J367" s="1"/>
    </row>
    <row r="368">
      <c r="A368" s="2"/>
      <c r="B368" s="1"/>
      <c r="C368" s="1"/>
      <c r="D368" s="1"/>
      <c r="E368" s="1"/>
      <c r="F368" s="1"/>
      <c r="G368" s="1"/>
      <c r="H368" s="1"/>
      <c r="I368" s="1"/>
      <c r="J368" s="1"/>
    </row>
    <row r="369">
      <c r="A369" s="2"/>
      <c r="B369" s="1"/>
      <c r="C369" s="1"/>
      <c r="D369" s="1"/>
      <c r="E369" s="1"/>
      <c r="F369" s="1"/>
      <c r="G369" s="1"/>
      <c r="H369" s="1"/>
      <c r="I369" s="1"/>
      <c r="J369" s="1"/>
    </row>
    <row r="370">
      <c r="A370" s="2"/>
      <c r="B370" s="1"/>
      <c r="C370" s="1"/>
      <c r="D370" s="1"/>
      <c r="E370" s="1"/>
      <c r="F370" s="1"/>
      <c r="G370" s="1"/>
      <c r="H370" s="1"/>
      <c r="I370" s="1"/>
      <c r="J370" s="1"/>
    </row>
    <row r="371">
      <c r="A371" s="2"/>
      <c r="B371" s="1"/>
      <c r="C371" s="1"/>
      <c r="D371" s="1"/>
      <c r="E371" s="1"/>
      <c r="F371" s="1"/>
      <c r="G371" s="1"/>
      <c r="H371" s="1"/>
      <c r="I371" s="1"/>
      <c r="J371" s="1"/>
    </row>
    <row r="372">
      <c r="A372" s="2"/>
      <c r="B372" s="1"/>
      <c r="C372" s="1"/>
      <c r="D372" s="1"/>
      <c r="E372" s="1"/>
      <c r="F372" s="1"/>
      <c r="G372" s="1"/>
      <c r="H372" s="1"/>
      <c r="I372" s="1"/>
      <c r="J372" s="1"/>
    </row>
    <row r="373">
      <c r="A373" s="2"/>
      <c r="B373" s="1"/>
      <c r="C373" s="1"/>
      <c r="D373" s="1"/>
      <c r="E373" s="1"/>
      <c r="F373" s="1"/>
      <c r="G373" s="1"/>
      <c r="H373" s="1"/>
      <c r="I373" s="1"/>
      <c r="J373" s="1"/>
    </row>
    <row r="374">
      <c r="A374" s="2"/>
      <c r="B374" s="1"/>
      <c r="C374" s="1"/>
      <c r="D374" s="1"/>
      <c r="E374" s="1"/>
      <c r="F374" s="1"/>
      <c r="G374" s="1"/>
      <c r="H374" s="1"/>
      <c r="I374" s="1"/>
      <c r="J374" s="1"/>
    </row>
    <row r="375">
      <c r="A375" s="2"/>
      <c r="B375" s="1"/>
      <c r="C375" s="1"/>
      <c r="D375" s="1"/>
      <c r="E375" s="1"/>
      <c r="F375" s="1"/>
      <c r="G375" s="1"/>
      <c r="H375" s="1"/>
      <c r="I375" s="1"/>
      <c r="J375" s="1"/>
    </row>
    <row r="376">
      <c r="A376" s="2"/>
      <c r="B376" s="1"/>
      <c r="C376" s="1"/>
      <c r="D376" s="1"/>
      <c r="E376" s="1"/>
      <c r="F376" s="1"/>
      <c r="G376" s="1"/>
      <c r="H376" s="1"/>
      <c r="I376" s="1"/>
      <c r="J376" s="1"/>
    </row>
    <row r="377">
      <c r="A377" s="2"/>
      <c r="B377" s="1"/>
      <c r="C377" s="1"/>
      <c r="D377" s="1"/>
      <c r="E377" s="1"/>
      <c r="F377" s="1"/>
      <c r="G377" s="1"/>
      <c r="H377" s="1"/>
      <c r="I377" s="1"/>
      <c r="J377" s="1"/>
    </row>
    <row r="378">
      <c r="A378" s="2"/>
      <c r="B378" s="1"/>
      <c r="C378" s="1"/>
      <c r="D378" s="1"/>
      <c r="E378" s="1"/>
      <c r="F378" s="1"/>
      <c r="G378" s="1"/>
      <c r="H378" s="1"/>
      <c r="I378" s="1"/>
      <c r="J378" s="1"/>
    </row>
    <row r="379">
      <c r="A379" s="2"/>
      <c r="B379" s="1"/>
      <c r="C379" s="1"/>
      <c r="D379" s="1"/>
      <c r="E379" s="1"/>
      <c r="F379" s="1"/>
      <c r="G379" s="1"/>
      <c r="H379" s="1"/>
      <c r="I379" s="1"/>
      <c r="J379" s="1"/>
    </row>
    <row r="380">
      <c r="A380" s="2"/>
      <c r="B380" s="1"/>
      <c r="C380" s="1"/>
      <c r="D380" s="1"/>
      <c r="E380" s="1"/>
      <c r="F380" s="1"/>
      <c r="G380" s="1"/>
      <c r="H380" s="1"/>
      <c r="I380" s="1"/>
      <c r="J380" s="1"/>
    </row>
    <row r="381">
      <c r="A381" s="2"/>
      <c r="B381" s="1"/>
      <c r="C381" s="1"/>
      <c r="D381" s="1"/>
      <c r="E381" s="1"/>
      <c r="F381" s="1"/>
      <c r="G381" s="1"/>
      <c r="H381" s="1"/>
      <c r="I381" s="1"/>
      <c r="J381" s="1"/>
    </row>
    <row r="382">
      <c r="A382" s="2"/>
      <c r="B382" s="1"/>
      <c r="C382" s="1"/>
      <c r="D382" s="1"/>
      <c r="E382" s="1"/>
      <c r="F382" s="1"/>
      <c r="G382" s="1"/>
      <c r="H382" s="1"/>
      <c r="I382" s="1"/>
      <c r="J382" s="1"/>
    </row>
    <row r="383">
      <c r="A383" s="2"/>
      <c r="B383" s="1"/>
      <c r="C383" s="1"/>
      <c r="D383" s="1"/>
      <c r="E383" s="1"/>
      <c r="F383" s="1"/>
      <c r="G383" s="1"/>
      <c r="H383" s="1"/>
      <c r="I383" s="1"/>
      <c r="J383" s="1"/>
    </row>
    <row r="384">
      <c r="A384" s="2"/>
      <c r="B384" s="1"/>
      <c r="C384" s="1"/>
      <c r="D384" s="1"/>
      <c r="E384" s="1"/>
      <c r="F384" s="1"/>
      <c r="G384" s="1"/>
      <c r="H384" s="1"/>
      <c r="I384" s="1"/>
      <c r="J384" s="1"/>
    </row>
    <row r="385">
      <c r="A385" s="2"/>
      <c r="B385" s="1"/>
      <c r="C385" s="1"/>
      <c r="D385" s="1"/>
      <c r="E385" s="1"/>
      <c r="F385" s="1"/>
      <c r="G385" s="1"/>
      <c r="H385" s="1"/>
      <c r="I385" s="1"/>
      <c r="J385" s="1"/>
    </row>
    <row r="386">
      <c r="A386" s="2"/>
      <c r="B386" s="1"/>
      <c r="C386" s="1"/>
      <c r="D386" s="1"/>
      <c r="E386" s="1"/>
      <c r="F386" s="1"/>
      <c r="G386" s="1"/>
      <c r="H386" s="1"/>
      <c r="I386" s="1"/>
      <c r="J386" s="1"/>
    </row>
    <row r="387">
      <c r="A387" s="2"/>
      <c r="B387" s="1"/>
      <c r="C387" s="1"/>
      <c r="D387" s="1"/>
      <c r="E387" s="1"/>
      <c r="F387" s="1"/>
      <c r="G387" s="1"/>
      <c r="H387" s="1"/>
      <c r="I387" s="1"/>
      <c r="J387" s="1"/>
    </row>
    <row r="388">
      <c r="A388" s="2"/>
      <c r="B388" s="1"/>
      <c r="C388" s="1"/>
      <c r="D388" s="1"/>
      <c r="E388" s="1"/>
      <c r="F388" s="1"/>
      <c r="G388" s="1"/>
      <c r="H388" s="1"/>
      <c r="I388" s="1"/>
      <c r="J388" s="1"/>
    </row>
    <row r="389">
      <c r="A389" s="2"/>
      <c r="B389" s="1"/>
      <c r="C389" s="1"/>
      <c r="D389" s="1"/>
      <c r="E389" s="1"/>
      <c r="F389" s="1"/>
      <c r="G389" s="1"/>
      <c r="H389" s="1"/>
      <c r="I389" s="1"/>
      <c r="J389" s="1"/>
    </row>
    <row r="390">
      <c r="A390" s="2"/>
      <c r="B390" s="1"/>
      <c r="C390" s="1"/>
      <c r="D390" s="1"/>
      <c r="E390" s="1"/>
      <c r="F390" s="1"/>
      <c r="G390" s="1"/>
      <c r="H390" s="1"/>
      <c r="I390" s="1"/>
      <c r="J390" s="1"/>
    </row>
    <row r="391">
      <c r="A391" s="2"/>
      <c r="B391" s="1"/>
      <c r="C391" s="1"/>
      <c r="D391" s="1"/>
      <c r="E391" s="1"/>
      <c r="F391" s="1"/>
      <c r="G391" s="1"/>
      <c r="H391" s="1"/>
      <c r="I391" s="1"/>
      <c r="J391" s="1"/>
    </row>
    <row r="392">
      <c r="A392" s="2"/>
      <c r="B392" s="1"/>
      <c r="C392" s="1"/>
      <c r="D392" s="1"/>
      <c r="E392" s="1"/>
      <c r="F392" s="1"/>
      <c r="G392" s="1"/>
      <c r="H392" s="1"/>
      <c r="I392" s="1"/>
      <c r="J392" s="1"/>
    </row>
    <row r="393">
      <c r="A393" s="2"/>
      <c r="B393" s="1"/>
      <c r="C393" s="1"/>
      <c r="D393" s="1"/>
      <c r="E393" s="1"/>
      <c r="F393" s="1"/>
      <c r="G393" s="1"/>
      <c r="H393" s="1"/>
      <c r="I393" s="1"/>
      <c r="J393" s="1"/>
    </row>
    <row r="394">
      <c r="A394" s="2"/>
      <c r="B394" s="1"/>
      <c r="C394" s="1"/>
      <c r="D394" s="1"/>
      <c r="E394" s="1"/>
      <c r="F394" s="1"/>
      <c r="G394" s="1"/>
      <c r="H394" s="1"/>
      <c r="I394" s="1"/>
      <c r="J394" s="1"/>
    </row>
    <row r="395">
      <c r="A395" s="2"/>
      <c r="B395" s="1"/>
      <c r="C395" s="1"/>
      <c r="D395" s="1"/>
      <c r="E395" s="1"/>
      <c r="F395" s="1"/>
      <c r="G395" s="1"/>
      <c r="H395" s="1"/>
      <c r="I395" s="1"/>
      <c r="J395" s="1"/>
    </row>
    <row r="396">
      <c r="A396" s="2"/>
      <c r="B396" s="1"/>
      <c r="C396" s="1"/>
      <c r="D396" s="1"/>
      <c r="E396" s="1"/>
      <c r="F396" s="1"/>
      <c r="G396" s="1"/>
      <c r="H396" s="1"/>
      <c r="I396" s="1"/>
      <c r="J396" s="1"/>
    </row>
    <row r="397">
      <c r="A397" s="2"/>
      <c r="B397" s="1"/>
      <c r="C397" s="1"/>
      <c r="D397" s="1"/>
      <c r="E397" s="1"/>
      <c r="F397" s="1"/>
      <c r="G397" s="1"/>
      <c r="H397" s="1"/>
      <c r="I397" s="1"/>
      <c r="J397" s="1"/>
    </row>
    <row r="398">
      <c r="A398" s="2"/>
      <c r="B398" s="1"/>
      <c r="C398" s="1"/>
      <c r="D398" s="1"/>
      <c r="E398" s="1"/>
      <c r="F398" s="1"/>
      <c r="G398" s="1"/>
      <c r="H398" s="1"/>
      <c r="I398" s="1"/>
      <c r="J398" s="1"/>
    </row>
    <row r="399">
      <c r="A399" s="2"/>
      <c r="B399" s="1"/>
      <c r="C399" s="1"/>
      <c r="D399" s="1"/>
      <c r="E399" s="1"/>
      <c r="F399" s="1"/>
      <c r="G399" s="1"/>
      <c r="H399" s="1"/>
      <c r="I399" s="1"/>
      <c r="J399" s="1"/>
    </row>
    <row r="400">
      <c r="A400" s="2"/>
      <c r="B400" s="1"/>
      <c r="C400" s="1"/>
      <c r="D400" s="1"/>
      <c r="E400" s="1"/>
      <c r="F400" s="1"/>
      <c r="G400" s="1"/>
      <c r="H400" s="1"/>
      <c r="I400" s="1"/>
      <c r="J400" s="1"/>
    </row>
    <row r="401">
      <c r="A401" s="2"/>
      <c r="B401" s="1"/>
      <c r="C401" s="1"/>
      <c r="D401" s="1"/>
      <c r="E401" s="1"/>
      <c r="F401" s="1"/>
      <c r="G401" s="1"/>
      <c r="H401" s="1"/>
      <c r="I401" s="1"/>
      <c r="J401" s="1"/>
    </row>
    <row r="402">
      <c r="A402" s="2"/>
      <c r="B402" s="1"/>
      <c r="C402" s="1"/>
      <c r="D402" s="1"/>
      <c r="E402" s="1"/>
      <c r="F402" s="1"/>
      <c r="G402" s="1"/>
      <c r="H402" s="1"/>
      <c r="I402" s="1"/>
      <c r="J402" s="1"/>
    </row>
    <row r="403">
      <c r="A403" s="2"/>
      <c r="B403" s="1"/>
      <c r="C403" s="1"/>
      <c r="D403" s="1"/>
      <c r="E403" s="1"/>
      <c r="F403" s="1"/>
      <c r="G403" s="1"/>
      <c r="H403" s="1"/>
      <c r="I403" s="1"/>
      <c r="J403" s="1"/>
    </row>
    <row r="404">
      <c r="A404" s="2"/>
      <c r="B404" s="1"/>
      <c r="C404" s="1"/>
      <c r="D404" s="1"/>
      <c r="E404" s="1"/>
      <c r="F404" s="1"/>
      <c r="G404" s="1"/>
      <c r="H404" s="1"/>
      <c r="I404" s="1"/>
      <c r="J404" s="1"/>
    </row>
    <row r="405">
      <c r="A405" s="2"/>
      <c r="B405" s="1"/>
      <c r="C405" s="1"/>
      <c r="D405" s="1"/>
      <c r="E405" s="1"/>
      <c r="F405" s="1"/>
      <c r="G405" s="1"/>
      <c r="H405" s="1"/>
      <c r="I405" s="1"/>
      <c r="J405" s="1"/>
    </row>
    <row r="406">
      <c r="A406" s="2"/>
      <c r="B406" s="1"/>
      <c r="C406" s="1"/>
      <c r="D406" s="1"/>
      <c r="E406" s="1"/>
      <c r="F406" s="1"/>
      <c r="G406" s="1"/>
      <c r="H406" s="1"/>
      <c r="I406" s="1"/>
      <c r="J406" s="1"/>
    </row>
    <row r="407">
      <c r="A407" s="2"/>
      <c r="B407" s="1"/>
      <c r="C407" s="1"/>
      <c r="D407" s="1"/>
      <c r="E407" s="1"/>
      <c r="F407" s="1"/>
      <c r="G407" s="1"/>
      <c r="H407" s="1"/>
      <c r="I407" s="1"/>
      <c r="J407" s="1"/>
    </row>
    <row r="408">
      <c r="A408" s="2"/>
      <c r="B408" s="1"/>
      <c r="C408" s="1"/>
      <c r="D408" s="1"/>
      <c r="E408" s="1"/>
      <c r="F408" s="1"/>
      <c r="G408" s="1"/>
      <c r="H408" s="1"/>
      <c r="I408" s="1"/>
      <c r="J408" s="1"/>
    </row>
    <row r="409">
      <c r="A409" s="2"/>
      <c r="B409" s="1"/>
      <c r="C409" s="1"/>
      <c r="D409" s="1"/>
      <c r="E409" s="1"/>
      <c r="F409" s="1"/>
      <c r="G409" s="1"/>
      <c r="H409" s="1"/>
      <c r="I409" s="1"/>
      <c r="J409" s="1"/>
    </row>
    <row r="410">
      <c r="A410" s="2"/>
      <c r="B410" s="1"/>
      <c r="C410" s="1"/>
      <c r="D410" s="1"/>
      <c r="E410" s="1"/>
      <c r="F410" s="1"/>
      <c r="G410" s="1"/>
      <c r="H410" s="1"/>
      <c r="I410" s="1"/>
      <c r="J410" s="1"/>
    </row>
    <row r="411">
      <c r="A411" s="2"/>
      <c r="B411" s="1"/>
      <c r="C411" s="1"/>
      <c r="D411" s="1"/>
      <c r="E411" s="1"/>
      <c r="F411" s="1"/>
      <c r="G411" s="1"/>
      <c r="H411" s="1"/>
      <c r="I411" s="1"/>
      <c r="J411" s="1"/>
    </row>
    <row r="412">
      <c r="A412" s="2"/>
      <c r="B412" s="1"/>
      <c r="C412" s="1"/>
      <c r="D412" s="1"/>
      <c r="E412" s="1"/>
      <c r="F412" s="1"/>
      <c r="G412" s="1"/>
      <c r="H412" s="1"/>
      <c r="I412" s="1"/>
      <c r="J412" s="1"/>
    </row>
    <row r="413">
      <c r="A413" s="2"/>
      <c r="B413" s="1"/>
      <c r="C413" s="1"/>
      <c r="D413" s="1"/>
      <c r="E413" s="1"/>
      <c r="F413" s="1"/>
      <c r="G413" s="1"/>
      <c r="H413" s="1"/>
      <c r="I413" s="1"/>
      <c r="J413" s="1"/>
    </row>
    <row r="414">
      <c r="A414" s="2"/>
      <c r="B414" s="1"/>
      <c r="C414" s="1"/>
      <c r="D414" s="1"/>
      <c r="E414" s="1"/>
      <c r="F414" s="1"/>
      <c r="G414" s="1"/>
      <c r="H414" s="1"/>
      <c r="I414" s="1"/>
      <c r="J414" s="1"/>
    </row>
    <row r="415">
      <c r="A415" s="2"/>
      <c r="B415" s="1"/>
      <c r="C415" s="1"/>
      <c r="D415" s="1"/>
      <c r="E415" s="1"/>
      <c r="F415" s="1"/>
      <c r="G415" s="1"/>
      <c r="H415" s="1"/>
      <c r="I415" s="1"/>
      <c r="J415" s="1"/>
    </row>
    <row r="416">
      <c r="A416" s="2"/>
      <c r="B416" s="1"/>
      <c r="C416" s="1"/>
      <c r="D416" s="1"/>
      <c r="E416" s="1"/>
      <c r="F416" s="1"/>
      <c r="G416" s="1"/>
      <c r="H416" s="1"/>
      <c r="I416" s="1"/>
      <c r="J416" s="1"/>
    </row>
  </sheetData>
  <mergeCells count="51">
    <mergeCell ref="A1:R1"/>
    <mergeCell ref="A2:A3"/>
    <mergeCell ref="C2:C3"/>
    <mergeCell ref="D2:G2"/>
    <mergeCell ref="H2:J2"/>
    <mergeCell ref="K2:N2"/>
    <mergeCell ref="O2:R2"/>
    <mergeCell ref="A5:C5"/>
    <mergeCell ref="A6:R6"/>
    <mergeCell ref="B7:C7"/>
    <mergeCell ref="A30:A31"/>
    <mergeCell ref="B30:B31"/>
    <mergeCell ref="A34:A39"/>
    <mergeCell ref="B34:B39"/>
    <mergeCell ref="B49:C49"/>
    <mergeCell ref="A67:C67"/>
    <mergeCell ref="A68:R68"/>
    <mergeCell ref="B69:C69"/>
    <mergeCell ref="A87:O87"/>
    <mergeCell ref="B88:C88"/>
    <mergeCell ref="A91:O91"/>
    <mergeCell ref="B92:C92"/>
    <mergeCell ref="A97:A98"/>
    <mergeCell ref="B97:B98"/>
    <mergeCell ref="A108:R108"/>
    <mergeCell ref="B109:C109"/>
    <mergeCell ref="A121:R121"/>
    <mergeCell ref="B122:C122"/>
    <mergeCell ref="A128:A134"/>
    <mergeCell ref="A136:A145"/>
    <mergeCell ref="A171:R171"/>
    <mergeCell ref="B172:C172"/>
    <mergeCell ref="A181:A187"/>
    <mergeCell ref="A192:R192"/>
    <mergeCell ref="B193:C193"/>
    <mergeCell ref="A216:A219"/>
    <mergeCell ref="B216:B219"/>
    <mergeCell ref="B220:C220"/>
    <mergeCell ref="A221:A223"/>
    <mergeCell ref="B221:B223"/>
    <mergeCell ref="B224:C224"/>
    <mergeCell ref="A229:A235"/>
    <mergeCell ref="B229:B235"/>
    <mergeCell ref="B236:C236"/>
    <mergeCell ref="B241:C241"/>
    <mergeCell ref="A242:A243"/>
    <mergeCell ref="B242:B243"/>
    <mergeCell ref="B244:C244"/>
    <mergeCell ref="B254:C254"/>
    <mergeCell ref="A257:C257"/>
    <mergeCell ref="B258:C258"/>
  </mergeCells>
  <printOptions headings="0" gridLines="0"/>
  <pageMargins left="0.25" right="0.25" top="0.75" bottom="0.75" header="0.29999999999999999" footer="0.29999999999999999"/>
  <pageSetup paperSize="9" scale="49" fitToWidth="1" fitToHeight="17" pageOrder="downThenOver" orientation="landscape" usePrinterDefaults="1" blackAndWhite="0" draft="0" cellComments="none" useFirstPageNumber="0" errors="displayed" horizontalDpi="600" verticalDpi="600" copies="2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prognoz</dc:creator>
  <cp:lastModifiedBy>KapitonovaRI</cp:lastModifiedBy>
  <cp:revision>3</cp:revision>
  <dcterms:created xsi:type="dcterms:W3CDTF">2012-05-22T08:33:39Z</dcterms:created>
  <dcterms:modified xsi:type="dcterms:W3CDTF">2025-09-08T11:02:35Z</dcterms:modified>
</cp:coreProperties>
</file>