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6. ПРОТОКОЛ ИЮНЬ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76" i="1" l="1"/>
  <c r="D74" i="1"/>
  <c r="D73" i="1" s="1"/>
  <c r="C74" i="1"/>
  <c r="C73" i="1" s="1"/>
  <c r="D70" i="1"/>
  <c r="C70" i="1"/>
  <c r="D69" i="1"/>
  <c r="C69" i="1"/>
  <c r="D68" i="1"/>
  <c r="C68" i="1"/>
  <c r="D66" i="1"/>
  <c r="C66" i="1"/>
  <c r="D65" i="1"/>
  <c r="C65" i="1"/>
  <c r="D62" i="1"/>
  <c r="C62" i="1"/>
  <c r="D60" i="1"/>
  <c r="C60" i="1"/>
  <c r="D59" i="1"/>
  <c r="C59" i="1"/>
  <c r="D53" i="1"/>
  <c r="C53" i="1"/>
  <c r="D52" i="1"/>
  <c r="C52" i="1"/>
  <c r="D50" i="1"/>
  <c r="C50" i="1"/>
  <c r="D49" i="1"/>
  <c r="C49" i="1"/>
  <c r="D48" i="1"/>
  <c r="C48" i="1"/>
  <c r="D47" i="1"/>
  <c r="C47" i="1"/>
  <c r="C46" i="1" s="1"/>
  <c r="D46" i="1"/>
  <c r="D42" i="1"/>
  <c r="C42" i="1"/>
  <c r="D41" i="1"/>
  <c r="C41" i="1"/>
  <c r="C39" i="1" s="1"/>
  <c r="D40" i="1"/>
  <c r="C40" i="1"/>
  <c r="D37" i="1"/>
  <c r="C37" i="1"/>
  <c r="D36" i="1"/>
  <c r="D27" i="1" s="1"/>
  <c r="C36" i="1"/>
  <c r="C27" i="1"/>
  <c r="D23" i="1"/>
  <c r="C23" i="1"/>
  <c r="D20" i="1"/>
  <c r="C20" i="1"/>
  <c r="C15" i="1" s="1"/>
  <c r="D17" i="1"/>
  <c r="D15" i="1" s="1"/>
  <c r="D8" i="1" s="1"/>
  <c r="C17" i="1"/>
  <c r="D11" i="1"/>
  <c r="C11" i="1"/>
  <c r="D9" i="1"/>
  <c r="C9" i="1"/>
  <c r="C26" i="1" l="1"/>
  <c r="C8" i="1"/>
  <c r="C7" i="1" s="1"/>
  <c r="C79" i="1" s="1"/>
  <c r="D39" i="1"/>
  <c r="D26" i="1" s="1"/>
  <c r="D7" i="1" s="1"/>
  <c r="D79" i="1" s="1"/>
</calcChain>
</file>

<file path=xl/sharedStrings.xml><?xml version="1.0" encoding="utf-8"?>
<sst xmlns="http://schemas.openxmlformats.org/spreadsheetml/2006/main" count="152" uniqueCount="152">
  <si>
    <t xml:space="preserve">     Приложение  2</t>
  </si>
  <si>
    <t>к решению Думы города</t>
  </si>
  <si>
    <t>Распределение доходов бюджета  города Нефтеюганска на 2026 и 2027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</si>
  <si>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</si>
  <si>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</si>
  <si>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</si>
  <si>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</si>
  <si>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</si>
  <si>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</si>
  <si>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</si>
  <si>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</si>
  <si>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</si>
  <si>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</si>
  <si>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</si>
  <si>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</si>
  <si>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</si>
  <si>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</si>
  <si>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</si>
  <si>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</si>
  <si>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</si>
  <si>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</si>
  <si>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</si>
  <si>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</si>
  <si>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</si>
  <si>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</si>
  <si>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</si>
  <si>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</si>
  <si>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</si>
  <si>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</si>
  <si>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</si>
  <si>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</si>
  <si>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</si>
  <si>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</si>
  <si>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</si>
  <si>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</si>
  <si>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</si>
  <si>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</si>
  <si>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</si>
  <si>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</si>
  <si>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</si>
  <si>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</si>
  <si>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</si>
  <si>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</si>
  <si>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</si>
  <si>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</si>
  <si>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</si>
  <si>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</si>
  <si>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</si>
  <si>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</si>
  <si>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</si>
  <si>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</si>
  <si>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</si>
  <si>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</si>
  <si>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</si>
  <si>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</si>
  <si>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</si>
  <si>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</si>
  <si>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</si>
  <si>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</si>
  <si>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</si>
  <si>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</si>
  <si>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</si>
  <si>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</si>
  <si>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</si>
  <si>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</si>
  <si>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</si>
  <si>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</si>
  <si>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</si>
  <si>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</si>
  <si>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</si>
  <si>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</si>
  <si>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</si>
  <si>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</si>
  <si>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</si>
  <si>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</si>
  <si>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</si>
  <si>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</si>
  <si>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</si>
  <si>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</si>
  <si>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</si>
  <si>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</si>
  <si>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</si>
  <si>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</si>
  <si>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</si>
  <si>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</si>
  <si>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</si>
  <si>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</si>
  <si>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</si>
  <si>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</si>
  <si>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</si>
  <si>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</si>
  <si>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</si>
  <si>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</si>
  <si>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</si>
  <si>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</si>
  <si>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</si>
  <si>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</si>
  <si>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</si>
  <si>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</si>
  <si>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</si>
  <si>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</si>
  <si>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</si>
  <si>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</si>
  <si>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</si>
  <si>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</si>
  <si>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</si>
  <si>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</si>
  <si>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</si>
  <si>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</si>
  <si>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</si>
  <si>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</si>
  <si>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</si>
  <si>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</si>
  <si>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</si>
  <si>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</si>
  <si>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</si>
  <si>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</si>
  <si>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</si>
  <si>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</si>
  <si>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</si>
  <si>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</si>
  <si>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</si>
  <si>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</si>
  <si>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</si>
  <si>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</si>
  <si>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</si>
  <si>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</si>
  <si>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</si>
  <si>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</si>
  <si>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</si>
  <si>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</si>
  <si>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</si>
  <si>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</si>
  <si>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</si>
  <si>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</si>
  <si>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</si>
  <si>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</si>
  <si>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</si>
  <si>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</si>
  <si>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</si>
  <si>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</si>
  <si>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</si>
  <si>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</si>
  <si>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</si>
  <si>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</si>
  <si>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</si>
  <si>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</si>
  <si>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</si>
  <si>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</si>
  <si>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</si>
  <si>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</si>
  <si>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25.06.2025 №800-VII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</si>
</sst>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indexed="27"/>
        <bgColor indexed="27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3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11" borderId="3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29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>
      <alignment horizontal="right" vertical="center"/>
    </xf>
    <xf numFmtId="0" fontId="7" fillId="0" borderId="0" xfId="30" applyFont="1" applyAlignment="1" applyProtection="1">
      <alignment vertical="center"/>
    </xf>
    <xf numFmtId="4" fontId="6" fillId="0" borderId="0" xfId="30" applyNumberFormat="1" applyFont="1" applyAlignment="1">
      <alignment horizontal="center" vertical="center"/>
    </xf>
    <xf numFmtId="164" fontId="7" fillId="0" borderId="0" xfId="30" applyNumberFormat="1" applyFont="1" applyAlignment="1" applyProtection="1">
      <alignment horizontal="right" vertical="center"/>
    </xf>
    <xf numFmtId="0" fontId="8" fillId="0" borderId="1" xfId="3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0" borderId="1" xfId="30" applyNumberFormat="1" applyFont="1" applyBorder="1" applyAlignment="1" applyProtection="1">
      <alignment horizontal="center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9"/>
  <sheetViews>
    <sheetView showGridLines="0" tabSelected="1" workbookViewId="0">
      <pane ySplit="6" topLeftCell="A37" activePane="bottomLeft" state="frozen"/>
      <selection activeCell="J72" sqref="J72"/>
      <selection pane="bottomLeft" activeCell="D4" sqref="D4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4" width="23.42578125" style="1" bestFit="1" customWidth="1"/>
    <col min="5" max="16384" width="9.140625" style="1"/>
  </cols>
  <sheetData>
    <row r="1" spans="1:4" ht="15.75" x14ac:dyDescent="0.2">
      <c r="A1" s="4"/>
      <c r="B1" s="5"/>
      <c r="D1" s="6" t="s">
        <v>0</v>
      </c>
    </row>
    <row r="2" spans="1:4" ht="15.75" x14ac:dyDescent="0.2">
      <c r="A2" s="7"/>
      <c r="B2" s="7"/>
      <c r="C2" s="7"/>
      <c r="D2" s="7" t="s">
        <v>1</v>
      </c>
    </row>
    <row r="3" spans="1:4" ht="15.75" x14ac:dyDescent="0.2">
      <c r="A3" s="4"/>
      <c r="B3" s="4"/>
      <c r="C3" s="8"/>
      <c r="D3" s="6" t="s">
        <v>151</v>
      </c>
    </row>
    <row r="4" spans="1:4" ht="15.75" x14ac:dyDescent="0.2">
      <c r="A4" s="4"/>
      <c r="B4" s="4" t="s">
        <v>2</v>
      </c>
      <c r="C4" s="8"/>
      <c r="D4" s="9"/>
    </row>
    <row r="5" spans="1:4" ht="15.75" x14ac:dyDescent="0.2">
      <c r="A5" s="4"/>
      <c r="B5" s="4"/>
      <c r="C5" s="8"/>
      <c r="D5" s="9" t="s">
        <v>3</v>
      </c>
    </row>
    <row r="6" spans="1:4" ht="47.25" customHeight="1" x14ac:dyDescent="0.2">
      <c r="A6" s="10" t="s">
        <v>4</v>
      </c>
      <c r="B6" s="10" t="s">
        <v>5</v>
      </c>
      <c r="C6" s="11" t="s">
        <v>6</v>
      </c>
      <c r="D6" s="11" t="s">
        <v>7</v>
      </c>
    </row>
    <row r="7" spans="1:4" ht="27" customHeight="1" x14ac:dyDescent="0.2">
      <c r="A7" s="12" t="s">
        <v>8</v>
      </c>
      <c r="B7" s="13" t="s">
        <v>9</v>
      </c>
      <c r="C7" s="14">
        <f>C8+C26</f>
        <v>6014190000</v>
      </c>
      <c r="D7" s="14">
        <f>D8+D26</f>
        <v>6199227700</v>
      </c>
    </row>
    <row r="8" spans="1:4" ht="15.75" outlineLevel="1" x14ac:dyDescent="0.2">
      <c r="A8" s="12"/>
      <c r="B8" s="15" t="s">
        <v>10</v>
      </c>
      <c r="C8" s="14">
        <f>C9+C10+C11+C15+C23</f>
        <v>5466395736</v>
      </c>
      <c r="D8" s="14">
        <f>D9+D10+D11+D15+D23</f>
        <v>5667929475</v>
      </c>
    </row>
    <row r="9" spans="1:4" ht="19.5" customHeight="1" outlineLevel="2" x14ac:dyDescent="0.2">
      <c r="A9" s="16" t="s">
        <v>11</v>
      </c>
      <c r="B9" s="17" t="s">
        <v>12</v>
      </c>
      <c r="C9" s="18">
        <f>3619567286+760860700</f>
        <v>4380427986</v>
      </c>
      <c r="D9" s="18">
        <f>3807886835+673953000</f>
        <v>4481839835</v>
      </c>
    </row>
    <row r="10" spans="1:4" ht="33.75" customHeight="1" outlineLevel="1" x14ac:dyDescent="0.2">
      <c r="A10" s="16" t="s">
        <v>13</v>
      </c>
      <c r="B10" s="19" t="s">
        <v>14</v>
      </c>
      <c r="C10" s="18">
        <v>15030000</v>
      </c>
      <c r="D10" s="18">
        <v>15330000</v>
      </c>
    </row>
    <row r="11" spans="1:4" ht="15.75" outlineLevel="1" x14ac:dyDescent="0.2">
      <c r="A11" s="16" t="s">
        <v>15</v>
      </c>
      <c r="B11" s="19" t="s">
        <v>16</v>
      </c>
      <c r="C11" s="18">
        <f>C12+C13+C14</f>
        <v>783845200</v>
      </c>
      <c r="D11" s="18">
        <f>D12+D13+D14</f>
        <v>861743880</v>
      </c>
    </row>
    <row r="12" spans="1:4" ht="28.5" customHeight="1" outlineLevel="2" x14ac:dyDescent="0.2">
      <c r="A12" s="16" t="s">
        <v>17</v>
      </c>
      <c r="B12" s="17" t="s">
        <v>18</v>
      </c>
      <c r="C12" s="18">
        <v>758966200</v>
      </c>
      <c r="D12" s="18">
        <v>836555880</v>
      </c>
    </row>
    <row r="13" spans="1:4" ht="15.75" outlineLevel="3" x14ac:dyDescent="0.2">
      <c r="A13" s="16" t="s">
        <v>19</v>
      </c>
      <c r="B13" s="17" t="s">
        <v>20</v>
      </c>
      <c r="C13" s="18">
        <v>193000</v>
      </c>
      <c r="D13" s="18">
        <v>195000</v>
      </c>
    </row>
    <row r="14" spans="1:4" ht="31.5" outlineLevel="3" x14ac:dyDescent="0.2">
      <c r="A14" s="16" t="s">
        <v>21</v>
      </c>
      <c r="B14" s="17" t="s">
        <v>22</v>
      </c>
      <c r="C14" s="18">
        <v>24686000</v>
      </c>
      <c r="D14" s="18">
        <v>24993000</v>
      </c>
    </row>
    <row r="15" spans="1:4" ht="15.75" customHeight="1" outlineLevel="1" x14ac:dyDescent="0.2">
      <c r="A15" s="16" t="s">
        <v>23</v>
      </c>
      <c r="B15" s="20" t="s">
        <v>24</v>
      </c>
      <c r="C15" s="18">
        <f t="shared" ref="C15:D15" si="0">C16+C20+C17</f>
        <v>265871630</v>
      </c>
      <c r="D15" s="18">
        <f t="shared" si="0"/>
        <v>287582680</v>
      </c>
    </row>
    <row r="16" spans="1:4" ht="34.5" customHeight="1" outlineLevel="3" x14ac:dyDescent="0.2">
      <c r="A16" s="16" t="s">
        <v>25</v>
      </c>
      <c r="B16" s="17" t="s">
        <v>26</v>
      </c>
      <c r="C16" s="18">
        <v>104326940</v>
      </c>
      <c r="D16" s="18">
        <v>105370210</v>
      </c>
    </row>
    <row r="17" spans="1:4" ht="21.75" customHeight="1" outlineLevel="3" x14ac:dyDescent="0.2">
      <c r="A17" s="16" t="s">
        <v>27</v>
      </c>
      <c r="B17" s="17" t="s">
        <v>28</v>
      </c>
      <c r="C17" s="18">
        <f t="shared" ref="C17:D23" si="1">C18+C19</f>
        <v>66777690</v>
      </c>
      <c r="D17" s="18">
        <f t="shared" si="1"/>
        <v>67445470</v>
      </c>
    </row>
    <row r="18" spans="1:4" ht="21.75" customHeight="1" outlineLevel="3" x14ac:dyDescent="0.2">
      <c r="A18" s="16" t="s">
        <v>29</v>
      </c>
      <c r="B18" s="17" t="s">
        <v>30</v>
      </c>
      <c r="C18" s="18">
        <v>27960360</v>
      </c>
      <c r="D18" s="18">
        <v>28239970</v>
      </c>
    </row>
    <row r="19" spans="1:4" ht="21.75" customHeight="1" outlineLevel="3" x14ac:dyDescent="0.2">
      <c r="A19" s="16" t="s">
        <v>31</v>
      </c>
      <c r="B19" s="17" t="s">
        <v>32</v>
      </c>
      <c r="C19" s="18">
        <v>38817330</v>
      </c>
      <c r="D19" s="18">
        <v>39205500</v>
      </c>
    </row>
    <row r="20" spans="1:4" ht="15.75" customHeight="1" outlineLevel="2" x14ac:dyDescent="0.2">
      <c r="A20" s="16" t="s">
        <v>33</v>
      </c>
      <c r="B20" s="17" t="s">
        <v>34</v>
      </c>
      <c r="C20" s="18">
        <f t="shared" si="1"/>
        <v>94767000</v>
      </c>
      <c r="D20" s="18">
        <f t="shared" si="1"/>
        <v>114767000</v>
      </c>
    </row>
    <row r="21" spans="1:4" ht="31.5" outlineLevel="4" x14ac:dyDescent="0.2">
      <c r="A21" s="16" t="s">
        <v>35</v>
      </c>
      <c r="B21" s="17" t="s">
        <v>36</v>
      </c>
      <c r="C21" s="18">
        <v>73682000</v>
      </c>
      <c r="D21" s="18">
        <v>93682000</v>
      </c>
    </row>
    <row r="22" spans="1:4" ht="31.5" outlineLevel="4" x14ac:dyDescent="0.2">
      <c r="A22" s="16" t="s">
        <v>37</v>
      </c>
      <c r="B22" s="17" t="s">
        <v>38</v>
      </c>
      <c r="C22" s="18">
        <v>21085000</v>
      </c>
      <c r="D22" s="18">
        <v>21085000</v>
      </c>
    </row>
    <row r="23" spans="1:4" ht="15.75" customHeight="1" outlineLevel="1" x14ac:dyDescent="0.2">
      <c r="A23" s="16" t="s">
        <v>39</v>
      </c>
      <c r="B23" s="21" t="s">
        <v>40</v>
      </c>
      <c r="C23" s="18">
        <f t="shared" si="1"/>
        <v>21220920</v>
      </c>
      <c r="D23" s="18">
        <f t="shared" si="1"/>
        <v>21433080</v>
      </c>
    </row>
    <row r="24" spans="1:4" ht="47.25" outlineLevel="3" x14ac:dyDescent="0.2">
      <c r="A24" s="16" t="s">
        <v>41</v>
      </c>
      <c r="B24" s="17" t="s">
        <v>42</v>
      </c>
      <c r="C24" s="18">
        <v>21215920</v>
      </c>
      <c r="D24" s="18">
        <v>21428080</v>
      </c>
    </row>
    <row r="25" spans="1:4" ht="31.5" outlineLevel="3" x14ac:dyDescent="0.2">
      <c r="A25" s="16" t="s">
        <v>43</v>
      </c>
      <c r="B25" s="17" t="s">
        <v>44</v>
      </c>
      <c r="C25" s="18">
        <v>5000</v>
      </c>
      <c r="D25" s="18">
        <v>5000</v>
      </c>
    </row>
    <row r="26" spans="1:4" s="22" customFormat="1" ht="15.75" outlineLevel="7" x14ac:dyDescent="0.2">
      <c r="A26" s="12"/>
      <c r="B26" s="23" t="s">
        <v>45</v>
      </c>
      <c r="C26" s="14">
        <f>C27+C37+C39+C42+C46</f>
        <v>547794264</v>
      </c>
      <c r="D26" s="14">
        <f>D27+D37+D39+D42+D46</f>
        <v>531298225</v>
      </c>
    </row>
    <row r="27" spans="1:4" ht="31.5" outlineLevel="1" x14ac:dyDescent="0.2">
      <c r="A27" s="16" t="s">
        <v>46</v>
      </c>
      <c r="B27" s="20" t="s">
        <v>47</v>
      </c>
      <c r="C27" s="18">
        <f>SUM(C28:C36)</f>
        <v>452255656</v>
      </c>
      <c r="D27" s="18">
        <f>SUM(D28:D36)</f>
        <v>447281117</v>
      </c>
    </row>
    <row r="28" spans="1:4" ht="47.25" outlineLevel="3" x14ac:dyDescent="0.2">
      <c r="A28" s="16" t="s">
        <v>48</v>
      </c>
      <c r="B28" s="17" t="s">
        <v>49</v>
      </c>
      <c r="C28" s="18">
        <v>1294000</v>
      </c>
      <c r="D28" s="18">
        <v>1315800</v>
      </c>
    </row>
    <row r="29" spans="1:4" ht="64.5" customHeight="1" outlineLevel="4" x14ac:dyDescent="0.2">
      <c r="A29" s="16" t="s">
        <v>50</v>
      </c>
      <c r="B29" s="24" t="s">
        <v>51</v>
      </c>
      <c r="C29" s="18">
        <v>380380000</v>
      </c>
      <c r="D29" s="18">
        <v>380380000</v>
      </c>
    </row>
    <row r="30" spans="1:4" ht="63" customHeight="1" outlineLevel="4" x14ac:dyDescent="0.2">
      <c r="A30" s="16" t="s">
        <v>52</v>
      </c>
      <c r="B30" s="17" t="s">
        <v>53</v>
      </c>
      <c r="C30" s="18">
        <v>659688</v>
      </c>
      <c r="D30" s="18">
        <v>659688</v>
      </c>
    </row>
    <row r="31" spans="1:4" ht="65.25" customHeight="1" outlineLevel="4" x14ac:dyDescent="0.2">
      <c r="A31" s="16" t="s">
        <v>54</v>
      </c>
      <c r="B31" s="17" t="s">
        <v>55</v>
      </c>
      <c r="C31" s="18">
        <v>191522</v>
      </c>
      <c r="D31" s="18">
        <v>191522</v>
      </c>
    </row>
    <row r="32" spans="1:4" ht="31.5" outlineLevel="4" x14ac:dyDescent="0.2">
      <c r="A32" s="16" t="s">
        <v>56</v>
      </c>
      <c r="B32" s="17" t="s">
        <v>57</v>
      </c>
      <c r="C32" s="18">
        <v>60345900</v>
      </c>
      <c r="D32" s="18">
        <v>55349600</v>
      </c>
    </row>
    <row r="33" spans="1:4" ht="94.5" outlineLevel="4" x14ac:dyDescent="0.2">
      <c r="A33" s="16" t="s">
        <v>58</v>
      </c>
      <c r="B33" s="17" t="s">
        <v>59</v>
      </c>
      <c r="C33" s="18">
        <v>32</v>
      </c>
      <c r="D33" s="18">
        <v>4</v>
      </c>
    </row>
    <row r="34" spans="1:4" ht="93" customHeight="1" outlineLevel="4" x14ac:dyDescent="0.2">
      <c r="A34" s="16" t="s">
        <v>60</v>
      </c>
      <c r="B34" s="17" t="s">
        <v>61</v>
      </c>
      <c r="C34" s="18">
        <v>14</v>
      </c>
      <c r="D34" s="18">
        <v>3</v>
      </c>
    </row>
    <row r="35" spans="1:4" ht="65.25" customHeight="1" outlineLevel="4" x14ac:dyDescent="0.2">
      <c r="A35" s="16" t="s">
        <v>62</v>
      </c>
      <c r="B35" s="17" t="s">
        <v>63</v>
      </c>
      <c r="C35" s="18">
        <v>6000000</v>
      </c>
      <c r="D35" s="18">
        <v>6000000</v>
      </c>
    </row>
    <row r="36" spans="1:4" ht="90.75" customHeight="1" outlineLevel="4" x14ac:dyDescent="0.2">
      <c r="A36" s="16" t="s">
        <v>64</v>
      </c>
      <c r="B36" s="17" t="s">
        <v>65</v>
      </c>
      <c r="C36" s="18">
        <f t="shared" ref="C36:D36" si="2">2900000+484500</f>
        <v>3384500</v>
      </c>
      <c r="D36" s="18">
        <f t="shared" si="2"/>
        <v>3384500</v>
      </c>
    </row>
    <row r="37" spans="1:4" ht="28.5" customHeight="1" outlineLevel="1" x14ac:dyDescent="0.2">
      <c r="A37" s="16" t="s">
        <v>66</v>
      </c>
      <c r="B37" s="20" t="s">
        <v>67</v>
      </c>
      <c r="C37" s="18">
        <f t="shared" ref="C37:D37" si="3">C38</f>
        <v>7018608</v>
      </c>
      <c r="D37" s="18">
        <f t="shared" si="3"/>
        <v>7018608</v>
      </c>
    </row>
    <row r="38" spans="1:4" ht="25.5" customHeight="1" outlineLevel="2" x14ac:dyDescent="0.2">
      <c r="A38" s="16" t="s">
        <v>68</v>
      </c>
      <c r="B38" s="17" t="s">
        <v>69</v>
      </c>
      <c r="C38" s="18">
        <v>7018608</v>
      </c>
      <c r="D38" s="18">
        <v>7018608</v>
      </c>
    </row>
    <row r="39" spans="1:4" ht="32.25" customHeight="1" outlineLevel="1" x14ac:dyDescent="0.2">
      <c r="A39" s="16" t="s">
        <v>70</v>
      </c>
      <c r="B39" s="20" t="s">
        <v>71</v>
      </c>
      <c r="C39" s="18">
        <f t="shared" ref="C39:D39" si="4">C40+C41</f>
        <v>7672000</v>
      </c>
      <c r="D39" s="18">
        <f t="shared" si="4"/>
        <v>7672000</v>
      </c>
    </row>
    <row r="40" spans="1:4" ht="31.5" outlineLevel="4" x14ac:dyDescent="0.2">
      <c r="A40" s="16" t="s">
        <v>72</v>
      </c>
      <c r="B40" s="17" t="s">
        <v>73</v>
      </c>
      <c r="C40" s="18">
        <f t="shared" ref="C40:D40" si="5">5352000+127100</f>
        <v>5479100</v>
      </c>
      <c r="D40" s="18">
        <f t="shared" si="5"/>
        <v>5479100</v>
      </c>
    </row>
    <row r="41" spans="1:4" ht="15.75" outlineLevel="4" x14ac:dyDescent="0.2">
      <c r="A41" s="16" t="s">
        <v>74</v>
      </c>
      <c r="B41" s="17" t="s">
        <v>75</v>
      </c>
      <c r="C41" s="18">
        <f>3000+3000+2000000+28900+158000</f>
        <v>2192900</v>
      </c>
      <c r="D41" s="18">
        <f>3000+3000+2000000+28900+158000</f>
        <v>2192900</v>
      </c>
    </row>
    <row r="42" spans="1:4" ht="15.75" outlineLevel="1" x14ac:dyDescent="0.2">
      <c r="A42" s="16" t="s">
        <v>76</v>
      </c>
      <c r="B42" s="20" t="s">
        <v>77</v>
      </c>
      <c r="C42" s="18">
        <f t="shared" ref="C42:D42" si="6">SUM(C43:C45)</f>
        <v>62466700</v>
      </c>
      <c r="D42" s="18">
        <f t="shared" si="6"/>
        <v>50945900</v>
      </c>
    </row>
    <row r="43" spans="1:4" ht="31.5" outlineLevel="3" x14ac:dyDescent="0.2">
      <c r="A43" s="16" t="s">
        <v>78</v>
      </c>
      <c r="B43" s="17" t="s">
        <v>79</v>
      </c>
      <c r="C43" s="18">
        <v>53680100</v>
      </c>
      <c r="D43" s="18">
        <v>42190200</v>
      </c>
    </row>
    <row r="44" spans="1:4" ht="78.75" outlineLevel="4" x14ac:dyDescent="0.2">
      <c r="A44" s="16" t="s">
        <v>80</v>
      </c>
      <c r="B44" s="24" t="s">
        <v>81</v>
      </c>
      <c r="C44" s="18">
        <v>1286600</v>
      </c>
      <c r="D44" s="18">
        <v>1255700</v>
      </c>
    </row>
    <row r="45" spans="1:4" ht="47.25" outlineLevel="4" x14ac:dyDescent="0.2">
      <c r="A45" s="16" t="s">
        <v>82</v>
      </c>
      <c r="B45" s="17" t="s">
        <v>83</v>
      </c>
      <c r="C45" s="18">
        <v>7500000</v>
      </c>
      <c r="D45" s="18">
        <v>7500000</v>
      </c>
    </row>
    <row r="46" spans="1:4" ht="15.75" customHeight="1" outlineLevel="1" x14ac:dyDescent="0.2">
      <c r="A46" s="16" t="s">
        <v>84</v>
      </c>
      <c r="B46" s="20" t="s">
        <v>85</v>
      </c>
      <c r="C46" s="18">
        <f>SUM(C47:C72)</f>
        <v>18381300</v>
      </c>
      <c r="D46" s="18">
        <f>SUM(D47:D72)</f>
        <v>18380600</v>
      </c>
    </row>
    <row r="47" spans="1:4" ht="74.25" customHeight="1" outlineLevel="2" x14ac:dyDescent="0.2">
      <c r="A47" s="16" t="s">
        <v>86</v>
      </c>
      <c r="B47" s="17" t="s">
        <v>87</v>
      </c>
      <c r="C47" s="18">
        <f t="shared" ref="C47:D47" si="7">26700+46000+15000+6000</f>
        <v>93700</v>
      </c>
      <c r="D47" s="18">
        <f t="shared" si="7"/>
        <v>93700</v>
      </c>
    </row>
    <row r="48" spans="1:4" ht="99" customHeight="1" outlineLevel="2" x14ac:dyDescent="0.2">
      <c r="A48" s="16" t="s">
        <v>88</v>
      </c>
      <c r="B48" s="17" t="s">
        <v>89</v>
      </c>
      <c r="C48" s="18">
        <f t="shared" ref="C48:D48" si="8">15000+88300+2000+20500+172900+15700</f>
        <v>314400</v>
      </c>
      <c r="D48" s="18">
        <f t="shared" si="8"/>
        <v>314400</v>
      </c>
    </row>
    <row r="49" spans="1:4" ht="86.25" customHeight="1" outlineLevel="2" x14ac:dyDescent="0.2">
      <c r="A49" s="16" t="s">
        <v>90</v>
      </c>
      <c r="B49" s="17" t="s">
        <v>91</v>
      </c>
      <c r="C49" s="18">
        <f>8300+2300+16700+6700</f>
        <v>34000</v>
      </c>
      <c r="D49" s="18">
        <f>8300+2300+16700+6700</f>
        <v>34000</v>
      </c>
    </row>
    <row r="50" spans="1:4" ht="78.75" outlineLevel="2" x14ac:dyDescent="0.2">
      <c r="A50" s="16" t="s">
        <v>92</v>
      </c>
      <c r="B50" s="17" t="s">
        <v>93</v>
      </c>
      <c r="C50" s="18">
        <f t="shared" ref="C50:D50" si="9">900+21600</f>
        <v>22500</v>
      </c>
      <c r="D50" s="18">
        <f t="shared" si="9"/>
        <v>22500</v>
      </c>
    </row>
    <row r="51" spans="1:4" ht="94.5" outlineLevel="2" x14ac:dyDescent="0.2">
      <c r="A51" s="16" t="s">
        <v>94</v>
      </c>
      <c r="B51" s="17" t="s">
        <v>95</v>
      </c>
      <c r="C51" s="18">
        <v>270000</v>
      </c>
      <c r="D51" s="18">
        <v>270000</v>
      </c>
    </row>
    <row r="52" spans="1:4" ht="94.5" outlineLevel="2" x14ac:dyDescent="0.2">
      <c r="A52" s="16" t="s">
        <v>96</v>
      </c>
      <c r="B52" s="17" t="s">
        <v>97</v>
      </c>
      <c r="C52" s="18">
        <f t="shared" ref="C52:D52" si="10">4000+113300</f>
        <v>117300</v>
      </c>
      <c r="D52" s="18">
        <f t="shared" si="10"/>
        <v>117300</v>
      </c>
    </row>
    <row r="53" spans="1:4" ht="94.5" customHeight="1" outlineLevel="2" x14ac:dyDescent="0.2">
      <c r="A53" s="16" t="s">
        <v>98</v>
      </c>
      <c r="B53" s="17" t="s">
        <v>99</v>
      </c>
      <c r="C53" s="18">
        <f>58300+690000+3100</f>
        <v>751400</v>
      </c>
      <c r="D53" s="18">
        <f>58300+690000+3900</f>
        <v>752200</v>
      </c>
    </row>
    <row r="54" spans="1:4" ht="83.25" customHeight="1" outlineLevel="2" x14ac:dyDescent="0.2">
      <c r="A54" s="16" t="s">
        <v>100</v>
      </c>
      <c r="B54" s="17" t="s">
        <v>101</v>
      </c>
      <c r="C54" s="18">
        <v>8700</v>
      </c>
      <c r="D54" s="18">
        <v>8700</v>
      </c>
    </row>
    <row r="55" spans="1:4" ht="83.25" customHeight="1" outlineLevel="2" x14ac:dyDescent="0.2">
      <c r="A55" s="16" t="s">
        <v>102</v>
      </c>
      <c r="B55" s="17" t="s">
        <v>103</v>
      </c>
      <c r="C55" s="18">
        <v>1000</v>
      </c>
      <c r="D55" s="18">
        <v>1000</v>
      </c>
    </row>
    <row r="56" spans="1:4" ht="83.25" customHeight="1" outlineLevel="2" x14ac:dyDescent="0.2">
      <c r="A56" s="16" t="s">
        <v>104</v>
      </c>
      <c r="B56" s="17" t="s">
        <v>105</v>
      </c>
      <c r="C56" s="18">
        <v>13400</v>
      </c>
      <c r="D56" s="18">
        <v>13400</v>
      </c>
    </row>
    <row r="57" spans="1:4" ht="73.5" customHeight="1" outlineLevel="2" x14ac:dyDescent="0.2">
      <c r="A57" s="16" t="s">
        <v>106</v>
      </c>
      <c r="B57" s="17" t="s">
        <v>107</v>
      </c>
      <c r="C57" s="18">
        <v>1700</v>
      </c>
      <c r="D57" s="18">
        <v>1700</v>
      </c>
    </row>
    <row r="58" spans="1:4" ht="99.75" customHeight="1" outlineLevel="2" x14ac:dyDescent="0.2">
      <c r="A58" s="16" t="s">
        <v>108</v>
      </c>
      <c r="B58" s="17" t="s">
        <v>109</v>
      </c>
      <c r="C58" s="18">
        <v>116700</v>
      </c>
      <c r="D58" s="18">
        <v>116700</v>
      </c>
    </row>
    <row r="59" spans="1:4" ht="94.5" outlineLevel="2" x14ac:dyDescent="0.2">
      <c r="A59" s="16" t="s">
        <v>110</v>
      </c>
      <c r="B59" s="17" t="s">
        <v>111</v>
      </c>
      <c r="C59" s="18">
        <f t="shared" ref="C59:D59" si="11">14900+281000+30000+50600+75400</f>
        <v>451900</v>
      </c>
      <c r="D59" s="18">
        <f t="shared" si="11"/>
        <v>451900</v>
      </c>
    </row>
    <row r="60" spans="1:4" ht="126" outlineLevel="3" x14ac:dyDescent="0.2">
      <c r="A60" s="16" t="s">
        <v>112</v>
      </c>
      <c r="B60" s="17" t="s">
        <v>113</v>
      </c>
      <c r="C60" s="18">
        <f t="shared" ref="C60:D60" si="12">1500+46100+1700+7900</f>
        <v>57200</v>
      </c>
      <c r="D60" s="18">
        <f t="shared" si="12"/>
        <v>57200</v>
      </c>
    </row>
    <row r="61" spans="1:4" ht="126" outlineLevel="3" x14ac:dyDescent="0.2">
      <c r="A61" s="16" t="s">
        <v>114</v>
      </c>
      <c r="B61" s="17" t="s">
        <v>115</v>
      </c>
      <c r="C61" s="18">
        <v>80000</v>
      </c>
      <c r="D61" s="18">
        <v>80000</v>
      </c>
    </row>
    <row r="62" spans="1:4" ht="84" customHeight="1" outlineLevel="3" x14ac:dyDescent="0.2">
      <c r="A62" s="16" t="s">
        <v>116</v>
      </c>
      <c r="B62" s="17" t="s">
        <v>117</v>
      </c>
      <c r="C62" s="18">
        <f t="shared" ref="C62:D62" si="13">4000+300+12000</f>
        <v>16300</v>
      </c>
      <c r="D62" s="18">
        <f t="shared" si="13"/>
        <v>16300</v>
      </c>
    </row>
    <row r="63" spans="1:4" ht="110.25" outlineLevel="3" x14ac:dyDescent="0.2">
      <c r="A63" s="16" t="s">
        <v>118</v>
      </c>
      <c r="B63" s="17" t="s">
        <v>119</v>
      </c>
      <c r="C63" s="18">
        <v>11700</v>
      </c>
      <c r="D63" s="18">
        <v>11700</v>
      </c>
    </row>
    <row r="64" spans="1:4" ht="94.5" outlineLevel="3" x14ac:dyDescent="0.2">
      <c r="A64" s="16" t="s">
        <v>120</v>
      </c>
      <c r="B64" s="17" t="s">
        <v>121</v>
      </c>
      <c r="C64" s="18">
        <v>6500</v>
      </c>
      <c r="D64" s="18">
        <v>5000</v>
      </c>
    </row>
    <row r="65" spans="1:4" ht="78.75" outlineLevel="3" x14ac:dyDescent="0.2">
      <c r="A65" s="16" t="s">
        <v>122</v>
      </c>
      <c r="B65" s="17" t="s">
        <v>123</v>
      </c>
      <c r="C65" s="18">
        <f t="shared" ref="C65:D65" si="14">904600+1000+9900+3300+333300+333300+316700+8800+37300</f>
        <v>1948200</v>
      </c>
      <c r="D65" s="18">
        <f t="shared" si="14"/>
        <v>1948200</v>
      </c>
    </row>
    <row r="66" spans="1:4" ht="78.75" outlineLevel="3" x14ac:dyDescent="0.2">
      <c r="A66" s="16" t="s">
        <v>124</v>
      </c>
      <c r="B66" s="17" t="s">
        <v>125</v>
      </c>
      <c r="C66" s="18">
        <f t="shared" ref="C66:D66" si="15">58700+51300+2000+15000+156500+4453300+49600</f>
        <v>4786400</v>
      </c>
      <c r="D66" s="18">
        <f t="shared" si="15"/>
        <v>4786400</v>
      </c>
    </row>
    <row r="67" spans="1:4" ht="126" outlineLevel="3" x14ac:dyDescent="0.2">
      <c r="A67" s="16" t="s">
        <v>126</v>
      </c>
      <c r="B67" s="17" t="s">
        <v>127</v>
      </c>
      <c r="C67" s="18">
        <v>184400</v>
      </c>
      <c r="D67" s="18">
        <v>184400</v>
      </c>
    </row>
    <row r="68" spans="1:4" ht="63" outlineLevel="1" x14ac:dyDescent="0.2">
      <c r="A68" s="16" t="s">
        <v>128</v>
      </c>
      <c r="B68" s="25" t="s">
        <v>129</v>
      </c>
      <c r="C68" s="18">
        <f t="shared" ref="C68:D68" si="16">10300+337400</f>
        <v>347700</v>
      </c>
      <c r="D68" s="18">
        <f t="shared" si="16"/>
        <v>347700</v>
      </c>
    </row>
    <row r="69" spans="1:4" ht="69.75" customHeight="1" outlineLevel="1" x14ac:dyDescent="0.2">
      <c r="A69" s="16" t="s">
        <v>130</v>
      </c>
      <c r="B69" s="25" t="s">
        <v>131</v>
      </c>
      <c r="C69" s="18">
        <f>200000+474700+382000</f>
        <v>1056700</v>
      </c>
      <c r="D69" s="18">
        <f>200000+474700+382000</f>
        <v>1056700</v>
      </c>
    </row>
    <row r="70" spans="1:4" ht="63" outlineLevel="1" x14ac:dyDescent="0.2">
      <c r="A70" s="16" t="s">
        <v>132</v>
      </c>
      <c r="B70" s="25" t="s">
        <v>133</v>
      </c>
      <c r="C70" s="18">
        <f>3000000+40000+1382300+208000</f>
        <v>4630300</v>
      </c>
      <c r="D70" s="18">
        <f>3000000+40000+1382300+208000</f>
        <v>4630300</v>
      </c>
    </row>
    <row r="71" spans="1:4" ht="63" outlineLevel="1" x14ac:dyDescent="0.2">
      <c r="A71" s="16" t="s">
        <v>134</v>
      </c>
      <c r="B71" s="25" t="s">
        <v>135</v>
      </c>
      <c r="C71" s="18">
        <v>59200</v>
      </c>
      <c r="D71" s="18">
        <v>59200</v>
      </c>
    </row>
    <row r="72" spans="1:4" ht="47.25" outlineLevel="3" x14ac:dyDescent="0.2">
      <c r="A72" s="16" t="s">
        <v>136</v>
      </c>
      <c r="B72" s="17" t="s">
        <v>137</v>
      </c>
      <c r="C72" s="18">
        <v>3000000</v>
      </c>
      <c r="D72" s="18">
        <v>3000000</v>
      </c>
    </row>
    <row r="73" spans="1:4" ht="15.75" x14ac:dyDescent="0.2">
      <c r="A73" s="12" t="s">
        <v>138</v>
      </c>
      <c r="B73" s="13" t="s">
        <v>139</v>
      </c>
      <c r="C73" s="14">
        <f t="shared" ref="C73:D73" si="17">C74</f>
        <v>6510478000</v>
      </c>
      <c r="D73" s="14">
        <f t="shared" si="17"/>
        <v>6282071700</v>
      </c>
    </row>
    <row r="74" spans="1:4" ht="31.5" customHeight="1" outlineLevel="1" collapsed="1" x14ac:dyDescent="0.2">
      <c r="A74" s="16" t="s">
        <v>140</v>
      </c>
      <c r="B74" s="21" t="s">
        <v>141</v>
      </c>
      <c r="C74" s="18">
        <f t="shared" ref="C74:D74" si="18">C75+C76+C77+C78</f>
        <v>6510478000</v>
      </c>
      <c r="D74" s="18">
        <f t="shared" si="18"/>
        <v>6282071700</v>
      </c>
    </row>
    <row r="75" spans="1:4" ht="15.75" hidden="1" outlineLevel="2" x14ac:dyDescent="0.2">
      <c r="A75" s="16" t="s">
        <v>142</v>
      </c>
      <c r="B75" s="17" t="s">
        <v>143</v>
      </c>
      <c r="C75" s="18"/>
      <c r="D75" s="18"/>
    </row>
    <row r="76" spans="1:4" ht="31.5" outlineLevel="2" x14ac:dyDescent="0.2">
      <c r="A76" s="16" t="s">
        <v>144</v>
      </c>
      <c r="B76" s="17" t="s">
        <v>145</v>
      </c>
      <c r="C76" s="28">
        <f>1481277100-35796900+35796900-17235700-49122000-29828300+52342600+81699800</f>
        <v>1519133500</v>
      </c>
      <c r="D76" s="18">
        <v>1294106500</v>
      </c>
    </row>
    <row r="77" spans="1:4" ht="15.75" outlineLevel="2" x14ac:dyDescent="0.2">
      <c r="A77" s="16" t="s">
        <v>146</v>
      </c>
      <c r="B77" s="17" t="s">
        <v>147</v>
      </c>
      <c r="C77" s="18">
        <v>4893198100</v>
      </c>
      <c r="D77" s="18">
        <v>4890912500</v>
      </c>
    </row>
    <row r="78" spans="1:4" ht="15.75" outlineLevel="2" x14ac:dyDescent="0.2">
      <c r="A78" s="16" t="s">
        <v>148</v>
      </c>
      <c r="B78" s="17" t="s">
        <v>149</v>
      </c>
      <c r="C78" s="18">
        <v>98146400</v>
      </c>
      <c r="D78" s="18">
        <v>97052700</v>
      </c>
    </row>
    <row r="79" spans="1:4" ht="15.75" x14ac:dyDescent="0.2">
      <c r="A79" s="26"/>
      <c r="B79" s="23" t="s">
        <v>150</v>
      </c>
      <c r="C79" s="27">
        <f>C7+C73</f>
        <v>12524668000</v>
      </c>
      <c r="D79" s="27">
        <f>D7+D73</f>
        <v>12481299400</v>
      </c>
    </row>
  </sheetData>
  <pageMargins left="1.1811023622047245" right="0.39370078740157483" top="0.78740157480314965" bottom="0.78740157480314965" header="0.31496062992125984" footer="0.31496062992125984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№2'!Print_Titles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1</cp:revision>
  <cp:lastPrinted>2025-05-26T07:24:28Z</cp:lastPrinted>
  <dcterms:created xsi:type="dcterms:W3CDTF">2019-11-01T04:08:00Z</dcterms:created>
  <dcterms:modified xsi:type="dcterms:W3CDTF">2025-06-25T08:05:29Z</dcterms:modified>
</cp:coreProperties>
</file>