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92.168.207.111\обмен\Папка для общего пользования\ГАЛИНА\2025 год\Изменение в бюджет 2025-2027\Изменение апрель 2025\Приложения к заключению\"/>
    </mc:Choice>
  </mc:AlternateContent>
  <xr:revisionPtr revIDLastSave="0" documentId="13_ncr:1_{3859BEB2-5E0B-444F-A446-DAEB5EC7EFDF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'!$A$7:$F$80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'!$40:$40,'Приложение №1  '!$43:$45,'Приложение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'!$A$4:$B$86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'!$A$4:$B$86</definedName>
    <definedName name="Z_D98D50BE_849C_46DA_8784_1BBDD0B23E96_.wvu.Rows" localSheetId="0" hidden="1">'Приложение №1  '!#REF!,'Приложение №1  '!#REF!,'Приложение №1  '!#REF!,'Приложение №1  '!$40:$40,'Приложение №1  '!$43:$45,'Приложение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'!$A$1:$F$86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8" i="1" l="1"/>
  <c r="D83" i="1"/>
  <c r="F48" i="1"/>
  <c r="D76" i="1"/>
  <c r="D74" i="1"/>
  <c r="D68" i="1" l="1"/>
  <c r="C78" i="1"/>
  <c r="C48" i="1"/>
  <c r="C44" i="1"/>
  <c r="C41" i="1"/>
  <c r="C39" i="1"/>
  <c r="C29" i="1"/>
  <c r="C25" i="1"/>
  <c r="C22" i="1"/>
  <c r="C17" i="1" s="1"/>
  <c r="C19" i="1"/>
  <c r="C13" i="1"/>
  <c r="C28" i="1" l="1"/>
  <c r="C10" i="1"/>
  <c r="C9" i="1" s="1"/>
  <c r="C86" i="1" s="1"/>
  <c r="D84" i="1"/>
  <c r="D85" i="1"/>
  <c r="D12" i="1" l="1"/>
  <c r="E12" i="1"/>
  <c r="D14" i="1"/>
  <c r="E14" i="1"/>
  <c r="D15" i="1"/>
  <c r="E15" i="1"/>
  <c r="D16" i="1"/>
  <c r="E16" i="1"/>
  <c r="D18" i="1"/>
  <c r="E18" i="1"/>
  <c r="D20" i="1"/>
  <c r="E20" i="1"/>
  <c r="D21" i="1"/>
  <c r="E21" i="1"/>
  <c r="D23" i="1"/>
  <c r="E23" i="1"/>
  <c r="D24" i="1"/>
  <c r="E24" i="1"/>
  <c r="D26" i="1"/>
  <c r="E26" i="1"/>
  <c r="D27" i="1"/>
  <c r="E27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40" i="1"/>
  <c r="E40" i="1"/>
  <c r="D42" i="1"/>
  <c r="E42" i="1"/>
  <c r="D43" i="1"/>
  <c r="E43" i="1"/>
  <c r="D45" i="1"/>
  <c r="E45" i="1"/>
  <c r="D46" i="1"/>
  <c r="E46" i="1"/>
  <c r="D47" i="1"/>
  <c r="E47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9" i="1"/>
  <c r="E69" i="1"/>
  <c r="D70" i="1"/>
  <c r="E70" i="1"/>
  <c r="D71" i="1"/>
  <c r="E71" i="1"/>
  <c r="D72" i="1"/>
  <c r="E72" i="1"/>
  <c r="D73" i="1"/>
  <c r="E73" i="1"/>
  <c r="D75" i="1"/>
  <c r="E75" i="1"/>
  <c r="D77" i="1"/>
  <c r="E77" i="1"/>
  <c r="D79" i="1"/>
  <c r="E79" i="1"/>
  <c r="D80" i="1"/>
  <c r="E80" i="1"/>
  <c r="D81" i="1"/>
  <c r="E81" i="1"/>
  <c r="D82" i="1"/>
  <c r="E82" i="1"/>
  <c r="F44" i="1"/>
  <c r="F41" i="1"/>
  <c r="F39" i="1"/>
  <c r="F29" i="1"/>
  <c r="D29" i="1" s="1"/>
  <c r="F25" i="1"/>
  <c r="F22" i="1"/>
  <c r="F17" i="1" s="1"/>
  <c r="F10" i="1" s="1"/>
  <c r="F19" i="1"/>
  <c r="F13" i="1"/>
  <c r="E29" i="1" l="1"/>
  <c r="F28" i="1"/>
  <c r="E78" i="1"/>
  <c r="D48" i="1"/>
  <c r="E44" i="1"/>
  <c r="E41" i="1"/>
  <c r="E39" i="1"/>
  <c r="E25" i="1"/>
  <c r="D22" i="1"/>
  <c r="E19" i="1"/>
  <c r="E13" i="1"/>
  <c r="E48" i="1" l="1"/>
  <c r="D39" i="1"/>
  <c r="D19" i="1"/>
  <c r="D13" i="1"/>
  <c r="D44" i="1"/>
  <c r="D25" i="1"/>
  <c r="D41" i="1"/>
  <c r="F9" i="1"/>
  <c r="F86" i="1" s="1"/>
  <c r="E22" i="1"/>
  <c r="D78" i="1"/>
  <c r="E86" i="1" l="1"/>
  <c r="D28" i="1"/>
  <c r="E17" i="1"/>
  <c r="D17" i="1"/>
  <c r="E28" i="1"/>
  <c r="D11" i="1"/>
  <c r="D86" i="1" l="1"/>
  <c r="E11" i="1"/>
  <c r="D10" i="1" l="1"/>
  <c r="E10" i="1"/>
  <c r="E9" i="1" l="1"/>
  <c r="D9" i="1"/>
</calcChain>
</file>

<file path=xl/sharedStrings.xml><?xml version="1.0" encoding="utf-8"?>
<sst xmlns="http://schemas.openxmlformats.org/spreadsheetml/2006/main" count="163" uniqueCount="163">
  <si>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</si>
  <si>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</si>
  <si>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</si>
  <si>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</si>
  <si>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</si>
  <si>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</si>
  <si>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</si>
  <si>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</si>
  <si>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</si>
  <si>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</si>
  <si>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</si>
  <si>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</si>
  <si>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</si>
  <si>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</si>
  <si>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</si>
  <si>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</si>
  <si>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</si>
  <si>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</si>
  <si>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</si>
  <si>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</si>
  <si>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</si>
  <si>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</si>
  <si>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</si>
  <si>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</si>
  <si>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</si>
  <si>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</si>
  <si>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</si>
  <si>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</si>
  <si>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</si>
  <si>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</si>
  <si>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</si>
  <si>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</si>
  <si>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</si>
  <si>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</si>
  <si>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</si>
  <si>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</si>
  <si>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</si>
  <si>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</si>
  <si>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</si>
  <si>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</si>
  <si>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</si>
  <si>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</si>
  <si>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</si>
  <si>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</si>
  <si>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</si>
  <si>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</si>
  <si>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</si>
  <si>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</si>
  <si>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</si>
  <si>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</si>
  <si>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</si>
  <si>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</si>
  <si>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</si>
  <si>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</si>
  <si>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</si>
  <si>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</si>
  <si>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</si>
  <si>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</si>
  <si>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</si>
  <si>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</si>
  <si>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</si>
  <si>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</si>
  <si>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</si>
  <si>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</si>
  <si>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</si>
  <si>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</si>
  <si>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</si>
  <si>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</si>
  <si>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</si>
  <si>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</si>
  <si>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</si>
  <si>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</si>
  <si>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</si>
  <si>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</si>
  <si>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</si>
  <si>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</si>
  <si>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</si>
  <si>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</si>
  <si>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</si>
  <si>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</si>
  <si>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</si>
  <si>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</si>
  <si>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</si>
  <si>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</si>
  <si>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</si>
  <si>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</si>
  <si>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</si>
  <si>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</si>
  <si>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</si>
  <si>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</si>
  <si>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</si>
  <si>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</si>
  <si>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</si>
  <si>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</si>
  <si>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</si>
  <si>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</si>
  <si>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</si>
  <si>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</si>
  <si>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Первоначальный бюджет, в рублях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</si>
  <si>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</si>
  <si>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000 1 16 01083 01 0000 140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</si>
  <si>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</si>
  <si>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</si>
  <si>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</si>
  <si>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</si>
  <si>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</si>
  <si>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</si>
  <si>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</si>
  <si>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</si>
  <si>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</si>
  <si>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</si>
  <si>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</si>
  <si>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</si>
  <si>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</si>
  <si>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</si>
  <si>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Налог на доходы физических лиц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</si>
  <si>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</si>
  <si>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</si>
  <si>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</si>
  <si>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</si>
  <si>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Поправки, вносимые в доходную часть бюджета города на 2025 год</t>
  </si>
  <si>
    <t xml:space="preserve"> </t>
  </si>
  <si>
    <t>000 1 08 07150 01 0000 110</t>
  </si>
  <si>
    <t>Государственная пошлина за выдачу разрешения на установку рекламной конструкции</t>
  </si>
  <si>
    <t xml:space="preserve">Налог, взимаемый в связи с применением упрощенной системы налогообложения </t>
  </si>
  <si>
    <t xml:space="preserve">Единый сельскохозяйственный налог 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</si>
  <si>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</si>
  <si>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</si>
  <si>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</si>
  <si>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</si>
  <si>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000 1 13 00000 00 0000 000 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</si>
  <si>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</si>
  <si>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</si>
  <si>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</si>
  <si>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</si>
  <si>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</si>
  <si>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</si>
  <si>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</si>
  <si>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</si>
  <si>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</si>
  <si>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</si>
  <si>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</si>
  <si>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000 1 16 10032 04 0000 140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</si>
  <si>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</si>
  <si>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</si>
  <si>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000 2 02 10000 00 0000 151</t>
  </si>
  <si>
    <t>000 2 02 20000 00 0000 151</t>
  </si>
  <si>
    <t>000 2 02 30000 00 0000 151</t>
  </si>
  <si>
    <t>000 2 02 40000 00 0000 151</t>
  </si>
  <si>
    <t>Безвозмездные поступления</t>
  </si>
  <si>
    <t>Итого доходов</t>
  </si>
  <si>
    <t>000 2 18 04000 04 0000 150</t>
  </si>
  <si>
    <t>000 2 19 00000 04 0000 150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</si>
  <si>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</si>
  <si>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</si>
  <si>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</si>
  <si>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</si>
  <si>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</si>
  <si>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</si>
  <si>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</si>
  <si>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</si>
  <si>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000 2 04 04099 04 0000 150</t>
  </si>
  <si>
    <t>Прочие безвозмездные поступления от негосударственных организаций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</si>
</sst>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0000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4" fontId="2" fillId="0" borderId="0" xfId="0" applyNumberFormat="1" applyFont="1" applyAlignment="1">
      <alignment horizontal="center"/>
    </xf>
    <xf numFmtId="3" fontId="2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/>
    </xf>
    <xf numFmtId="3" fontId="4" fillId="0" borderId="0" xfId="0" applyNumberFormat="1" applyFont="1"/>
    <xf numFmtId="0" fontId="4" fillId="0" borderId="0" xfId="0" applyFont="1"/>
    <xf numFmtId="4" fontId="4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3" fontId="7" fillId="2" borderId="0" xfId="0" applyNumberFormat="1" applyFont="1" applyFill="1"/>
    <xf numFmtId="0" fontId="7" fillId="2" borderId="0" xfId="0" applyFont="1" applyFill="1"/>
    <xf numFmtId="3" fontId="7" fillId="0" borderId="0" xfId="0" applyNumberFormat="1" applyFont="1"/>
    <xf numFmtId="0" fontId="7" fillId="0" borderId="0" xfId="0" applyFont="1"/>
    <xf numFmtId="49" fontId="9" fillId="0" borderId="1" xfId="2" applyNumberFormat="1" applyFont="1" applyBorder="1" applyAlignment="1">
      <alignment horizontal="center" vertical="center" wrapText="1"/>
    </xf>
    <xf numFmtId="49" fontId="9" fillId="0" borderId="1" xfId="2" applyNumberFormat="1" applyFont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4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164" fontId="10" fillId="0" borderId="1" xfId="3" applyFont="1" applyBorder="1" applyAlignment="1">
      <alignment vertical="center"/>
    </xf>
    <xf numFmtId="4" fontId="4" fillId="0" borderId="1" xfId="3" applyNumberFormat="1" applyFont="1" applyFill="1" applyBorder="1" applyAlignment="1">
      <alignment vertical="center"/>
    </xf>
    <xf numFmtId="164" fontId="11" fillId="0" borderId="1" xfId="3" applyFont="1" applyBorder="1" applyAlignment="1">
      <alignment vertical="center"/>
    </xf>
    <xf numFmtId="4" fontId="2" fillId="0" borderId="1" xfId="3" applyNumberFormat="1" applyFont="1" applyFill="1" applyBorder="1" applyAlignment="1">
      <alignment vertical="center"/>
    </xf>
    <xf numFmtId="164" fontId="9" fillId="0" borderId="1" xfId="3" applyFont="1" applyBorder="1" applyAlignment="1">
      <alignment vertical="center"/>
    </xf>
    <xf numFmtId="164" fontId="8" fillId="0" borderId="1" xfId="3" applyFont="1" applyBorder="1" applyAlignment="1">
      <alignment vertical="center"/>
    </xf>
    <xf numFmtId="0" fontId="9" fillId="0" borderId="1" xfId="0" applyFont="1" applyBorder="1" applyAlignment="1">
      <alignment horizontal="center"/>
    </xf>
    <xf numFmtId="2" fontId="9" fillId="0" borderId="1" xfId="3" applyNumberFormat="1" applyFont="1" applyBorder="1" applyAlignment="1">
      <alignment vertical="center"/>
    </xf>
    <xf numFmtId="4" fontId="2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center" wrapText="1"/>
    </xf>
    <xf numFmtId="0" fontId="5" fillId="0" borderId="0" xfId="0" applyFont="1"/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Уточненные Приложения 1,6,7,8,9,13июль 2008 2" xfId="4" xr:uid="{00000000-0005-0000-0000-000003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6"/>
  <sheetViews>
    <sheetView tabSelected="1" topLeftCell="A76" zoomScale="80" zoomScaleNormal="80" zoomScaleSheetLayoutView="80" workbookViewId="0">
      <selection activeCell="D80" sqref="D80:D82"/>
    </sheetView>
  </sheetViews>
  <sheetFormatPr defaultRowHeight="15" x14ac:dyDescent="0.25"/>
  <cols>
    <col min="1" max="1" width="31.5703125" style="5" customWidth="1"/>
    <col min="2" max="2" width="61.28515625" style="2" customWidth="1"/>
    <col min="3" max="3" width="24.42578125" style="3" customWidth="1"/>
    <col min="4" max="4" width="17.85546875" style="3" customWidth="1"/>
    <col min="5" max="5" width="16.5703125" style="3" customWidth="1"/>
    <col min="6" max="6" width="25.42578125" style="3" customWidth="1"/>
    <col min="7" max="7" width="24.28515625" style="4" customWidth="1"/>
    <col min="8" max="17" width="16.7109375" style="4" customWidth="1"/>
    <col min="18" max="16384" width="9.140625" style="5"/>
  </cols>
  <sheetData>
    <row r="1" spans="1:17" x14ac:dyDescent="0.25">
      <c r="A1" s="1"/>
      <c r="E1" s="41" t="s">
        <v>0</v>
      </c>
      <c r="F1" s="42"/>
    </row>
    <row r="2" spans="1:17" x14ac:dyDescent="0.25">
      <c r="A2" s="1"/>
      <c r="E2" s="41" t="s">
        <v>1</v>
      </c>
      <c r="F2" s="41"/>
    </row>
    <row r="3" spans="1:17" ht="19.5" customHeight="1" x14ac:dyDescent="0.25">
      <c r="A3" s="1"/>
    </row>
    <row r="4" spans="1:17" s="9" customFormat="1" x14ac:dyDescent="0.25">
      <c r="A4" s="6"/>
      <c r="B4" s="43" t="s">
        <v>120</v>
      </c>
      <c r="C4" s="44"/>
      <c r="D4" s="44"/>
      <c r="E4" s="44"/>
      <c r="F4" s="7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x14ac:dyDescent="0.25">
      <c r="B5" s="2" t="s">
        <v>121</v>
      </c>
    </row>
    <row r="7" spans="1:17" s="9" customFormat="1" ht="71.25" x14ac:dyDescent="0.2">
      <c r="A7" s="19" t="s">
        <v>2</v>
      </c>
      <c r="B7" s="20" t="s">
        <v>3</v>
      </c>
      <c r="C7" s="10" t="s">
        <v>98</v>
      </c>
      <c r="D7" s="10" t="s">
        <v>4</v>
      </c>
      <c r="E7" s="10" t="s">
        <v>5</v>
      </c>
      <c r="F7" s="10" t="s">
        <v>6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17" ht="15.75" x14ac:dyDescent="0.25">
      <c r="A8" s="21">
        <v>1</v>
      </c>
      <c r="B8" s="22">
        <v>2</v>
      </c>
      <c r="C8" s="11">
        <v>3</v>
      </c>
      <c r="D8" s="11">
        <v>4</v>
      </c>
      <c r="E8" s="11">
        <v>5</v>
      </c>
      <c r="F8" s="11">
        <v>6</v>
      </c>
    </row>
    <row r="9" spans="1:17" s="9" customFormat="1" ht="24" customHeight="1" x14ac:dyDescent="0.2">
      <c r="A9" s="19" t="s">
        <v>7</v>
      </c>
      <c r="B9" s="23" t="s">
        <v>112</v>
      </c>
      <c r="C9" s="33">
        <f>C10+C28</f>
        <v>5932079068</v>
      </c>
      <c r="D9" s="34">
        <f>F9-C9</f>
        <v>545514</v>
      </c>
      <c r="E9" s="34">
        <f>(F9/C9)*100-100</f>
        <v>9.1960001501405486E-3</v>
      </c>
      <c r="F9" s="33">
        <f>F10+F28</f>
        <v>5932624582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 s="9" customFormat="1" ht="15.75" x14ac:dyDescent="0.2">
      <c r="A10" s="19"/>
      <c r="B10" s="24" t="s">
        <v>113</v>
      </c>
      <c r="C10" s="33">
        <f>C11+C13+C17+C25+C12</f>
        <v>5370663632</v>
      </c>
      <c r="D10" s="34">
        <f t="shared" ref="D10:D11" si="0">F10-C10</f>
        <v>0</v>
      </c>
      <c r="E10" s="34">
        <f t="shared" ref="E10:E11" si="1">(F10/C10)*100-100</f>
        <v>0</v>
      </c>
      <c r="F10" s="33">
        <f>F11+F13+F17+F25+F12</f>
        <v>5370663632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ht="15.75" x14ac:dyDescent="0.25">
      <c r="A11" s="21" t="s">
        <v>8</v>
      </c>
      <c r="B11" s="25" t="s">
        <v>115</v>
      </c>
      <c r="C11" s="35">
        <v>4294750552</v>
      </c>
      <c r="D11" s="36">
        <f t="shared" si="0"/>
        <v>0</v>
      </c>
      <c r="E11" s="36">
        <f t="shared" si="1"/>
        <v>0</v>
      </c>
      <c r="F11" s="35">
        <v>4294750552</v>
      </c>
    </row>
    <row r="12" spans="1:17" ht="31.5" x14ac:dyDescent="0.25">
      <c r="A12" s="26" t="s">
        <v>9</v>
      </c>
      <c r="B12" s="27" t="s">
        <v>10</v>
      </c>
      <c r="C12" s="35">
        <v>14640000</v>
      </c>
      <c r="D12" s="36">
        <f t="shared" ref="D12:D78" si="2">F12-C12</f>
        <v>0</v>
      </c>
      <c r="E12" s="36">
        <f t="shared" ref="E12:E78" si="3">(F12/C12)*100-100</f>
        <v>0</v>
      </c>
      <c r="F12" s="35">
        <v>14640000</v>
      </c>
    </row>
    <row r="13" spans="1:17" ht="15.75" x14ac:dyDescent="0.25">
      <c r="A13" s="21" t="s">
        <v>11</v>
      </c>
      <c r="B13" s="25" t="s">
        <v>12</v>
      </c>
      <c r="C13" s="35">
        <f>C14+C15+C16</f>
        <v>776084690</v>
      </c>
      <c r="D13" s="36">
        <f t="shared" si="2"/>
        <v>0</v>
      </c>
      <c r="E13" s="36">
        <f t="shared" si="3"/>
        <v>0</v>
      </c>
      <c r="F13" s="35">
        <f>F14+F15+F16</f>
        <v>776084690</v>
      </c>
    </row>
    <row r="14" spans="1:17" ht="31.5" x14ac:dyDescent="0.25">
      <c r="A14" s="21" t="s">
        <v>13</v>
      </c>
      <c r="B14" s="28" t="s">
        <v>124</v>
      </c>
      <c r="C14" s="35">
        <v>751451690</v>
      </c>
      <c r="D14" s="36">
        <f t="shared" si="2"/>
        <v>0</v>
      </c>
      <c r="E14" s="36">
        <f t="shared" si="3"/>
        <v>0</v>
      </c>
      <c r="F14" s="35">
        <v>751451690</v>
      </c>
    </row>
    <row r="15" spans="1:17" ht="15.75" x14ac:dyDescent="0.25">
      <c r="A15" s="21" t="s">
        <v>14</v>
      </c>
      <c r="B15" s="28" t="s">
        <v>125</v>
      </c>
      <c r="C15" s="35">
        <v>191000</v>
      </c>
      <c r="D15" s="36">
        <f t="shared" si="2"/>
        <v>0</v>
      </c>
      <c r="E15" s="36">
        <f t="shared" si="3"/>
        <v>0</v>
      </c>
      <c r="F15" s="35">
        <v>191000</v>
      </c>
    </row>
    <row r="16" spans="1:17" ht="47.25" x14ac:dyDescent="0.25">
      <c r="A16" s="16" t="s">
        <v>43</v>
      </c>
      <c r="B16" s="17" t="s">
        <v>44</v>
      </c>
      <c r="C16" s="35">
        <v>24442000</v>
      </c>
      <c r="D16" s="36">
        <f t="shared" si="2"/>
        <v>0</v>
      </c>
      <c r="E16" s="36">
        <f t="shared" si="3"/>
        <v>0</v>
      </c>
      <c r="F16" s="35">
        <v>24442000</v>
      </c>
    </row>
    <row r="17" spans="1:17" ht="15.75" x14ac:dyDescent="0.25">
      <c r="A17" s="21" t="s">
        <v>15</v>
      </c>
      <c r="B17" s="28" t="s">
        <v>16</v>
      </c>
      <c r="C17" s="35">
        <f>C18+C22+C19</f>
        <v>264177530</v>
      </c>
      <c r="D17" s="36">
        <f t="shared" si="2"/>
        <v>0</v>
      </c>
      <c r="E17" s="36">
        <f t="shared" si="3"/>
        <v>0</v>
      </c>
      <c r="F17" s="35">
        <f>F18+F22+F19</f>
        <v>264177530</v>
      </c>
    </row>
    <row r="18" spans="1:17" ht="47.25" x14ac:dyDescent="0.25">
      <c r="A18" s="21" t="s">
        <v>45</v>
      </c>
      <c r="B18" s="29" t="s">
        <v>46</v>
      </c>
      <c r="C18" s="35">
        <v>103294000</v>
      </c>
      <c r="D18" s="36">
        <f t="shared" si="2"/>
        <v>0</v>
      </c>
      <c r="E18" s="36">
        <f t="shared" si="3"/>
        <v>0</v>
      </c>
      <c r="F18" s="35">
        <v>103294000</v>
      </c>
    </row>
    <row r="19" spans="1:17" ht="18" customHeight="1" x14ac:dyDescent="0.25">
      <c r="A19" s="21" t="s">
        <v>36</v>
      </c>
      <c r="B19" s="29" t="s">
        <v>37</v>
      </c>
      <c r="C19" s="35">
        <f>C20+C21</f>
        <v>66116530</v>
      </c>
      <c r="D19" s="36">
        <f t="shared" si="2"/>
        <v>0</v>
      </c>
      <c r="E19" s="36">
        <f t="shared" si="3"/>
        <v>0</v>
      </c>
      <c r="F19" s="35">
        <f>F20+F21</f>
        <v>66116530</v>
      </c>
    </row>
    <row r="20" spans="1:17" ht="18" customHeight="1" x14ac:dyDescent="0.25">
      <c r="A20" s="21" t="s">
        <v>47</v>
      </c>
      <c r="B20" s="29" t="s">
        <v>49</v>
      </c>
      <c r="C20" s="35">
        <v>27683530</v>
      </c>
      <c r="D20" s="36">
        <f t="shared" si="2"/>
        <v>0</v>
      </c>
      <c r="E20" s="36">
        <f t="shared" si="3"/>
        <v>0</v>
      </c>
      <c r="F20" s="35">
        <v>27683530</v>
      </c>
    </row>
    <row r="21" spans="1:17" ht="18" customHeight="1" x14ac:dyDescent="0.25">
      <c r="A21" s="21" t="s">
        <v>48</v>
      </c>
      <c r="B21" s="29" t="s">
        <v>50</v>
      </c>
      <c r="C21" s="35">
        <v>38433000</v>
      </c>
      <c r="D21" s="36">
        <f t="shared" si="2"/>
        <v>0</v>
      </c>
      <c r="E21" s="36">
        <f t="shared" si="3"/>
        <v>0</v>
      </c>
      <c r="F21" s="35">
        <v>38433000</v>
      </c>
    </row>
    <row r="22" spans="1:17" ht="18" customHeight="1" x14ac:dyDescent="0.25">
      <c r="A22" s="21" t="s">
        <v>17</v>
      </c>
      <c r="B22" s="29" t="s">
        <v>18</v>
      </c>
      <c r="C22" s="35">
        <f>C23+C24</f>
        <v>94767000</v>
      </c>
      <c r="D22" s="36">
        <f t="shared" si="2"/>
        <v>0</v>
      </c>
      <c r="E22" s="36">
        <f t="shared" si="3"/>
        <v>0</v>
      </c>
      <c r="F22" s="35">
        <f>F23+F24</f>
        <v>94767000</v>
      </c>
    </row>
    <row r="23" spans="1:17" ht="31.5" x14ac:dyDescent="0.25">
      <c r="A23" s="21" t="s">
        <v>55</v>
      </c>
      <c r="B23" s="29" t="s">
        <v>51</v>
      </c>
      <c r="C23" s="35">
        <v>73682000</v>
      </c>
      <c r="D23" s="36">
        <f t="shared" si="2"/>
        <v>0</v>
      </c>
      <c r="E23" s="36">
        <f t="shared" si="3"/>
        <v>0</v>
      </c>
      <c r="F23" s="35">
        <v>73682000</v>
      </c>
    </row>
    <row r="24" spans="1:17" ht="49.5" customHeight="1" x14ac:dyDescent="0.25">
      <c r="A24" s="21" t="s">
        <v>56</v>
      </c>
      <c r="B24" s="29" t="s">
        <v>52</v>
      </c>
      <c r="C24" s="35">
        <v>21085000</v>
      </c>
      <c r="D24" s="36">
        <f t="shared" si="2"/>
        <v>0</v>
      </c>
      <c r="E24" s="36">
        <f t="shared" si="3"/>
        <v>0</v>
      </c>
      <c r="F24" s="35">
        <v>21085000</v>
      </c>
    </row>
    <row r="25" spans="1:17" ht="21.75" customHeight="1" x14ac:dyDescent="0.25">
      <c r="A25" s="21" t="s">
        <v>19</v>
      </c>
      <c r="B25" s="29" t="s">
        <v>20</v>
      </c>
      <c r="C25" s="35">
        <f>C26+C27</f>
        <v>21010860</v>
      </c>
      <c r="D25" s="36">
        <f t="shared" si="2"/>
        <v>0</v>
      </c>
      <c r="E25" s="36">
        <f t="shared" si="3"/>
        <v>0</v>
      </c>
      <c r="F25" s="35">
        <f>F26+F27</f>
        <v>21010860</v>
      </c>
    </row>
    <row r="26" spans="1:17" ht="51.75" customHeight="1" x14ac:dyDescent="0.25">
      <c r="A26" s="21" t="s">
        <v>53</v>
      </c>
      <c r="B26" s="29" t="s">
        <v>99</v>
      </c>
      <c r="C26" s="35">
        <v>21005860</v>
      </c>
      <c r="D26" s="36">
        <f t="shared" si="2"/>
        <v>0</v>
      </c>
      <c r="E26" s="36">
        <f t="shared" si="3"/>
        <v>0</v>
      </c>
      <c r="F26" s="35">
        <v>21005860</v>
      </c>
    </row>
    <row r="27" spans="1:17" ht="36" customHeight="1" x14ac:dyDescent="0.25">
      <c r="A27" s="16" t="s">
        <v>122</v>
      </c>
      <c r="B27" s="17" t="s">
        <v>123</v>
      </c>
      <c r="C27" s="35">
        <v>5000</v>
      </c>
      <c r="D27" s="36">
        <f t="shared" si="2"/>
        <v>0</v>
      </c>
      <c r="E27" s="36">
        <f t="shared" si="3"/>
        <v>0</v>
      </c>
      <c r="F27" s="35">
        <v>5000</v>
      </c>
    </row>
    <row r="28" spans="1:17" ht="15.75" x14ac:dyDescent="0.25">
      <c r="A28" s="19"/>
      <c r="B28" s="23" t="s">
        <v>114</v>
      </c>
      <c r="C28" s="33">
        <f>C29+C39+C41+C44+C48</f>
        <v>561415436</v>
      </c>
      <c r="D28" s="34">
        <f t="shared" si="2"/>
        <v>545514</v>
      </c>
      <c r="E28" s="34">
        <f t="shared" si="3"/>
        <v>9.7167616887531949E-2</v>
      </c>
      <c r="F28" s="33">
        <f>F29+F39+F41+F44+F48</f>
        <v>561960950</v>
      </c>
    </row>
    <row r="29" spans="1:17" ht="42.75" customHeight="1" x14ac:dyDescent="0.25">
      <c r="A29" s="21" t="s">
        <v>21</v>
      </c>
      <c r="B29" s="28" t="s">
        <v>22</v>
      </c>
      <c r="C29" s="35">
        <f>C30+C37+C31+C32+C33+C34+C38+C35+C36</f>
        <v>452119060</v>
      </c>
      <c r="D29" s="36">
        <f t="shared" si="2"/>
        <v>0</v>
      </c>
      <c r="E29" s="36">
        <f t="shared" si="3"/>
        <v>0</v>
      </c>
      <c r="F29" s="35">
        <f>F30+F37+F31+F32+F33+F34+F38+F35+F36</f>
        <v>452119060</v>
      </c>
    </row>
    <row r="30" spans="1:17" ht="72.75" customHeight="1" x14ac:dyDescent="0.25">
      <c r="A30" s="21" t="s">
        <v>54</v>
      </c>
      <c r="B30" s="28" t="s">
        <v>57</v>
      </c>
      <c r="C30" s="35">
        <v>1273000</v>
      </c>
      <c r="D30" s="36">
        <f t="shared" si="2"/>
        <v>0</v>
      </c>
      <c r="E30" s="36">
        <f t="shared" si="3"/>
        <v>0</v>
      </c>
      <c r="F30" s="35">
        <v>1273000</v>
      </c>
    </row>
    <row r="31" spans="1:17" s="9" customFormat="1" ht="92.25" customHeight="1" x14ac:dyDescent="0.2">
      <c r="A31" s="21" t="s">
        <v>58</v>
      </c>
      <c r="B31" s="28" t="s">
        <v>59</v>
      </c>
      <c r="C31" s="35">
        <v>380380000</v>
      </c>
      <c r="D31" s="36">
        <f t="shared" si="2"/>
        <v>0</v>
      </c>
      <c r="E31" s="36">
        <f t="shared" si="3"/>
        <v>0</v>
      </c>
      <c r="F31" s="35">
        <v>380380000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1:17" ht="95.25" customHeight="1" x14ac:dyDescent="0.25">
      <c r="A32" s="21" t="s">
        <v>60</v>
      </c>
      <c r="B32" s="28" t="s">
        <v>61</v>
      </c>
      <c r="C32" s="35">
        <v>659688</v>
      </c>
      <c r="D32" s="36">
        <f t="shared" si="2"/>
        <v>0</v>
      </c>
      <c r="E32" s="36">
        <f t="shared" si="3"/>
        <v>0</v>
      </c>
      <c r="F32" s="35">
        <v>659688</v>
      </c>
    </row>
    <row r="33" spans="1:17" ht="82.5" customHeight="1" x14ac:dyDescent="0.25">
      <c r="A33" s="21" t="s">
        <v>62</v>
      </c>
      <c r="B33" s="28" t="s">
        <v>63</v>
      </c>
      <c r="C33" s="35">
        <v>191522</v>
      </c>
      <c r="D33" s="36">
        <f t="shared" si="2"/>
        <v>0</v>
      </c>
      <c r="E33" s="36">
        <f t="shared" si="3"/>
        <v>0</v>
      </c>
      <c r="F33" s="35">
        <v>191522</v>
      </c>
    </row>
    <row r="34" spans="1:17" s="13" customFormat="1" ht="41.25" customHeight="1" x14ac:dyDescent="0.25">
      <c r="A34" s="21" t="s">
        <v>64</v>
      </c>
      <c r="B34" s="28" t="s">
        <v>65</v>
      </c>
      <c r="C34" s="35">
        <v>60230300</v>
      </c>
      <c r="D34" s="36">
        <f t="shared" si="2"/>
        <v>0</v>
      </c>
      <c r="E34" s="36">
        <f t="shared" si="3"/>
        <v>0</v>
      </c>
      <c r="F34" s="35">
        <v>60230300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</row>
    <row r="35" spans="1:17" s="13" customFormat="1" ht="142.5" customHeight="1" x14ac:dyDescent="0.25">
      <c r="A35" s="21" t="s">
        <v>126</v>
      </c>
      <c r="B35" s="28" t="s">
        <v>127</v>
      </c>
      <c r="C35" s="35">
        <v>36</v>
      </c>
      <c r="D35" s="36">
        <f t="shared" si="2"/>
        <v>0</v>
      </c>
      <c r="E35" s="36">
        <f t="shared" si="3"/>
        <v>0</v>
      </c>
      <c r="F35" s="35">
        <v>36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</row>
    <row r="36" spans="1:17" s="13" customFormat="1" ht="124.5" customHeight="1" x14ac:dyDescent="0.25">
      <c r="A36" s="21" t="s">
        <v>128</v>
      </c>
      <c r="B36" s="28" t="s">
        <v>129</v>
      </c>
      <c r="C36" s="35">
        <v>14</v>
      </c>
      <c r="D36" s="36">
        <f t="shared" si="2"/>
        <v>0</v>
      </c>
      <c r="E36" s="36">
        <f t="shared" si="3"/>
        <v>0</v>
      </c>
      <c r="F36" s="35">
        <v>14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</row>
    <row r="37" spans="1:17" ht="98.25" customHeight="1" x14ac:dyDescent="0.25">
      <c r="A37" s="21" t="s">
        <v>67</v>
      </c>
      <c r="B37" s="28" t="s">
        <v>66</v>
      </c>
      <c r="C37" s="35">
        <v>6000000</v>
      </c>
      <c r="D37" s="36">
        <f t="shared" si="2"/>
        <v>0</v>
      </c>
      <c r="E37" s="36">
        <f t="shared" si="3"/>
        <v>0</v>
      </c>
      <c r="F37" s="35">
        <v>6000000</v>
      </c>
    </row>
    <row r="38" spans="1:17" ht="117" customHeight="1" x14ac:dyDescent="0.25">
      <c r="A38" s="21" t="s">
        <v>104</v>
      </c>
      <c r="B38" s="28" t="s">
        <v>105</v>
      </c>
      <c r="C38" s="35">
        <v>3384500</v>
      </c>
      <c r="D38" s="36">
        <f t="shared" si="2"/>
        <v>0</v>
      </c>
      <c r="E38" s="36">
        <f t="shared" si="3"/>
        <v>0</v>
      </c>
      <c r="F38" s="35">
        <v>3384500</v>
      </c>
    </row>
    <row r="39" spans="1:17" ht="26.25" customHeight="1" x14ac:dyDescent="0.25">
      <c r="A39" s="21" t="s">
        <v>23</v>
      </c>
      <c r="B39" s="28" t="s">
        <v>24</v>
      </c>
      <c r="C39" s="35">
        <f>C40</f>
        <v>7018608</v>
      </c>
      <c r="D39" s="36">
        <f t="shared" si="2"/>
        <v>0</v>
      </c>
      <c r="E39" s="36">
        <f t="shared" si="3"/>
        <v>0</v>
      </c>
      <c r="F39" s="35">
        <f>F40</f>
        <v>7018608</v>
      </c>
    </row>
    <row r="40" spans="1:17" ht="21.75" customHeight="1" x14ac:dyDescent="0.25">
      <c r="A40" s="21" t="s">
        <v>25</v>
      </c>
      <c r="B40" s="28" t="s">
        <v>26</v>
      </c>
      <c r="C40" s="35">
        <v>7018608</v>
      </c>
      <c r="D40" s="36">
        <f t="shared" si="2"/>
        <v>0</v>
      </c>
      <c r="E40" s="36">
        <f t="shared" si="3"/>
        <v>0</v>
      </c>
      <c r="F40" s="35">
        <v>7018608</v>
      </c>
    </row>
    <row r="41" spans="1:17" ht="31.5" x14ac:dyDescent="0.25">
      <c r="A41" s="21" t="s">
        <v>130</v>
      </c>
      <c r="B41" s="28" t="s">
        <v>95</v>
      </c>
      <c r="C41" s="35">
        <f>C42+C43</f>
        <v>7674868</v>
      </c>
      <c r="D41" s="36">
        <f t="shared" si="2"/>
        <v>121608</v>
      </c>
      <c r="E41" s="36">
        <f t="shared" si="3"/>
        <v>1.5844963066465851</v>
      </c>
      <c r="F41" s="35">
        <f>F42+F43</f>
        <v>7796476</v>
      </c>
    </row>
    <row r="42" spans="1:17" ht="38.25" customHeight="1" x14ac:dyDescent="0.25">
      <c r="A42" s="21" t="s">
        <v>69</v>
      </c>
      <c r="B42" s="28" t="s">
        <v>68</v>
      </c>
      <c r="C42" s="35">
        <v>5479100</v>
      </c>
      <c r="D42" s="36">
        <f t="shared" si="2"/>
        <v>0</v>
      </c>
      <c r="E42" s="36">
        <f t="shared" si="3"/>
        <v>0</v>
      </c>
      <c r="F42" s="35">
        <v>5479100</v>
      </c>
    </row>
    <row r="43" spans="1:17" ht="36.75" customHeight="1" x14ac:dyDescent="0.25">
      <c r="A43" s="39" t="s">
        <v>70</v>
      </c>
      <c r="B43" s="29" t="s">
        <v>71</v>
      </c>
      <c r="C43" s="37">
        <v>2195768</v>
      </c>
      <c r="D43" s="36">
        <f t="shared" si="2"/>
        <v>121608</v>
      </c>
      <c r="E43" s="36">
        <f t="shared" si="3"/>
        <v>5.5382900197106437</v>
      </c>
      <c r="F43" s="37">
        <v>2317376</v>
      </c>
    </row>
    <row r="44" spans="1:17" ht="31.5" x14ac:dyDescent="0.25">
      <c r="A44" s="21" t="s">
        <v>27</v>
      </c>
      <c r="B44" s="28" t="s">
        <v>28</v>
      </c>
      <c r="C44" s="35">
        <f>C46+C47+C45</f>
        <v>76221800</v>
      </c>
      <c r="D44" s="36">
        <f t="shared" si="2"/>
        <v>0</v>
      </c>
      <c r="E44" s="36">
        <f t="shared" si="3"/>
        <v>0</v>
      </c>
      <c r="F44" s="35">
        <f>F46+F47+F45</f>
        <v>76221800</v>
      </c>
    </row>
    <row r="45" spans="1:17" ht="31.5" x14ac:dyDescent="0.25">
      <c r="A45" s="21" t="s">
        <v>72</v>
      </c>
      <c r="B45" s="28" t="s">
        <v>73</v>
      </c>
      <c r="C45" s="35">
        <v>66799900</v>
      </c>
      <c r="D45" s="36">
        <f t="shared" si="2"/>
        <v>0</v>
      </c>
      <c r="E45" s="36">
        <f t="shared" si="3"/>
        <v>0</v>
      </c>
      <c r="F45" s="35">
        <v>66799900</v>
      </c>
    </row>
    <row r="46" spans="1:17" ht="102.75" customHeight="1" x14ac:dyDescent="0.25">
      <c r="A46" s="21" t="s">
        <v>29</v>
      </c>
      <c r="B46" s="30" t="s">
        <v>30</v>
      </c>
      <c r="C46" s="35">
        <v>1921900</v>
      </c>
      <c r="D46" s="36">
        <f t="shared" si="2"/>
        <v>0</v>
      </c>
      <c r="E46" s="36">
        <f t="shared" si="3"/>
        <v>0</v>
      </c>
      <c r="F46" s="35">
        <v>1921900</v>
      </c>
    </row>
    <row r="47" spans="1:17" ht="47.25" x14ac:dyDescent="0.25">
      <c r="A47" s="21" t="s">
        <v>74</v>
      </c>
      <c r="B47" s="30" t="s">
        <v>75</v>
      </c>
      <c r="C47" s="35">
        <v>7500000</v>
      </c>
      <c r="D47" s="36">
        <f t="shared" si="2"/>
        <v>0</v>
      </c>
      <c r="E47" s="36">
        <f t="shared" si="3"/>
        <v>0</v>
      </c>
      <c r="F47" s="35">
        <v>7500000</v>
      </c>
    </row>
    <row r="48" spans="1:17" ht="21.75" customHeight="1" x14ac:dyDescent="0.25">
      <c r="A48" s="21" t="s">
        <v>31</v>
      </c>
      <c r="B48" s="28" t="s">
        <v>32</v>
      </c>
      <c r="C48" s="35">
        <f>SUM(C49:C77)</f>
        <v>18381100</v>
      </c>
      <c r="D48" s="36">
        <f t="shared" si="2"/>
        <v>423906</v>
      </c>
      <c r="E48" s="36">
        <f t="shared" si="3"/>
        <v>2.3062058309894411</v>
      </c>
      <c r="F48" s="35">
        <f>SUM(F49:F77)</f>
        <v>18805006</v>
      </c>
    </row>
    <row r="49" spans="1:6" ht="94.5" x14ac:dyDescent="0.25">
      <c r="A49" s="21" t="s">
        <v>76</v>
      </c>
      <c r="B49" s="29" t="s">
        <v>77</v>
      </c>
      <c r="C49" s="35">
        <v>93700</v>
      </c>
      <c r="D49" s="36">
        <f t="shared" si="2"/>
        <v>0</v>
      </c>
      <c r="E49" s="36">
        <f t="shared" si="3"/>
        <v>0</v>
      </c>
      <c r="F49" s="35">
        <v>93700</v>
      </c>
    </row>
    <row r="50" spans="1:6" ht="110.25" x14ac:dyDescent="0.25">
      <c r="A50" s="21" t="s">
        <v>78</v>
      </c>
      <c r="B50" s="29" t="s">
        <v>79</v>
      </c>
      <c r="C50" s="35">
        <v>314400</v>
      </c>
      <c r="D50" s="36">
        <f t="shared" si="2"/>
        <v>0</v>
      </c>
      <c r="E50" s="36">
        <f t="shared" si="3"/>
        <v>0</v>
      </c>
      <c r="F50" s="35">
        <v>314400</v>
      </c>
    </row>
    <row r="51" spans="1:6" ht="110.25" x14ac:dyDescent="0.25">
      <c r="A51" s="16" t="s">
        <v>106</v>
      </c>
      <c r="B51" s="17" t="s">
        <v>107</v>
      </c>
      <c r="C51" s="35">
        <v>34000</v>
      </c>
      <c r="D51" s="36">
        <f t="shared" si="2"/>
        <v>0</v>
      </c>
      <c r="E51" s="36">
        <f t="shared" si="3"/>
        <v>0</v>
      </c>
      <c r="F51" s="35">
        <v>34000</v>
      </c>
    </row>
    <row r="52" spans="1:6" ht="94.5" x14ac:dyDescent="0.25">
      <c r="A52" s="21" t="s">
        <v>80</v>
      </c>
      <c r="B52" s="29" t="s">
        <v>81</v>
      </c>
      <c r="C52" s="35">
        <v>22500</v>
      </c>
      <c r="D52" s="36">
        <f t="shared" si="2"/>
        <v>0</v>
      </c>
      <c r="E52" s="36">
        <f t="shared" si="3"/>
        <v>0</v>
      </c>
      <c r="F52" s="35">
        <v>22500</v>
      </c>
    </row>
    <row r="53" spans="1:6" ht="126" x14ac:dyDescent="0.25">
      <c r="A53" s="21" t="s">
        <v>108</v>
      </c>
      <c r="B53" s="29" t="s">
        <v>131</v>
      </c>
      <c r="C53" s="35">
        <v>270000</v>
      </c>
      <c r="D53" s="36">
        <f t="shared" si="2"/>
        <v>0</v>
      </c>
      <c r="E53" s="36">
        <f t="shared" si="3"/>
        <v>0</v>
      </c>
      <c r="F53" s="35">
        <v>270000</v>
      </c>
    </row>
    <row r="54" spans="1:6" ht="110.25" x14ac:dyDescent="0.25">
      <c r="A54" s="21" t="s">
        <v>100</v>
      </c>
      <c r="B54" s="29" t="s">
        <v>132</v>
      </c>
      <c r="C54" s="35">
        <v>117300</v>
      </c>
      <c r="D54" s="36">
        <f t="shared" si="2"/>
        <v>0</v>
      </c>
      <c r="E54" s="36">
        <f t="shared" si="3"/>
        <v>0</v>
      </c>
      <c r="F54" s="35">
        <v>117300</v>
      </c>
    </row>
    <row r="55" spans="1:6" ht="118.5" customHeight="1" x14ac:dyDescent="0.25">
      <c r="A55" s="21" t="s">
        <v>82</v>
      </c>
      <c r="B55" s="29" t="s">
        <v>83</v>
      </c>
      <c r="C55" s="35">
        <v>752700</v>
      </c>
      <c r="D55" s="36">
        <f t="shared" si="2"/>
        <v>0</v>
      </c>
      <c r="E55" s="36">
        <f t="shared" si="3"/>
        <v>0</v>
      </c>
      <c r="F55" s="35">
        <v>752700</v>
      </c>
    </row>
    <row r="56" spans="1:6" ht="94.5" x14ac:dyDescent="0.25">
      <c r="A56" s="21" t="s">
        <v>133</v>
      </c>
      <c r="B56" s="29" t="s">
        <v>134</v>
      </c>
      <c r="C56" s="35">
        <v>8700</v>
      </c>
      <c r="D56" s="36">
        <f t="shared" si="2"/>
        <v>0</v>
      </c>
      <c r="E56" s="36">
        <f t="shared" si="3"/>
        <v>0</v>
      </c>
      <c r="F56" s="35">
        <v>8700</v>
      </c>
    </row>
    <row r="57" spans="1:6" ht="94.5" x14ac:dyDescent="0.25">
      <c r="A57" s="16" t="s">
        <v>116</v>
      </c>
      <c r="B57" s="17" t="s">
        <v>117</v>
      </c>
      <c r="C57" s="35">
        <v>1000</v>
      </c>
      <c r="D57" s="36">
        <f t="shared" si="2"/>
        <v>0</v>
      </c>
      <c r="E57" s="36">
        <f t="shared" si="3"/>
        <v>0</v>
      </c>
      <c r="F57" s="35">
        <v>1000</v>
      </c>
    </row>
    <row r="58" spans="1:6" ht="110.25" x14ac:dyDescent="0.25">
      <c r="A58" s="16" t="s">
        <v>118</v>
      </c>
      <c r="B58" s="17" t="s">
        <v>119</v>
      </c>
      <c r="C58" s="35">
        <v>13400</v>
      </c>
      <c r="D58" s="36">
        <f t="shared" si="2"/>
        <v>0</v>
      </c>
      <c r="E58" s="36">
        <f t="shared" si="3"/>
        <v>0</v>
      </c>
      <c r="F58" s="35">
        <v>13400</v>
      </c>
    </row>
    <row r="59" spans="1:6" ht="94.5" x14ac:dyDescent="0.25">
      <c r="A59" s="21" t="s">
        <v>135</v>
      </c>
      <c r="B59" s="29" t="s">
        <v>136</v>
      </c>
      <c r="C59" s="35">
        <v>1700</v>
      </c>
      <c r="D59" s="36">
        <f t="shared" si="2"/>
        <v>0</v>
      </c>
      <c r="E59" s="36">
        <f t="shared" si="3"/>
        <v>0</v>
      </c>
      <c r="F59" s="35">
        <v>1700</v>
      </c>
    </row>
    <row r="60" spans="1:6" ht="126" x14ac:dyDescent="0.25">
      <c r="A60" s="21" t="s">
        <v>96</v>
      </c>
      <c r="B60" s="29" t="s">
        <v>97</v>
      </c>
      <c r="C60" s="35">
        <v>116700</v>
      </c>
      <c r="D60" s="36">
        <f t="shared" si="2"/>
        <v>0</v>
      </c>
      <c r="E60" s="36">
        <f t="shared" si="3"/>
        <v>0</v>
      </c>
      <c r="F60" s="35">
        <v>116700</v>
      </c>
    </row>
    <row r="61" spans="1:6" ht="110.25" x14ac:dyDescent="0.25">
      <c r="A61" s="21" t="s">
        <v>84</v>
      </c>
      <c r="B61" s="29" t="s">
        <v>85</v>
      </c>
      <c r="C61" s="35">
        <v>451900</v>
      </c>
      <c r="D61" s="36">
        <f t="shared" si="2"/>
        <v>0</v>
      </c>
      <c r="E61" s="36">
        <f t="shared" si="3"/>
        <v>0</v>
      </c>
      <c r="F61" s="35">
        <v>451900</v>
      </c>
    </row>
    <row r="62" spans="1:6" ht="157.5" x14ac:dyDescent="0.25">
      <c r="A62" s="21" t="s">
        <v>86</v>
      </c>
      <c r="B62" s="29" t="s">
        <v>137</v>
      </c>
      <c r="C62" s="35">
        <v>57200</v>
      </c>
      <c r="D62" s="36">
        <f t="shared" si="2"/>
        <v>0</v>
      </c>
      <c r="E62" s="36">
        <f t="shared" si="3"/>
        <v>0</v>
      </c>
      <c r="F62" s="35">
        <v>57200</v>
      </c>
    </row>
    <row r="63" spans="1:6" ht="147" customHeight="1" x14ac:dyDescent="0.25">
      <c r="A63" s="21" t="s">
        <v>87</v>
      </c>
      <c r="B63" s="29" t="s">
        <v>138</v>
      </c>
      <c r="C63" s="37">
        <v>80000</v>
      </c>
      <c r="D63" s="36">
        <f t="shared" si="2"/>
        <v>30000</v>
      </c>
      <c r="E63" s="36">
        <f t="shared" si="3"/>
        <v>37.5</v>
      </c>
      <c r="F63" s="37">
        <v>110000</v>
      </c>
    </row>
    <row r="64" spans="1:6" ht="102" customHeight="1" x14ac:dyDescent="0.25">
      <c r="A64" s="21" t="s">
        <v>88</v>
      </c>
      <c r="B64" s="29" t="s">
        <v>89</v>
      </c>
      <c r="C64" s="35">
        <v>16300</v>
      </c>
      <c r="D64" s="36">
        <f t="shared" si="2"/>
        <v>0</v>
      </c>
      <c r="E64" s="36">
        <f t="shared" si="3"/>
        <v>0</v>
      </c>
      <c r="F64" s="35">
        <v>16300</v>
      </c>
    </row>
    <row r="65" spans="1:17" ht="150" customHeight="1" x14ac:dyDescent="0.25">
      <c r="A65" s="21" t="s">
        <v>90</v>
      </c>
      <c r="B65" s="29" t="s">
        <v>109</v>
      </c>
      <c r="C65" s="35">
        <v>11700</v>
      </c>
      <c r="D65" s="36">
        <f t="shared" si="2"/>
        <v>0</v>
      </c>
      <c r="E65" s="36">
        <f t="shared" si="3"/>
        <v>0</v>
      </c>
      <c r="F65" s="35">
        <v>11700</v>
      </c>
    </row>
    <row r="66" spans="1:17" ht="110.25" x14ac:dyDescent="0.25">
      <c r="A66" s="21" t="s">
        <v>139</v>
      </c>
      <c r="B66" s="29" t="s">
        <v>140</v>
      </c>
      <c r="C66" s="35">
        <v>5000</v>
      </c>
      <c r="D66" s="36">
        <f t="shared" si="2"/>
        <v>0</v>
      </c>
      <c r="E66" s="36">
        <f t="shared" si="3"/>
        <v>0</v>
      </c>
      <c r="F66" s="35">
        <v>5000</v>
      </c>
    </row>
    <row r="67" spans="1:17" s="15" customFormat="1" ht="94.5" x14ac:dyDescent="0.25">
      <c r="A67" s="21" t="s">
        <v>91</v>
      </c>
      <c r="B67" s="29" t="s">
        <v>92</v>
      </c>
      <c r="C67" s="35">
        <v>1948200</v>
      </c>
      <c r="D67" s="36">
        <f t="shared" si="2"/>
        <v>0</v>
      </c>
      <c r="E67" s="36">
        <f t="shared" si="3"/>
        <v>0</v>
      </c>
      <c r="F67" s="35">
        <v>1948200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</row>
    <row r="68" spans="1:17" ht="89.25" customHeight="1" x14ac:dyDescent="0.25">
      <c r="A68" s="21" t="s">
        <v>155</v>
      </c>
      <c r="B68" s="29" t="s">
        <v>156</v>
      </c>
      <c r="C68" s="40">
        <v>0</v>
      </c>
      <c r="D68" s="36">
        <f t="shared" ref="D68" si="4">F68-C68</f>
        <v>25000</v>
      </c>
      <c r="E68" s="36">
        <v>0</v>
      </c>
      <c r="F68" s="37">
        <v>25000</v>
      </c>
    </row>
    <row r="69" spans="1:17" s="9" customFormat="1" ht="102" customHeight="1" x14ac:dyDescent="0.2">
      <c r="A69" s="31" t="s">
        <v>93</v>
      </c>
      <c r="B69" s="29" t="s">
        <v>94</v>
      </c>
      <c r="C69" s="35">
        <v>4786400</v>
      </c>
      <c r="D69" s="36">
        <f t="shared" si="2"/>
        <v>0</v>
      </c>
      <c r="E69" s="36">
        <f t="shared" si="3"/>
        <v>0</v>
      </c>
      <c r="F69" s="35">
        <v>4786400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</row>
    <row r="70" spans="1:17" ht="157.5" x14ac:dyDescent="0.25">
      <c r="A70" s="16" t="s">
        <v>110</v>
      </c>
      <c r="B70" s="17" t="s">
        <v>111</v>
      </c>
      <c r="C70" s="35">
        <v>184400</v>
      </c>
      <c r="D70" s="36">
        <f t="shared" si="2"/>
        <v>0</v>
      </c>
      <c r="E70" s="36">
        <f t="shared" si="3"/>
        <v>0</v>
      </c>
      <c r="F70" s="35">
        <v>184400</v>
      </c>
    </row>
    <row r="71" spans="1:17" ht="83.25" customHeight="1" x14ac:dyDescent="0.25">
      <c r="A71" s="32" t="s">
        <v>39</v>
      </c>
      <c r="B71" s="18" t="s">
        <v>40</v>
      </c>
      <c r="C71" s="35">
        <v>347700</v>
      </c>
      <c r="D71" s="36">
        <f t="shared" si="2"/>
        <v>0</v>
      </c>
      <c r="E71" s="36">
        <f t="shared" si="3"/>
        <v>0</v>
      </c>
      <c r="F71" s="35">
        <v>347700</v>
      </c>
    </row>
    <row r="72" spans="1:17" ht="88.5" customHeight="1" x14ac:dyDescent="0.25">
      <c r="A72" s="32" t="s">
        <v>41</v>
      </c>
      <c r="B72" s="18" t="s">
        <v>42</v>
      </c>
      <c r="C72" s="35">
        <v>1056700</v>
      </c>
      <c r="D72" s="36">
        <f t="shared" si="2"/>
        <v>0</v>
      </c>
      <c r="E72" s="36">
        <f t="shared" si="3"/>
        <v>0</v>
      </c>
      <c r="F72" s="35">
        <v>1056700</v>
      </c>
    </row>
    <row r="73" spans="1:17" ht="94.5" x14ac:dyDescent="0.25">
      <c r="A73" s="26" t="s">
        <v>101</v>
      </c>
      <c r="B73" s="18" t="s">
        <v>141</v>
      </c>
      <c r="C73" s="35">
        <v>4630300</v>
      </c>
      <c r="D73" s="36">
        <f t="shared" si="2"/>
        <v>0</v>
      </c>
      <c r="E73" s="36">
        <f t="shared" si="3"/>
        <v>0</v>
      </c>
      <c r="F73" s="35">
        <v>4630300</v>
      </c>
    </row>
    <row r="74" spans="1:17" ht="47.25" x14ac:dyDescent="0.25">
      <c r="A74" s="26" t="s">
        <v>157</v>
      </c>
      <c r="B74" s="18" t="s">
        <v>158</v>
      </c>
      <c r="C74" s="40">
        <v>0</v>
      </c>
      <c r="D74" s="36">
        <f t="shared" ref="D74" si="5">F74-C74</f>
        <v>400000</v>
      </c>
      <c r="E74" s="36">
        <v>0</v>
      </c>
      <c r="F74" s="37">
        <v>400000</v>
      </c>
    </row>
    <row r="75" spans="1:17" s="9" customFormat="1" ht="90" customHeight="1" x14ac:dyDescent="0.2">
      <c r="A75" s="26" t="s">
        <v>142</v>
      </c>
      <c r="B75" s="18" t="s">
        <v>143</v>
      </c>
      <c r="C75" s="35">
        <v>59200</v>
      </c>
      <c r="D75" s="36">
        <f t="shared" si="2"/>
        <v>0</v>
      </c>
      <c r="E75" s="36">
        <f t="shared" si="3"/>
        <v>0</v>
      </c>
      <c r="F75" s="35">
        <v>59200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</row>
    <row r="76" spans="1:17" s="9" customFormat="1" ht="90" customHeight="1" x14ac:dyDescent="0.2">
      <c r="A76" s="26" t="s">
        <v>159</v>
      </c>
      <c r="B76" s="18" t="s">
        <v>160</v>
      </c>
      <c r="C76" s="40">
        <v>0</v>
      </c>
      <c r="D76" s="36">
        <f t="shared" si="2"/>
        <v>-31094</v>
      </c>
      <c r="E76" s="36">
        <v>0</v>
      </c>
      <c r="F76" s="37">
        <v>-31094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</row>
    <row r="77" spans="1:17" ht="47.25" x14ac:dyDescent="0.25">
      <c r="A77" s="26" t="s">
        <v>38</v>
      </c>
      <c r="B77" s="18" t="s">
        <v>144</v>
      </c>
      <c r="C77" s="35">
        <v>3000000</v>
      </c>
      <c r="D77" s="36">
        <f t="shared" si="2"/>
        <v>0</v>
      </c>
      <c r="E77" s="36">
        <f t="shared" si="3"/>
        <v>0</v>
      </c>
      <c r="F77" s="35">
        <v>3000000</v>
      </c>
    </row>
    <row r="78" spans="1:17" ht="20.25" customHeight="1" x14ac:dyDescent="0.25">
      <c r="A78" s="19" t="s">
        <v>33</v>
      </c>
      <c r="B78" s="24" t="s">
        <v>149</v>
      </c>
      <c r="C78" s="33">
        <f>C79+C80+C81+C82+C84+C85</f>
        <v>8238511400</v>
      </c>
      <c r="D78" s="34">
        <f t="shared" si="2"/>
        <v>274335082.11000061</v>
      </c>
      <c r="E78" s="34">
        <f t="shared" si="3"/>
        <v>3.3299108150775822</v>
      </c>
      <c r="F78" s="33">
        <f>F79+F80+F81+F82+F84+F85+F83</f>
        <v>8512846482.1100006</v>
      </c>
    </row>
    <row r="79" spans="1:17" ht="33.75" customHeight="1" x14ac:dyDescent="0.25">
      <c r="A79" s="21" t="s">
        <v>145</v>
      </c>
      <c r="B79" s="29" t="s">
        <v>102</v>
      </c>
      <c r="C79" s="35">
        <v>401210100</v>
      </c>
      <c r="D79" s="36">
        <f t="shared" ref="D79:D86" si="6">F79-C79</f>
        <v>0</v>
      </c>
      <c r="E79" s="36">
        <f t="shared" ref="E79:E82" si="7">(F79/C79)*100-100</f>
        <v>0</v>
      </c>
      <c r="F79" s="35">
        <v>401210100</v>
      </c>
    </row>
    <row r="80" spans="1:17" ht="36" customHeight="1" x14ac:dyDescent="0.25">
      <c r="A80" s="21" t="s">
        <v>146</v>
      </c>
      <c r="B80" s="29" t="s">
        <v>34</v>
      </c>
      <c r="C80" s="37">
        <v>2886486600</v>
      </c>
      <c r="D80" s="36">
        <f t="shared" si="6"/>
        <v>291135781.11000013</v>
      </c>
      <c r="E80" s="36">
        <f t="shared" si="7"/>
        <v>10.086164304729508</v>
      </c>
      <c r="F80" s="37">
        <v>3177622381.1100001</v>
      </c>
    </row>
    <row r="81" spans="1:6" ht="33.75" customHeight="1" x14ac:dyDescent="0.25">
      <c r="A81" s="21" t="s">
        <v>147</v>
      </c>
      <c r="B81" s="29" t="s">
        <v>103</v>
      </c>
      <c r="C81" s="37">
        <v>4851418400</v>
      </c>
      <c r="D81" s="36">
        <f t="shared" si="6"/>
        <v>4010500</v>
      </c>
      <c r="E81" s="36">
        <f t="shared" si="7"/>
        <v>8.2666545519956003E-2</v>
      </c>
      <c r="F81" s="37">
        <v>4855428900</v>
      </c>
    </row>
    <row r="82" spans="1:6" ht="21.75" customHeight="1" x14ac:dyDescent="0.25">
      <c r="A82" s="21" t="s">
        <v>148</v>
      </c>
      <c r="B82" s="29" t="s">
        <v>35</v>
      </c>
      <c r="C82" s="37">
        <v>99396300</v>
      </c>
      <c r="D82" s="36">
        <f t="shared" si="6"/>
        <v>1800000</v>
      </c>
      <c r="E82" s="36">
        <f t="shared" si="7"/>
        <v>1.8109326001068524</v>
      </c>
      <c r="F82" s="37">
        <v>101196300</v>
      </c>
    </row>
    <row r="83" spans="1:6" ht="42.75" customHeight="1" x14ac:dyDescent="0.25">
      <c r="A83" s="21" t="s">
        <v>161</v>
      </c>
      <c r="B83" s="29" t="s">
        <v>162</v>
      </c>
      <c r="C83" s="40">
        <v>0</v>
      </c>
      <c r="D83" s="36">
        <f t="shared" ref="D83" si="8">F83-C83</f>
        <v>-22608596</v>
      </c>
      <c r="E83" s="36">
        <v>0</v>
      </c>
      <c r="F83" s="37">
        <v>-22608596</v>
      </c>
    </row>
    <row r="84" spans="1:6" ht="37.5" customHeight="1" x14ac:dyDescent="0.25">
      <c r="A84" s="21" t="s">
        <v>151</v>
      </c>
      <c r="B84" s="29" t="s">
        <v>153</v>
      </c>
      <c r="C84" s="37">
        <v>31094</v>
      </c>
      <c r="D84" s="36">
        <f t="shared" ref="D84:D85" si="9">F84-C84</f>
        <v>0</v>
      </c>
      <c r="E84" s="36">
        <v>0</v>
      </c>
      <c r="F84" s="37">
        <v>31094</v>
      </c>
    </row>
    <row r="85" spans="1:6" ht="54.75" customHeight="1" x14ac:dyDescent="0.25">
      <c r="A85" s="21" t="s">
        <v>152</v>
      </c>
      <c r="B85" s="29" t="s">
        <v>154</v>
      </c>
      <c r="C85" s="37">
        <v>-31094</v>
      </c>
      <c r="D85" s="36">
        <f t="shared" si="9"/>
        <v>-2603</v>
      </c>
      <c r="E85" s="36">
        <v>0</v>
      </c>
      <c r="F85" s="37">
        <v>-33697</v>
      </c>
    </row>
    <row r="86" spans="1:6" ht="15.75" x14ac:dyDescent="0.25">
      <c r="A86" s="19"/>
      <c r="B86" s="23" t="s">
        <v>150</v>
      </c>
      <c r="C86" s="38">
        <f>C9+C78</f>
        <v>14170590468</v>
      </c>
      <c r="D86" s="34">
        <f t="shared" si="6"/>
        <v>274880596.11000061</v>
      </c>
      <c r="E86" s="34">
        <f>(F86/C86)*100-100</f>
        <v>1.9397963460360756</v>
      </c>
      <c r="F86" s="38">
        <f>F9+F78</f>
        <v>14445471064.110001</v>
      </c>
    </row>
  </sheetData>
  <sheetProtection selectLockedCells="1" selectUnlockedCells="1"/>
  <autoFilter ref="A7:F80" xr:uid="{00000000-0009-0000-0000-000000000000}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0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2025-02-20T05:37:20Z</cp:lastPrinted>
  <dcterms:created xsi:type="dcterms:W3CDTF">2019-01-29T04:49:08Z</dcterms:created>
  <dcterms:modified xsi:type="dcterms:W3CDTF">2025-04-14T12:24:26Z</dcterms:modified>
</cp:coreProperties>
</file>