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Годовой отчёт за 2024 год\Год отчёт за 2024 год от 22.04\"/>
    </mc:Choice>
  </mc:AlternateContent>
  <xr:revisionPtr revIDLastSave="0" documentId="13_ncr:1_{1AE47E92-A3A0-484E-8504-A081FBAC35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4" r:id="rId1"/>
    <sheet name="Лист2" sheetId="2" state="hidden" r:id="rId2"/>
    <sheet name="Лист3" sheetId="3" state="hidden" r:id="rId3"/>
  </sheets>
  <definedNames>
    <definedName name="_xlnm._FilterDatabase" localSheetId="0" hidden="1">'приложение № 6'!$A$8:$J$255</definedName>
    <definedName name="_xlnm.Print_Titles" localSheetId="0">'приложение № 6'!$7:$8</definedName>
    <definedName name="_xlnm.Print_Area" localSheetId="0">'приложение № 6'!$A$1:$H$253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4" l="1"/>
  <c r="H11" i="4"/>
  <c r="G13" i="4"/>
  <c r="H13" i="4"/>
  <c r="G15" i="4"/>
  <c r="H15" i="4"/>
  <c r="G17" i="4"/>
  <c r="H17" i="4"/>
  <c r="G18" i="4"/>
  <c r="H18" i="4"/>
  <c r="G20" i="4"/>
  <c r="H20" i="4"/>
  <c r="G22" i="4"/>
  <c r="H22" i="4"/>
  <c r="G24" i="4"/>
  <c r="H24" i="4"/>
  <c r="G26" i="4"/>
  <c r="H26" i="4"/>
  <c r="G28" i="4"/>
  <c r="H28" i="4"/>
  <c r="G30" i="4"/>
  <c r="H30" i="4"/>
  <c r="G32" i="4"/>
  <c r="H32" i="4"/>
  <c r="G35" i="4"/>
  <c r="H35" i="4"/>
  <c r="G36" i="4"/>
  <c r="H36" i="4"/>
  <c r="G37" i="4"/>
  <c r="H37" i="4"/>
  <c r="G39" i="4"/>
  <c r="H39" i="4"/>
  <c r="G42" i="4"/>
  <c r="H42" i="4"/>
  <c r="G44" i="4"/>
  <c r="H44" i="4"/>
  <c r="G46" i="4"/>
  <c r="H46" i="4"/>
  <c r="G48" i="4"/>
  <c r="H48" i="4"/>
  <c r="G50" i="4"/>
  <c r="H50" i="4"/>
  <c r="G52" i="4"/>
  <c r="H52" i="4"/>
  <c r="G54" i="4"/>
  <c r="H54" i="4"/>
  <c r="G56" i="4"/>
  <c r="H56" i="4"/>
  <c r="G59" i="4"/>
  <c r="H59" i="4"/>
  <c r="G61" i="4"/>
  <c r="H61" i="4"/>
  <c r="G63" i="4"/>
  <c r="H63" i="4"/>
  <c r="G66" i="4"/>
  <c r="H66" i="4"/>
  <c r="G68" i="4"/>
  <c r="H68" i="4"/>
  <c r="G70" i="4"/>
  <c r="H70" i="4"/>
  <c r="G72" i="4"/>
  <c r="H72" i="4"/>
  <c r="G74" i="4"/>
  <c r="H74" i="4"/>
  <c r="G77" i="4"/>
  <c r="H77" i="4"/>
  <c r="G79" i="4"/>
  <c r="H79" i="4"/>
  <c r="G81" i="4"/>
  <c r="H81" i="4"/>
  <c r="G83" i="4"/>
  <c r="H83" i="4"/>
  <c r="G85" i="4"/>
  <c r="H85" i="4"/>
  <c r="G86" i="4"/>
  <c r="H86" i="4"/>
  <c r="G88" i="4"/>
  <c r="H88" i="4"/>
  <c r="G90" i="4"/>
  <c r="H90" i="4"/>
  <c r="G92" i="4"/>
  <c r="H92" i="4"/>
  <c r="G94" i="4"/>
  <c r="H94" i="4"/>
  <c r="G96" i="4"/>
  <c r="H96" i="4"/>
  <c r="G98" i="4"/>
  <c r="H98" i="4"/>
  <c r="G101" i="4"/>
  <c r="G102" i="4"/>
  <c r="H102" i="4"/>
  <c r="G104" i="4"/>
  <c r="H104" i="4"/>
  <c r="G106" i="4"/>
  <c r="G108" i="4"/>
  <c r="H108" i="4"/>
  <c r="G110" i="4"/>
  <c r="H110" i="4"/>
  <c r="G111" i="4"/>
  <c r="H111" i="4"/>
  <c r="G113" i="4"/>
  <c r="H113" i="4"/>
  <c r="G115" i="4"/>
  <c r="H115" i="4"/>
  <c r="G116" i="4"/>
  <c r="H116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5" i="4"/>
  <c r="H125" i="4"/>
  <c r="G127" i="4"/>
  <c r="H127" i="4"/>
  <c r="G128" i="4"/>
  <c r="H128" i="4"/>
  <c r="G130" i="4"/>
  <c r="H130" i="4"/>
  <c r="G132" i="4"/>
  <c r="H132" i="4"/>
  <c r="G134" i="4"/>
  <c r="H134" i="4"/>
  <c r="G136" i="4"/>
  <c r="H136" i="4"/>
  <c r="G138" i="4"/>
  <c r="H138" i="4"/>
  <c r="G141" i="4"/>
  <c r="H141" i="4"/>
  <c r="G143" i="4"/>
  <c r="H143" i="4"/>
  <c r="G145" i="4"/>
  <c r="H145" i="4"/>
  <c r="G147" i="4"/>
  <c r="H147" i="4"/>
  <c r="G149" i="4"/>
  <c r="H149" i="4"/>
  <c r="G152" i="4"/>
  <c r="H152" i="4"/>
  <c r="G153" i="4"/>
  <c r="H153" i="4"/>
  <c r="G154" i="4"/>
  <c r="H154" i="4"/>
  <c r="G156" i="4"/>
  <c r="H156" i="4"/>
  <c r="G157" i="4"/>
  <c r="H157" i="4"/>
  <c r="G158" i="4"/>
  <c r="H158" i="4"/>
  <c r="G159" i="4"/>
  <c r="H159" i="4"/>
  <c r="G160" i="4"/>
  <c r="H160" i="4"/>
  <c r="G161" i="4"/>
  <c r="H161" i="4"/>
  <c r="G162" i="4"/>
  <c r="H162" i="4"/>
  <c r="G165" i="4"/>
  <c r="H165" i="4"/>
  <c r="G167" i="4"/>
  <c r="H167" i="4"/>
  <c r="G169" i="4"/>
  <c r="H169" i="4"/>
  <c r="G170" i="4"/>
  <c r="H170" i="4"/>
  <c r="G172" i="4"/>
  <c r="H172" i="4"/>
  <c r="G174" i="4"/>
  <c r="H174" i="4"/>
  <c r="G176" i="4"/>
  <c r="H176" i="4"/>
  <c r="G178" i="4"/>
  <c r="H178" i="4"/>
  <c r="G180" i="4"/>
  <c r="H180" i="4"/>
  <c r="G182" i="4"/>
  <c r="H182" i="4"/>
  <c r="G184" i="4"/>
  <c r="H184" i="4"/>
  <c r="G186" i="4"/>
  <c r="H186" i="4"/>
  <c r="G189" i="4"/>
  <c r="H189" i="4"/>
  <c r="G191" i="4"/>
  <c r="H191" i="4"/>
  <c r="G193" i="4"/>
  <c r="H193" i="4"/>
  <c r="G194" i="4"/>
  <c r="H194" i="4"/>
  <c r="G196" i="4"/>
  <c r="H196" i="4"/>
  <c r="G197" i="4"/>
  <c r="H197" i="4"/>
  <c r="G199" i="4"/>
  <c r="H199" i="4"/>
  <c r="G200" i="4"/>
  <c r="H200" i="4"/>
  <c r="G203" i="4"/>
  <c r="H203" i="4"/>
  <c r="G206" i="4"/>
  <c r="H206" i="4"/>
  <c r="G207" i="4"/>
  <c r="H207" i="4"/>
  <c r="G209" i="4"/>
  <c r="H209" i="4"/>
  <c r="G211" i="4"/>
  <c r="H211" i="4"/>
  <c r="G213" i="4"/>
  <c r="H213" i="4"/>
  <c r="G215" i="4"/>
  <c r="H215" i="4"/>
  <c r="G216" i="4"/>
  <c r="H216" i="4"/>
  <c r="G217" i="4"/>
  <c r="H217" i="4"/>
  <c r="G219" i="4"/>
  <c r="G222" i="4"/>
  <c r="H222" i="4"/>
  <c r="G224" i="4"/>
  <c r="H224" i="4"/>
  <c r="G226" i="4"/>
  <c r="H226" i="4"/>
  <c r="G229" i="4"/>
  <c r="H229" i="4"/>
  <c r="G231" i="4"/>
  <c r="H231" i="4"/>
  <c r="G233" i="4"/>
  <c r="H233" i="4"/>
  <c r="G235" i="4"/>
  <c r="H235" i="4"/>
  <c r="G237" i="4"/>
  <c r="H237" i="4"/>
  <c r="G239" i="4"/>
  <c r="H239" i="4"/>
  <c r="G241" i="4"/>
  <c r="H241" i="4"/>
  <c r="G243" i="4"/>
  <c r="H243" i="4"/>
  <c r="G246" i="4"/>
  <c r="H246" i="4"/>
  <c r="G247" i="4"/>
  <c r="H247" i="4"/>
  <c r="G248" i="4"/>
  <c r="H248" i="4"/>
  <c r="G250" i="4"/>
  <c r="H250" i="4"/>
  <c r="G251" i="4"/>
  <c r="H251" i="4"/>
  <c r="G252" i="4"/>
  <c r="H252" i="4"/>
  <c r="E11" i="4"/>
  <c r="E13" i="4"/>
  <c r="E15" i="4"/>
  <c r="E17" i="4"/>
  <c r="E18" i="4"/>
  <c r="E20" i="4"/>
  <c r="E22" i="4"/>
  <c r="E24" i="4"/>
  <c r="E26" i="4"/>
  <c r="E28" i="4"/>
  <c r="E30" i="4"/>
  <c r="E32" i="4"/>
  <c r="E35" i="4"/>
  <c r="E36" i="4"/>
  <c r="E37" i="4"/>
  <c r="E39" i="4"/>
  <c r="E42" i="4"/>
  <c r="E44" i="4"/>
  <c r="E46" i="4"/>
  <c r="E48" i="4"/>
  <c r="E50" i="4"/>
  <c r="E52" i="4"/>
  <c r="E54" i="4"/>
  <c r="E56" i="4"/>
  <c r="E59" i="4"/>
  <c r="E61" i="4"/>
  <c r="E63" i="4"/>
  <c r="E66" i="4"/>
  <c r="E68" i="4"/>
  <c r="E70" i="4"/>
  <c r="E72" i="4"/>
  <c r="E74" i="4"/>
  <c r="E77" i="4"/>
  <c r="E79" i="4"/>
  <c r="E81" i="4"/>
  <c r="E83" i="4"/>
  <c r="E85" i="4"/>
  <c r="E86" i="4"/>
  <c r="E88" i="4"/>
  <c r="E90" i="4"/>
  <c r="E92" i="4"/>
  <c r="E94" i="4"/>
  <c r="E96" i="4"/>
  <c r="E98" i="4"/>
  <c r="E101" i="4"/>
  <c r="E102" i="4"/>
  <c r="E104" i="4"/>
  <c r="E106" i="4"/>
  <c r="E108" i="4"/>
  <c r="E110" i="4"/>
  <c r="E111" i="4"/>
  <c r="E113" i="4"/>
  <c r="E115" i="4"/>
  <c r="E116" i="4"/>
  <c r="E118" i="4"/>
  <c r="E119" i="4"/>
  <c r="E120" i="4"/>
  <c r="E121" i="4"/>
  <c r="E122" i="4"/>
  <c r="E123" i="4"/>
  <c r="E125" i="4"/>
  <c r="E127" i="4"/>
  <c r="E128" i="4"/>
  <c r="E130" i="4"/>
  <c r="E132" i="4"/>
  <c r="E134" i="4"/>
  <c r="E136" i="4"/>
  <c r="E138" i="4"/>
  <c r="E141" i="4"/>
  <c r="E143" i="4"/>
  <c r="E145" i="4"/>
  <c r="E147" i="4"/>
  <c r="E149" i="4"/>
  <c r="E152" i="4"/>
  <c r="E153" i="4"/>
  <c r="E154" i="4"/>
  <c r="E156" i="4"/>
  <c r="E157" i="4"/>
  <c r="E158" i="4"/>
  <c r="E159" i="4"/>
  <c r="E160" i="4"/>
  <c r="E161" i="4"/>
  <c r="E162" i="4"/>
  <c r="E165" i="4"/>
  <c r="E167" i="4"/>
  <c r="E169" i="4"/>
  <c r="E170" i="4"/>
  <c r="E172" i="4"/>
  <c r="E174" i="4"/>
  <c r="E176" i="4"/>
  <c r="E178" i="4"/>
  <c r="E180" i="4"/>
  <c r="E182" i="4"/>
  <c r="E184" i="4"/>
  <c r="E186" i="4"/>
  <c r="E189" i="4"/>
  <c r="E191" i="4"/>
  <c r="E193" i="4"/>
  <c r="E194" i="4"/>
  <c r="E196" i="4"/>
  <c r="E197" i="4"/>
  <c r="E199" i="4"/>
  <c r="E200" i="4"/>
  <c r="E203" i="4"/>
  <c r="E206" i="4"/>
  <c r="E207" i="4"/>
  <c r="E209" i="4"/>
  <c r="E211" i="4"/>
  <c r="E213" i="4"/>
  <c r="E215" i="4"/>
  <c r="E216" i="4"/>
  <c r="E217" i="4"/>
  <c r="E219" i="4"/>
  <c r="E222" i="4"/>
  <c r="E224" i="4"/>
  <c r="E226" i="4"/>
  <c r="E229" i="4"/>
  <c r="E231" i="4"/>
  <c r="E233" i="4"/>
  <c r="E235" i="4"/>
  <c r="E237" i="4"/>
  <c r="E239" i="4"/>
  <c r="E241" i="4"/>
  <c r="E243" i="4"/>
  <c r="E246" i="4"/>
  <c r="E247" i="4"/>
  <c r="E248" i="4"/>
  <c r="E250" i="4"/>
  <c r="E251" i="4"/>
  <c r="E252" i="4"/>
  <c r="F151" i="4"/>
  <c r="D151" i="4"/>
  <c r="G151" i="4" s="1"/>
  <c r="D71" i="4"/>
  <c r="F71" i="4"/>
  <c r="C71" i="4"/>
  <c r="F34" i="4"/>
  <c r="D34" i="4"/>
  <c r="F16" i="4"/>
  <c r="D16" i="4"/>
  <c r="H34" i="4" l="1"/>
  <c r="H71" i="4"/>
  <c r="H151" i="4"/>
  <c r="G16" i="4"/>
  <c r="H16" i="4"/>
  <c r="G34" i="4"/>
  <c r="G71" i="4"/>
  <c r="E71" i="4"/>
  <c r="F117" i="4"/>
  <c r="D97" i="4"/>
  <c r="F97" i="4"/>
  <c r="C97" i="4"/>
  <c r="D38" i="4"/>
  <c r="F38" i="4"/>
  <c r="C38" i="4"/>
  <c r="C34" i="4"/>
  <c r="E34" i="4" s="1"/>
  <c r="H97" i="4" l="1"/>
  <c r="H38" i="4"/>
  <c r="G97" i="4"/>
  <c r="E97" i="4"/>
  <c r="G38" i="4"/>
  <c r="E38" i="4"/>
  <c r="C33" i="4"/>
  <c r="D33" i="4"/>
  <c r="F33" i="4"/>
  <c r="H33" i="4" s="1"/>
  <c r="G33" i="4" l="1"/>
  <c r="E33" i="4"/>
  <c r="F84" i="4"/>
  <c r="C84" i="4"/>
  <c r="D84" i="4"/>
  <c r="H84" i="4" l="1"/>
  <c r="G84" i="4"/>
  <c r="E84" i="4"/>
  <c r="F218" i="4"/>
  <c r="D218" i="4"/>
  <c r="C218" i="4"/>
  <c r="F214" i="4"/>
  <c r="D214" i="4"/>
  <c r="C214" i="4"/>
  <c r="F198" i="4"/>
  <c r="D198" i="4"/>
  <c r="C198" i="4"/>
  <c r="F195" i="4"/>
  <c r="C195" i="4"/>
  <c r="D195" i="4"/>
  <c r="H195" i="4" l="1"/>
  <c r="G218" i="4"/>
  <c r="E218" i="4"/>
  <c r="G214" i="4"/>
  <c r="E214" i="4"/>
  <c r="G195" i="4"/>
  <c r="E195" i="4"/>
  <c r="G198" i="4"/>
  <c r="E198" i="4"/>
  <c r="H214" i="4"/>
  <c r="H198" i="4"/>
  <c r="F168" i="4"/>
  <c r="H168" i="4" s="1"/>
  <c r="C168" i="4"/>
  <c r="D168" i="4"/>
  <c r="G168" i="4" l="1"/>
  <c r="E168" i="4"/>
  <c r="F155" i="4"/>
  <c r="C151" i="4" l="1"/>
  <c r="E151" i="4" s="1"/>
  <c r="F148" i="4" l="1"/>
  <c r="D148" i="4"/>
  <c r="C148" i="4"/>
  <c r="F135" i="4"/>
  <c r="D135" i="4"/>
  <c r="C135" i="4"/>
  <c r="F133" i="4"/>
  <c r="D133" i="4"/>
  <c r="C133" i="4"/>
  <c r="H135" i="4" l="1"/>
  <c r="H148" i="4"/>
  <c r="G133" i="4"/>
  <c r="E133" i="4"/>
  <c r="G148" i="4"/>
  <c r="E148" i="4"/>
  <c r="H133" i="4"/>
  <c r="G135" i="4"/>
  <c r="E135" i="4"/>
  <c r="C117" i="4"/>
  <c r="D117" i="4" l="1"/>
  <c r="F109" i="4"/>
  <c r="D109" i="4"/>
  <c r="C109" i="4"/>
  <c r="F103" i="4"/>
  <c r="D103" i="4"/>
  <c r="C103" i="4"/>
  <c r="G103" i="4" l="1"/>
  <c r="E103" i="4"/>
  <c r="H109" i="4"/>
  <c r="G109" i="4"/>
  <c r="E109" i="4"/>
  <c r="H103" i="4"/>
  <c r="G117" i="4"/>
  <c r="E117" i="4"/>
  <c r="H117" i="4"/>
  <c r="F89" i="4"/>
  <c r="D89" i="4"/>
  <c r="C89" i="4"/>
  <c r="H89" i="4" l="1"/>
  <c r="G89" i="4"/>
  <c r="E89" i="4"/>
  <c r="D87" i="4"/>
  <c r="F87" i="4"/>
  <c r="C87" i="4"/>
  <c r="H87" i="4" l="1"/>
  <c r="G87" i="4"/>
  <c r="E87" i="4"/>
  <c r="D69" i="4"/>
  <c r="F69" i="4"/>
  <c r="C69" i="4"/>
  <c r="H69" i="4" l="1"/>
  <c r="G69" i="4"/>
  <c r="E69" i="4"/>
  <c r="D64" i="4"/>
  <c r="D55" i="4"/>
  <c r="F55" i="4"/>
  <c r="C55" i="4"/>
  <c r="D53" i="4"/>
  <c r="F53" i="4"/>
  <c r="C53" i="4"/>
  <c r="F129" i="4"/>
  <c r="D155" i="4"/>
  <c r="D29" i="4"/>
  <c r="F29" i="4"/>
  <c r="C29" i="4"/>
  <c r="E64" i="4" l="1"/>
  <c r="G64" i="4"/>
  <c r="H64" i="4"/>
  <c r="H53" i="4"/>
  <c r="G155" i="4"/>
  <c r="H155" i="4"/>
  <c r="G29" i="4"/>
  <c r="E29" i="4"/>
  <c r="G55" i="4"/>
  <c r="E55" i="4"/>
  <c r="G53" i="4"/>
  <c r="E53" i="4"/>
  <c r="H29" i="4"/>
  <c r="H55" i="4"/>
  <c r="D249" i="4"/>
  <c r="F249" i="4"/>
  <c r="C249" i="4"/>
  <c r="D245" i="4"/>
  <c r="F245" i="4"/>
  <c r="C245" i="4"/>
  <c r="D242" i="4"/>
  <c r="F242" i="4"/>
  <c r="H242" i="4" s="1"/>
  <c r="C242" i="4"/>
  <c r="D240" i="4"/>
  <c r="F240" i="4"/>
  <c r="C240" i="4"/>
  <c r="D238" i="4"/>
  <c r="F238" i="4"/>
  <c r="C238" i="4"/>
  <c r="D236" i="4"/>
  <c r="F236" i="4"/>
  <c r="C236" i="4"/>
  <c r="D234" i="4"/>
  <c r="F234" i="4"/>
  <c r="H234" i="4" s="1"/>
  <c r="C234" i="4"/>
  <c r="D232" i="4"/>
  <c r="F232" i="4"/>
  <c r="C232" i="4"/>
  <c r="D230" i="4"/>
  <c r="F230" i="4"/>
  <c r="C230" i="4"/>
  <c r="D228" i="4"/>
  <c r="F228" i="4"/>
  <c r="C228" i="4"/>
  <c r="D225" i="4"/>
  <c r="F225" i="4"/>
  <c r="H225" i="4" s="1"/>
  <c r="C225" i="4"/>
  <c r="D223" i="4"/>
  <c r="F223" i="4"/>
  <c r="C223" i="4"/>
  <c r="D221" i="4"/>
  <c r="F221" i="4"/>
  <c r="H221" i="4" s="1"/>
  <c r="C221" i="4"/>
  <c r="F212" i="4"/>
  <c r="D212" i="4"/>
  <c r="C212" i="4"/>
  <c r="D210" i="4"/>
  <c r="F210" i="4"/>
  <c r="H210" i="4" s="1"/>
  <c r="C210" i="4"/>
  <c r="D208" i="4"/>
  <c r="F208" i="4"/>
  <c r="C208" i="4"/>
  <c r="D205" i="4"/>
  <c r="F205" i="4"/>
  <c r="H205" i="4" s="1"/>
  <c r="C205" i="4"/>
  <c r="D202" i="4"/>
  <c r="F202" i="4"/>
  <c r="C202" i="4"/>
  <c r="C201" i="4" s="1"/>
  <c r="D192" i="4"/>
  <c r="F192" i="4"/>
  <c r="H192" i="4" s="1"/>
  <c r="C192" i="4"/>
  <c r="C190" i="4"/>
  <c r="D190" i="4"/>
  <c r="F190" i="4"/>
  <c r="H190" i="4" s="1"/>
  <c r="D188" i="4"/>
  <c r="F188" i="4"/>
  <c r="H188" i="4" s="1"/>
  <c r="C188" i="4"/>
  <c r="D185" i="4"/>
  <c r="F185" i="4"/>
  <c r="C185" i="4"/>
  <c r="D183" i="4"/>
  <c r="F183" i="4"/>
  <c r="H183" i="4" s="1"/>
  <c r="C183" i="4"/>
  <c r="D181" i="4"/>
  <c r="F181" i="4"/>
  <c r="C181" i="4"/>
  <c r="D179" i="4"/>
  <c r="F179" i="4"/>
  <c r="H179" i="4" s="1"/>
  <c r="C179" i="4"/>
  <c r="D177" i="4"/>
  <c r="F177" i="4"/>
  <c r="C177" i="4"/>
  <c r="D175" i="4"/>
  <c r="F175" i="4"/>
  <c r="H175" i="4" s="1"/>
  <c r="C175" i="4"/>
  <c r="D173" i="4"/>
  <c r="F173" i="4"/>
  <c r="C173" i="4"/>
  <c r="D171" i="4"/>
  <c r="F171" i="4"/>
  <c r="H171" i="4" s="1"/>
  <c r="C171" i="4"/>
  <c r="D166" i="4"/>
  <c r="F166" i="4"/>
  <c r="C166" i="4"/>
  <c r="D164" i="4"/>
  <c r="F164" i="4"/>
  <c r="H164" i="4" s="1"/>
  <c r="C164" i="4"/>
  <c r="C155" i="4"/>
  <c r="C150" i="4" s="1"/>
  <c r="D150" i="4"/>
  <c r="D146" i="4"/>
  <c r="F146" i="4"/>
  <c r="C146" i="4"/>
  <c r="D144" i="4"/>
  <c r="F144" i="4"/>
  <c r="H144" i="4" s="1"/>
  <c r="C144" i="4"/>
  <c r="D142" i="4"/>
  <c r="F142" i="4"/>
  <c r="C142" i="4"/>
  <c r="D140" i="4"/>
  <c r="F140" i="4"/>
  <c r="C140" i="4"/>
  <c r="D137" i="4"/>
  <c r="F137" i="4"/>
  <c r="C137" i="4"/>
  <c r="D131" i="4"/>
  <c r="F131" i="4"/>
  <c r="H131" i="4" s="1"/>
  <c r="C131" i="4"/>
  <c r="D129" i="4"/>
  <c r="H129" i="4" s="1"/>
  <c r="C129" i="4"/>
  <c r="D126" i="4"/>
  <c r="F126" i="4"/>
  <c r="C126" i="4"/>
  <c r="D124" i="4"/>
  <c r="F124" i="4"/>
  <c r="C124" i="4"/>
  <c r="D114" i="4"/>
  <c r="F114" i="4"/>
  <c r="C114" i="4"/>
  <c r="D112" i="4"/>
  <c r="F112" i="4"/>
  <c r="H112" i="4" s="1"/>
  <c r="C112" i="4"/>
  <c r="D107" i="4"/>
  <c r="F107" i="4"/>
  <c r="C107" i="4"/>
  <c r="D105" i="4"/>
  <c r="F105" i="4"/>
  <c r="C105" i="4"/>
  <c r="D100" i="4"/>
  <c r="F100" i="4"/>
  <c r="C100" i="4"/>
  <c r="D95" i="4"/>
  <c r="F95" i="4"/>
  <c r="H95" i="4" s="1"/>
  <c r="C95" i="4"/>
  <c r="D93" i="4"/>
  <c r="F93" i="4"/>
  <c r="C93" i="4"/>
  <c r="D91" i="4"/>
  <c r="F91" i="4"/>
  <c r="H91" i="4" s="1"/>
  <c r="C91" i="4"/>
  <c r="D82" i="4"/>
  <c r="F82" i="4"/>
  <c r="C82" i="4"/>
  <c r="D80" i="4"/>
  <c r="F80" i="4"/>
  <c r="H80" i="4" s="1"/>
  <c r="C80" i="4"/>
  <c r="D78" i="4"/>
  <c r="F78" i="4"/>
  <c r="C78" i="4"/>
  <c r="D76" i="4"/>
  <c r="F76" i="4"/>
  <c r="C76" i="4"/>
  <c r="D62" i="4"/>
  <c r="F62" i="4"/>
  <c r="H62" i="4" s="1"/>
  <c r="C62" i="4"/>
  <c r="D60" i="4"/>
  <c r="F60" i="4"/>
  <c r="H60" i="4" s="1"/>
  <c r="C60" i="4"/>
  <c r="D58" i="4"/>
  <c r="F58" i="4"/>
  <c r="C58" i="4"/>
  <c r="F43" i="4"/>
  <c r="F41" i="4"/>
  <c r="F47" i="4"/>
  <c r="D47" i="4"/>
  <c r="C47" i="4"/>
  <c r="D45" i="4"/>
  <c r="F45" i="4"/>
  <c r="C45" i="4"/>
  <c r="D43" i="4"/>
  <c r="C43" i="4"/>
  <c r="D41" i="4"/>
  <c r="C41" i="4"/>
  <c r="D27" i="4"/>
  <c r="F27" i="4"/>
  <c r="H27" i="4" s="1"/>
  <c r="C27" i="4"/>
  <c r="D25" i="4"/>
  <c r="F25" i="4"/>
  <c r="C25" i="4"/>
  <c r="F23" i="4"/>
  <c r="D23" i="4"/>
  <c r="C23" i="4"/>
  <c r="F21" i="4"/>
  <c r="D21" i="4"/>
  <c r="C21" i="4"/>
  <c r="H142" i="4" l="1"/>
  <c r="H82" i="4"/>
  <c r="H100" i="4"/>
  <c r="H230" i="4"/>
  <c r="H25" i="4"/>
  <c r="H173" i="4"/>
  <c r="H181" i="4"/>
  <c r="H208" i="4"/>
  <c r="H223" i="4"/>
  <c r="H232" i="4"/>
  <c r="H240" i="4"/>
  <c r="H212" i="4"/>
  <c r="H114" i="4"/>
  <c r="H124" i="4"/>
  <c r="H21" i="4"/>
  <c r="H41" i="4"/>
  <c r="H140" i="4"/>
  <c r="H249" i="4"/>
  <c r="G45" i="4"/>
  <c r="E45" i="4"/>
  <c r="G58" i="4"/>
  <c r="E58" i="4"/>
  <c r="H76" i="4"/>
  <c r="F75" i="4"/>
  <c r="G78" i="4"/>
  <c r="E78" i="4"/>
  <c r="G93" i="4"/>
  <c r="E93" i="4"/>
  <c r="G107" i="4"/>
  <c r="E107" i="4"/>
  <c r="G126" i="4"/>
  <c r="E126" i="4"/>
  <c r="G137" i="4"/>
  <c r="E137" i="4"/>
  <c r="G146" i="4"/>
  <c r="E146" i="4"/>
  <c r="G166" i="4"/>
  <c r="E166" i="4"/>
  <c r="G177" i="4"/>
  <c r="E177" i="4"/>
  <c r="G185" i="4"/>
  <c r="E185" i="4"/>
  <c r="G202" i="4"/>
  <c r="E202" i="4"/>
  <c r="G228" i="4"/>
  <c r="E228" i="4"/>
  <c r="G236" i="4"/>
  <c r="E236" i="4"/>
  <c r="G245" i="4"/>
  <c r="E245" i="4"/>
  <c r="G27" i="4"/>
  <c r="E27" i="4"/>
  <c r="G43" i="4"/>
  <c r="E43" i="4"/>
  <c r="H43" i="4"/>
  <c r="G76" i="4"/>
  <c r="E76" i="4"/>
  <c r="D75" i="4"/>
  <c r="G91" i="4"/>
  <c r="E91" i="4"/>
  <c r="G105" i="4"/>
  <c r="E105" i="4"/>
  <c r="G124" i="4"/>
  <c r="E124" i="4"/>
  <c r="G131" i="4"/>
  <c r="E131" i="4"/>
  <c r="G144" i="4"/>
  <c r="E144" i="4"/>
  <c r="E150" i="4"/>
  <c r="G164" i="4"/>
  <c r="E164" i="4"/>
  <c r="G175" i="4"/>
  <c r="E175" i="4"/>
  <c r="G183" i="4"/>
  <c r="E183" i="4"/>
  <c r="G190" i="4"/>
  <c r="E190" i="4"/>
  <c r="G192" i="4"/>
  <c r="E192" i="4"/>
  <c r="G210" i="4"/>
  <c r="E210" i="4"/>
  <c r="G225" i="4"/>
  <c r="E225" i="4"/>
  <c r="G234" i="4"/>
  <c r="E234" i="4"/>
  <c r="G242" i="4"/>
  <c r="E242" i="4"/>
  <c r="G23" i="4"/>
  <c r="E23" i="4"/>
  <c r="G25" i="4"/>
  <c r="E25" i="4"/>
  <c r="G47" i="4"/>
  <c r="E47" i="4"/>
  <c r="G62" i="4"/>
  <c r="E62" i="4"/>
  <c r="G82" i="4"/>
  <c r="E82" i="4"/>
  <c r="G100" i="4"/>
  <c r="E100" i="4"/>
  <c r="G114" i="4"/>
  <c r="E114" i="4"/>
  <c r="G129" i="4"/>
  <c r="E129" i="4"/>
  <c r="G142" i="4"/>
  <c r="E142" i="4"/>
  <c r="G173" i="4"/>
  <c r="E173" i="4"/>
  <c r="G181" i="4"/>
  <c r="E181" i="4"/>
  <c r="G208" i="4"/>
  <c r="E208" i="4"/>
  <c r="G223" i="4"/>
  <c r="E223" i="4"/>
  <c r="G232" i="4"/>
  <c r="E232" i="4"/>
  <c r="F227" i="4"/>
  <c r="H238" i="4"/>
  <c r="G240" i="4"/>
  <c r="E240" i="4"/>
  <c r="E155" i="4"/>
  <c r="G21" i="4"/>
  <c r="E21" i="4"/>
  <c r="H23" i="4"/>
  <c r="G41" i="4"/>
  <c r="E41" i="4"/>
  <c r="H45" i="4"/>
  <c r="H47" i="4"/>
  <c r="H58" i="4"/>
  <c r="G60" i="4"/>
  <c r="E60" i="4"/>
  <c r="H78" i="4"/>
  <c r="G80" i="4"/>
  <c r="E80" i="4"/>
  <c r="H93" i="4"/>
  <c r="G95" i="4"/>
  <c r="E95" i="4"/>
  <c r="H107" i="4"/>
  <c r="G112" i="4"/>
  <c r="E112" i="4"/>
  <c r="H126" i="4"/>
  <c r="H137" i="4"/>
  <c r="G140" i="4"/>
  <c r="E140" i="4"/>
  <c r="H146" i="4"/>
  <c r="H166" i="4"/>
  <c r="G171" i="4"/>
  <c r="E171" i="4"/>
  <c r="H177" i="4"/>
  <c r="G179" i="4"/>
  <c r="E179" i="4"/>
  <c r="H185" i="4"/>
  <c r="G188" i="4"/>
  <c r="E188" i="4"/>
  <c r="H202" i="4"/>
  <c r="G205" i="4"/>
  <c r="E205" i="4"/>
  <c r="G212" i="4"/>
  <c r="E212" i="4"/>
  <c r="G221" i="4"/>
  <c r="E221" i="4"/>
  <c r="H228" i="4"/>
  <c r="G230" i="4"/>
  <c r="E230" i="4"/>
  <c r="H236" i="4"/>
  <c r="G238" i="4"/>
  <c r="E238" i="4"/>
  <c r="H245" i="4"/>
  <c r="G249" i="4"/>
  <c r="E249" i="4"/>
  <c r="D201" i="4"/>
  <c r="D220" i="4"/>
  <c r="C139" i="4"/>
  <c r="C204" i="4"/>
  <c r="D244" i="4"/>
  <c r="C220" i="4"/>
  <c r="C75" i="4"/>
  <c r="F99" i="4"/>
  <c r="D139" i="4"/>
  <c r="F201" i="4"/>
  <c r="F220" i="4"/>
  <c r="F139" i="4"/>
  <c r="F204" i="4"/>
  <c r="D204" i="4"/>
  <c r="C99" i="4"/>
  <c r="D99" i="4"/>
  <c r="D227" i="4"/>
  <c r="C227" i="4"/>
  <c r="C244" i="4"/>
  <c r="F244" i="4"/>
  <c r="H244" i="4" s="1"/>
  <c r="D187" i="4"/>
  <c r="C187" i="4"/>
  <c r="F187" i="4"/>
  <c r="C163" i="4"/>
  <c r="D163" i="4"/>
  <c r="F163" i="4"/>
  <c r="H163" i="4" s="1"/>
  <c r="F150" i="4"/>
  <c r="H150" i="4" s="1"/>
  <c r="H201" i="4" l="1"/>
  <c r="H227" i="4"/>
  <c r="H139" i="4"/>
  <c r="H187" i="4"/>
  <c r="H220" i="4"/>
  <c r="G99" i="4"/>
  <c r="E99" i="4"/>
  <c r="H99" i="4"/>
  <c r="G75" i="4"/>
  <c r="E75" i="4"/>
  <c r="G150" i="4"/>
  <c r="G204" i="4"/>
  <c r="E204" i="4"/>
  <c r="G220" i="4"/>
  <c r="E220" i="4"/>
  <c r="H75" i="4"/>
  <c r="G163" i="4"/>
  <c r="E163" i="4"/>
  <c r="G187" i="4"/>
  <c r="E187" i="4"/>
  <c r="G227" i="4"/>
  <c r="E227" i="4"/>
  <c r="H204" i="4"/>
  <c r="G139" i="4"/>
  <c r="E139" i="4"/>
  <c r="G244" i="4"/>
  <c r="E244" i="4"/>
  <c r="G201" i="4"/>
  <c r="E201" i="4"/>
  <c r="F49" i="4"/>
  <c r="D49" i="4"/>
  <c r="D73" i="4"/>
  <c r="D67" i="4"/>
  <c r="D65" i="4"/>
  <c r="D51" i="4"/>
  <c r="D31" i="4"/>
  <c r="D19" i="4"/>
  <c r="D14" i="4"/>
  <c r="D12" i="4"/>
  <c r="D10" i="4"/>
  <c r="G49" i="4" l="1"/>
  <c r="H49" i="4"/>
  <c r="D57" i="4"/>
  <c r="D40" i="4"/>
  <c r="D9" i="4"/>
  <c r="D253" i="4" l="1"/>
  <c r="C49" i="4"/>
  <c r="E49" i="4" s="1"/>
  <c r="F51" i="4" l="1"/>
  <c r="H51" i="4" l="1"/>
  <c r="G51" i="4"/>
  <c r="F40" i="4"/>
  <c r="F67" i="4"/>
  <c r="C67" i="4"/>
  <c r="E67" i="4" s="1"/>
  <c r="F31" i="4"/>
  <c r="C31" i="4"/>
  <c r="E31" i="4" s="1"/>
  <c r="H40" i="4" l="1"/>
  <c r="G40" i="4"/>
  <c r="H31" i="4"/>
  <c r="G31" i="4"/>
  <c r="H67" i="4"/>
  <c r="G67" i="4"/>
  <c r="F73" i="4"/>
  <c r="C73" i="4"/>
  <c r="E73" i="4" s="1"/>
  <c r="F65" i="4"/>
  <c r="C65" i="4"/>
  <c r="E65" i="4" s="1"/>
  <c r="F57" i="4" l="1"/>
  <c r="H73" i="4"/>
  <c r="G73" i="4"/>
  <c r="H65" i="4"/>
  <c r="G65" i="4"/>
  <c r="C57" i="4"/>
  <c r="E57" i="4" s="1"/>
  <c r="H57" i="4" l="1"/>
  <c r="G57" i="4"/>
  <c r="C51" i="4"/>
  <c r="E51" i="4" s="1"/>
  <c r="C19" i="4"/>
  <c r="E19" i="4" s="1"/>
  <c r="F19" i="4"/>
  <c r="C16" i="4"/>
  <c r="E16" i="4" s="1"/>
  <c r="C14" i="4"/>
  <c r="E14" i="4" s="1"/>
  <c r="F14" i="4"/>
  <c r="C12" i="4"/>
  <c r="E12" i="4" s="1"/>
  <c r="F12" i="4"/>
  <c r="C10" i="4"/>
  <c r="E10" i="4" s="1"/>
  <c r="H12" i="4" l="1"/>
  <c r="G12" i="4"/>
  <c r="H19" i="4"/>
  <c r="G19" i="4"/>
  <c r="H14" i="4"/>
  <c r="G14" i="4"/>
  <c r="C40" i="4"/>
  <c r="E40" i="4" s="1"/>
  <c r="C9" i="4"/>
  <c r="E9" i="4" s="1"/>
  <c r="F10" i="4"/>
  <c r="H10" i="4" l="1"/>
  <c r="G10" i="4"/>
  <c r="C253" i="4"/>
  <c r="E253" i="4" s="1"/>
  <c r="F9" i="4"/>
  <c r="H9" i="4" l="1"/>
  <c r="G9" i="4"/>
  <c r="F253" i="4"/>
  <c r="H253" i="4" l="1"/>
  <c r="G253" i="4"/>
</calcChain>
</file>

<file path=xl/sharedStrings.xml><?xml version="1.0" encoding="utf-8"?>
<sst xmlns="http://schemas.openxmlformats.org/spreadsheetml/2006/main" count="255" uniqueCount="122">
  <si>
    <t>Исполнено, руб.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</si>
  <si>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</si>
  <si>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</si>
  <si>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Департамент финансов администрации города Нефтеюганска</t>
  </si>
  <si>
    <t>Итого по муниципальным программам</t>
  </si>
  <si>
    <t>Администрация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</si>
  <si>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</si>
  <si>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</si>
  <si>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</si>
  <si>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</si>
  <si>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</si>
  <si>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</si>
  <si>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</si>
  <si>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</si>
  <si>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</si>
  <si>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</si>
  <si>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</si>
  <si>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</si>
  <si>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Муниципальная программа "Развитие культуры и туризма в городе Нефтеюганске"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</si>
  <si>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</si>
  <si>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Муниципальная программа "Профилактика терроризма в городе Нефтеюганске"</t>
  </si>
  <si>
    <t>Муниципальная программа "Развитие гражданского общества"</t>
  </si>
  <si>
    <t>№ п/п</t>
  </si>
  <si>
    <t>Департамент образования администрации города Нефтеюганска</t>
  </si>
  <si>
    <t>Первоначальный план на 2024 год, руб.</t>
  </si>
  <si>
    <t>Региональный проект "Патриотическое воспитание граждан Российской Федерации"</t>
  </si>
  <si>
    <t>Комплекс процессных мероприятий "Обеспечение деятельности органов местного самоуправления города Нефтеюганска"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</si>
  <si>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</si>
  <si>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Комплекс процессных мероприятий "Персонифицированное финансирование дополнительного образования"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</si>
  <si>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</si>
  <si>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Комплекс процессных мероприятий "Качество образования"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</si>
  <si>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</si>
  <si>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Комплекс процессных мероприятий "Содействие развитию летнего отдыха и оздоровления"</t>
  </si>
  <si>
    <t>Комплекс процессных мероприятий "Обеспечение функционирования казённого учреждения"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</si>
  <si>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</si>
  <si>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Региональный проект "Сохранение культурного и исторического наследия"</t>
  </si>
  <si>
    <t>Региональный проект "Развитие искусства и творчества"</t>
  </si>
  <si>
    <t>Комплекс процессных мероприятий "Обеспечение деятельности подведомственных учреждений культуры"</t>
  </si>
  <si>
    <t>Комплекс процессных мероприятий "Обеспечение деятельности подведомственных учреждений дополнительного образования"</t>
  </si>
  <si>
    <t>Комплекс процессных мероприятий "Усиление социальной направленности культурной политики"</t>
  </si>
  <si>
    <t>Региональный проект "Спорт - норма жизни"</t>
  </si>
  <si>
    <t>Комплекс процессных мероприятий "Развитие физической культуры и массового спорта"</t>
  </si>
  <si>
    <t>Региональный проект "Укрепление материально-технической базы учреждений спорта"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</si>
  <si>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</si>
  <si>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</si>
  <si>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Комплекс процессных мероприятий "Осуществление полномочий в области градостроительной деятельности"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</si>
  <si>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</si>
  <si>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Комплекс процессных мероприятий "Организационное обеспечение функционирования отрасли"</t>
  </si>
  <si>
    <t>Комплекс процессных мероприятий "Улучшение жилищных условий отдельных категорий граждан"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</si>
  <si>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</si>
  <si>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Региональный проект "Формирование комфортной городской среды"</t>
  </si>
  <si>
    <t>Региональный проект "Чистая страна"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</si>
  <si>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</si>
  <si>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</si>
  <si>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Комплекс процессных мероприятий "Поддержка технического состояния жилищного фонда"</t>
  </si>
  <si>
    <t>Комплекс процессных мероприятий "Реализация энергосберегающих мероприятий в муниципальном секторе"</t>
  </si>
  <si>
    <t>Комплекс процессных мероприятий "Улучшение санитарного состояния городских территорий"</t>
  </si>
  <si>
    <t>Комплекс процессных мероприятий "Благоустройство и озеленение города"</t>
  </si>
  <si>
    <t>Комплекс процессных мероприятий "Реализация полномочий в сфере жилищно-коммунального комплекса"</t>
  </si>
  <si>
    <t>Региональный проект "Создание (реконструкция) коммунальных объектов"</t>
  </si>
  <si>
    <t>Комплекс процессных мероприятий "Создание условий для деятельности народных дружин"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</si>
  <si>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</si>
  <si>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Комплекс процессных мероприятий "Организация и проведение профилактических мероприятий"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</si>
  <si>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</si>
  <si>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</si>
  <si>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Комплекс процессных мероприятий "Мероприятия по повышению уровня пожарной безопасности муниципальных учреждений города"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</si>
  <si>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</si>
  <si>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</si>
  <si>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Комплекс процессных мероприятий "Популяризация предпринимательства"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</si>
  <si>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</si>
  <si>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Комплекс процессных мероприятий "Выполнение других обязательств муниципального образования"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</si>
  <si>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</si>
  <si>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</si>
  <si>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</si>
  <si>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</si>
  <si>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Региональный проект "Региональная и местная дорожная сеть"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</si>
  <si>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</si>
  <si>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</si>
  <si>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</si>
  <si>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</si>
  <si>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</si>
  <si>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</si>
  <si>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Комплекс процессных мероприятий "Размещение социально значимой информации на наружных информационных поверхностях"</t>
  </si>
  <si>
    <t>Комплекс процессных мероприятий "Реализация инициативных проектов, отобранных по результатам конкурса"</t>
  </si>
  <si>
    <t>Комплекс процессных мероприятий "Управление и распоряжение муниципальным имуществом города Нефтеюганска"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</si>
  <si>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</si>
  <si>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</si>
  <si>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Комплекс процессных мероприятий "Содействие этнокультурному многообразию народов России"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</si>
  <si>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</si>
  <si>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Комплекс процессных мероприятий "Реализация мер, направленных на социальную и культурную адаптацию иностранных граждан"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</si>
  <si>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</si>
  <si>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</si>
  <si>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</si>
  <si>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</si>
  <si>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</si>
  <si>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Комплекс процессных мероприятий "Повышение уровня антитеррористической защищенности муниципальных объектов"</t>
  </si>
  <si>
    <t>Комплекс процессных мероприятий "Обеспечение функций казённого учреждения"</t>
  </si>
  <si>
    <t>Комплекс процессных мероприятий "Поддержка и реализация потенциала молодёжи на территории муниципального образования город Нефтеюганск"</t>
  </si>
  <si>
    <t>Комплекс процессных мероприятий "Развитие материально-технической базы образовательных организаций"</t>
  </si>
  <si>
    <t>Муниципальная программа города Нефтеюганска "Доступная среда в городе Нефтеюганске"</t>
  </si>
  <si>
    <t>Комплекс процессных мероприятий "Обустройство мест для проведения массовых мероприятий"</t>
  </si>
  <si>
    <t>Комплекс процессных мероприятий "Техническое обследование, реконструкция, капитальный ремонт, строительство объектов и культуры"</t>
  </si>
  <si>
    <t>Комплекс процессных мероприятий "Содействие развитию физической культуры, спорта высших достижений"</t>
  </si>
  <si>
    <t>Комплекс процессных мероприятий "Совершенствование инфраструктуры спорта в городе Нефтеюганске"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</si>
  <si>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</si>
  <si>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</si>
  <si>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Региональный проект "Чистая вода"</t>
  </si>
  <si>
    <t>Комплекс процессных мероприятий "Предупреждение возникновения и распространения лесных пожаров"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</si>
  <si>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</si>
  <si>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</si>
  <si>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</si>
  <si>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</si>
  <si>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учёте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</si>
  <si>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Муниципальная программа города Нефтеюганска "Развитие образования в городе Нефтеюганске"</t>
  </si>
  <si>
    <t>Приложение № 6</t>
  </si>
  <si>
    <t>к заключению Счётной палаты</t>
  </si>
  <si>
    <t>Исполнение по муниципальным программам за 2024 год</t>
  </si>
  <si>
    <t>Уточнённый план по сводной бюджетной росписи на 2024 год, руб.</t>
  </si>
  <si>
    <t>Изменение плана  сводной бюджетной росписи и первоначального плана (гр.4-гр.3), руб.</t>
  </si>
  <si>
    <t>% испол. сводной бюджетной росписи (гр.6/гр.4)*100</t>
  </si>
  <si>
    <t>Отклонение (гр.4-гр.6), руб.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</si>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</sst>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-#,##0.00;_(* &quot;&quot;??_);_(@_)"/>
    <numFmt numFmtId="167" formatCode="#,##0.00_р_.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164" fontId="11" fillId="0" borderId="0" applyFont="0" applyFill="0" applyBorder="0" applyAlignment="0" applyProtection="0"/>
  </cellStyleXfs>
  <cellXfs count="5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1" fillId="2" borderId="1" xfId="4" applyNumberFormat="1" applyFont="1" applyFill="1" applyBorder="1" applyAlignment="1">
      <alignment horizontal="center" vertical="center" wrapText="1"/>
    </xf>
    <xf numFmtId="165" fontId="1" fillId="2" borderId="1" xfId="3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vertical="center" wrapText="1"/>
    </xf>
    <xf numFmtId="39" fontId="6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8" fontId="6" fillId="2" borderId="1" xfId="0" applyNumberFormat="1" applyFont="1" applyFill="1" applyBorder="1" applyAlignment="1">
      <alignment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4" fontId="1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/>
    <xf numFmtId="168" fontId="8" fillId="2" borderId="0" xfId="0" applyNumberFormat="1" applyFont="1" applyFill="1"/>
    <xf numFmtId="0" fontId="10" fillId="2" borderId="0" xfId="0" applyFont="1" applyFill="1"/>
    <xf numFmtId="168" fontId="9" fillId="2" borderId="0" xfId="0" applyNumberFormat="1" applyFont="1" applyFill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/>
    <xf numFmtId="168" fontId="1" fillId="2" borderId="1" xfId="0" applyNumberFormat="1" applyFont="1" applyFill="1" applyBorder="1" applyAlignment="1">
      <alignment vertical="center" wrapText="1"/>
    </xf>
    <xf numFmtId="164" fontId="9" fillId="2" borderId="0" xfId="5" applyFont="1" applyFill="1"/>
    <xf numFmtId="167" fontId="1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12" fillId="2" borderId="0" xfId="5" applyFont="1" applyFill="1"/>
    <xf numFmtId="164" fontId="9" fillId="2" borderId="0" xfId="5" applyFont="1" applyFill="1" applyBorder="1"/>
    <xf numFmtId="164" fontId="12" fillId="2" borderId="0" xfId="5" applyFont="1" applyFill="1" applyBorder="1"/>
    <xf numFmtId="0" fontId="9" fillId="0" borderId="0" xfId="0" applyFont="1"/>
    <xf numFmtId="0" fontId="13" fillId="0" borderId="0" xfId="0" applyFont="1"/>
    <xf numFmtId="166" fontId="4" fillId="0" borderId="0" xfId="2" applyNumberFormat="1" applyFont="1" applyAlignment="1">
      <alignment horizontal="right"/>
    </xf>
    <xf numFmtId="166" fontId="4" fillId="0" borderId="0" xfId="2" applyNumberFormat="1" applyFont="1" applyAlignment="1" applyProtection="1">
      <alignment horizontal="right"/>
      <protection hidden="1"/>
    </xf>
    <xf numFmtId="167" fontId="1" fillId="2" borderId="1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/>
    </xf>
    <xf numFmtId="0" fontId="9" fillId="2" borderId="3" xfId="0" applyNumberFormat="1" applyFont="1" applyFill="1" applyBorder="1" applyAlignment="1">
      <alignment horizontal="center" vertical="top"/>
    </xf>
    <xf numFmtId="0" fontId="0" fillId="2" borderId="3" xfId="0" applyNumberFormat="1" applyFont="1" applyFill="1" applyBorder="1" applyAlignment="1">
      <alignment horizontal="center" vertical="top"/>
    </xf>
    <xf numFmtId="0" fontId="0" fillId="0" borderId="3" xfId="0" applyNumberFormat="1" applyFont="1" applyBorder="1" applyAlignment="1">
      <alignment horizontal="center" vertical="top"/>
    </xf>
    <xf numFmtId="0" fontId="0" fillId="0" borderId="4" xfId="0" applyNumberFormat="1" applyFont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0" fillId="2" borderId="3" xfId="0" applyFont="1" applyFill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</cellXfs>
  <cellStyles count="6">
    <cellStyle name="Обычный" xfId="0" builtinId="0"/>
    <cellStyle name="Обычный 2" xfId="1" xr:uid="{00000000-0005-0000-0000-000001000000}"/>
    <cellStyle name="Обычный_Tmp8" xfId="2" xr:uid="{00000000-0005-0000-0000-000002000000}"/>
    <cellStyle name="Обычный_приложения 10" xfId="3" xr:uid="{00000000-0005-0000-0000-000003000000}"/>
    <cellStyle name="Обычный_расходы 2" xfId="4" xr:uid="{00000000-0005-0000-0000-000004000000}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3200400</xdr:colOff>
      <xdr:row>6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8"/>
  <sheetViews>
    <sheetView tabSelected="1" view="pageBreakPreview" zoomScale="110" zoomScaleNormal="110" zoomScaleSheetLayoutView="110" workbookViewId="0">
      <selection activeCell="E15" sqref="E15"/>
    </sheetView>
  </sheetViews>
  <sheetFormatPr defaultColWidth="9.140625" defaultRowHeight="12.75" x14ac:dyDescent="0.2"/>
  <cols>
    <col min="1" max="1" width="9.140625" style="20"/>
    <col min="2" max="2" width="72.28515625" style="20" customWidth="1"/>
    <col min="3" max="3" width="18" style="20" customWidth="1"/>
    <col min="4" max="4" width="19.5703125" style="20" customWidth="1"/>
    <col min="5" max="5" width="17.5703125" style="30" customWidth="1"/>
    <col min="6" max="6" width="17.42578125" style="20" customWidth="1"/>
    <col min="7" max="7" width="16.42578125" style="20" customWidth="1"/>
    <col min="8" max="8" width="13.28515625" style="20" customWidth="1"/>
    <col min="9" max="9" width="21.42578125" style="20" customWidth="1"/>
    <col min="10" max="10" width="12" style="20" bestFit="1" customWidth="1"/>
    <col min="11" max="16384" width="9.140625" style="20"/>
  </cols>
  <sheetData>
    <row r="1" spans="1:10" s="34" customFormat="1" ht="15.75" x14ac:dyDescent="0.25">
      <c r="F1" s="35"/>
      <c r="G1" s="35"/>
      <c r="H1" s="36" t="s">
        <v>114</v>
      </c>
    </row>
    <row r="2" spans="1:10" s="34" customFormat="1" ht="15.75" x14ac:dyDescent="0.25">
      <c r="F2" s="35"/>
      <c r="G2" s="35"/>
      <c r="H2" s="37" t="s">
        <v>115</v>
      </c>
    </row>
    <row r="3" spans="1:10" s="34" customFormat="1" ht="15.75" x14ac:dyDescent="0.25">
      <c r="F3" s="35"/>
      <c r="G3" s="35"/>
      <c r="H3" s="35"/>
    </row>
    <row r="4" spans="1:10" s="34" customFormat="1" x14ac:dyDescent="0.2"/>
    <row r="5" spans="1:10" s="34" customFormat="1" ht="15.75" x14ac:dyDescent="0.2">
      <c r="B5" s="40" t="s">
        <v>116</v>
      </c>
      <c r="C5" s="40"/>
      <c r="D5" s="40"/>
      <c r="E5" s="40"/>
      <c r="F5" s="40"/>
      <c r="G5" s="40"/>
    </row>
    <row r="7" spans="1:10" ht="81.75" customHeight="1" x14ac:dyDescent="0.2">
      <c r="A7" s="24" t="s">
        <v>22</v>
      </c>
      <c r="B7" s="3"/>
      <c r="C7" s="4" t="s">
        <v>24</v>
      </c>
      <c r="D7" s="4" t="s">
        <v>117</v>
      </c>
      <c r="E7" s="4" t="s">
        <v>118</v>
      </c>
      <c r="F7" s="18" t="s">
        <v>0</v>
      </c>
      <c r="G7" s="5" t="s">
        <v>120</v>
      </c>
      <c r="H7" s="6" t="s">
        <v>119</v>
      </c>
    </row>
    <row r="8" spans="1:10" x14ac:dyDescent="0.2">
      <c r="A8" s="25">
        <v>1</v>
      </c>
      <c r="B8" s="7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</row>
    <row r="9" spans="1:10" s="19" customFormat="1" ht="28.5" customHeight="1" x14ac:dyDescent="0.2">
      <c r="A9" s="46">
        <v>1</v>
      </c>
      <c r="B9" s="11" t="s">
        <v>113</v>
      </c>
      <c r="C9" s="14">
        <f>C10+C12+C14+C16+C19+C21+C23+C25+C27+C31+C29</f>
        <v>5773202401</v>
      </c>
      <c r="D9" s="14">
        <f t="shared" ref="D9:F9" si="0">D10+D12+D14+D16+D19+D21+D23+D25+D27+D31+D29</f>
        <v>6243500405</v>
      </c>
      <c r="E9" s="14">
        <f>D9-C9</f>
        <v>470298004</v>
      </c>
      <c r="F9" s="14">
        <f t="shared" si="0"/>
        <v>6084683508.1700001</v>
      </c>
      <c r="G9" s="14">
        <f>D9-F9</f>
        <v>158816896.82999992</v>
      </c>
      <c r="H9" s="17">
        <f>F9/D9*100</f>
        <v>97.4562843512781</v>
      </c>
      <c r="J9" s="21"/>
    </row>
    <row r="10" spans="1:10" x14ac:dyDescent="0.2">
      <c r="A10" s="47"/>
      <c r="B10" s="1" t="s">
        <v>25</v>
      </c>
      <c r="C10" s="15">
        <f>SUM(C11:C11)</f>
        <v>4125152</v>
      </c>
      <c r="D10" s="15">
        <f>SUM(D11:D11)</f>
        <v>4125152</v>
      </c>
      <c r="E10" s="15">
        <f t="shared" ref="E10:E73" si="1">D10-C10</f>
        <v>0</v>
      </c>
      <c r="F10" s="15">
        <f>SUM(F11:F11)</f>
        <v>4123188.26</v>
      </c>
      <c r="G10" s="15">
        <f t="shared" ref="G10:G73" si="2">D10-F10</f>
        <v>1963.7400000002235</v>
      </c>
      <c r="H10" s="38">
        <f t="shared" ref="H10:H73" si="3">F10/D10*100</f>
        <v>99.952395935955806</v>
      </c>
    </row>
    <row r="11" spans="1:10" ht="19.5" customHeight="1" x14ac:dyDescent="0.2">
      <c r="A11" s="47"/>
      <c r="B11" s="1" t="s">
        <v>23</v>
      </c>
      <c r="C11" s="15">
        <v>4125152</v>
      </c>
      <c r="D11" s="15">
        <v>4125152</v>
      </c>
      <c r="E11" s="15">
        <f t="shared" si="1"/>
        <v>0</v>
      </c>
      <c r="F11" s="15">
        <v>4123188.26</v>
      </c>
      <c r="G11" s="15">
        <f t="shared" si="2"/>
        <v>1963.7400000002235</v>
      </c>
      <c r="H11" s="38">
        <f t="shared" si="3"/>
        <v>99.952395935955806</v>
      </c>
    </row>
    <row r="12" spans="1:10" ht="25.5" x14ac:dyDescent="0.2">
      <c r="A12" s="47"/>
      <c r="B12" s="1" t="s">
        <v>26</v>
      </c>
      <c r="C12" s="15">
        <f t="shared" ref="C12:D12" si="4">C13</f>
        <v>64385600</v>
      </c>
      <c r="D12" s="15">
        <f t="shared" si="4"/>
        <v>66307492</v>
      </c>
      <c r="E12" s="15">
        <f t="shared" si="1"/>
        <v>1921892</v>
      </c>
      <c r="F12" s="15">
        <f>F13</f>
        <v>65971823.600000001</v>
      </c>
      <c r="G12" s="15">
        <f t="shared" si="2"/>
        <v>335668.39999999851</v>
      </c>
      <c r="H12" s="38">
        <f t="shared" si="3"/>
        <v>99.493770025263515</v>
      </c>
    </row>
    <row r="13" spans="1:10" ht="18" customHeight="1" x14ac:dyDescent="0.2">
      <c r="A13" s="47"/>
      <c r="B13" s="1" t="s">
        <v>23</v>
      </c>
      <c r="C13" s="15">
        <v>64385600</v>
      </c>
      <c r="D13" s="15">
        <v>66307492</v>
      </c>
      <c r="E13" s="15">
        <f t="shared" si="1"/>
        <v>1921892</v>
      </c>
      <c r="F13" s="15">
        <v>65971823.600000001</v>
      </c>
      <c r="G13" s="15">
        <f t="shared" si="2"/>
        <v>335668.39999999851</v>
      </c>
      <c r="H13" s="38">
        <f t="shared" si="3"/>
        <v>99.493770025263515</v>
      </c>
    </row>
    <row r="14" spans="1:10" ht="25.5" x14ac:dyDescent="0.2">
      <c r="A14" s="47"/>
      <c r="B14" s="1" t="s">
        <v>27</v>
      </c>
      <c r="C14" s="15">
        <f t="shared" ref="C14:D14" si="5">C15</f>
        <v>5407975203</v>
      </c>
      <c r="D14" s="15">
        <f t="shared" si="5"/>
        <v>5650482768</v>
      </c>
      <c r="E14" s="15">
        <f t="shared" si="1"/>
        <v>242507565</v>
      </c>
      <c r="F14" s="15">
        <f>F15</f>
        <v>5547872978.8800001</v>
      </c>
      <c r="G14" s="15">
        <f t="shared" si="2"/>
        <v>102609789.11999989</v>
      </c>
      <c r="H14" s="38">
        <f t="shared" si="3"/>
        <v>98.184052702521228</v>
      </c>
    </row>
    <row r="15" spans="1:10" ht="20.25" customHeight="1" x14ac:dyDescent="0.2">
      <c r="A15" s="47"/>
      <c r="B15" s="1" t="s">
        <v>23</v>
      </c>
      <c r="C15" s="15">
        <v>5407975203</v>
      </c>
      <c r="D15" s="15">
        <v>5650482768</v>
      </c>
      <c r="E15" s="15">
        <f t="shared" si="1"/>
        <v>242507565</v>
      </c>
      <c r="F15" s="15">
        <v>5547872978.8800001</v>
      </c>
      <c r="G15" s="15">
        <f t="shared" si="2"/>
        <v>102609789.11999989</v>
      </c>
      <c r="H15" s="38">
        <f t="shared" si="3"/>
        <v>98.184052702521228</v>
      </c>
    </row>
    <row r="16" spans="1:10" ht="25.5" x14ac:dyDescent="0.2">
      <c r="A16" s="47"/>
      <c r="B16" s="1" t="s">
        <v>28</v>
      </c>
      <c r="C16" s="15">
        <f t="shared" ref="C16" si="6">C17</f>
        <v>42234000</v>
      </c>
      <c r="D16" s="15">
        <f>SUM(D17:D18)</f>
        <v>53043670</v>
      </c>
      <c r="E16" s="15">
        <f t="shared" si="1"/>
        <v>10809670</v>
      </c>
      <c r="F16" s="15">
        <f>SUM(F17:F18)</f>
        <v>51179758.339999996</v>
      </c>
      <c r="G16" s="15">
        <f t="shared" si="2"/>
        <v>1863911.6600000039</v>
      </c>
      <c r="H16" s="38">
        <f t="shared" si="3"/>
        <v>96.486080883920735</v>
      </c>
    </row>
    <row r="17" spans="1:8" ht="18.75" customHeight="1" x14ac:dyDescent="0.2">
      <c r="A17" s="47"/>
      <c r="B17" s="1" t="s">
        <v>23</v>
      </c>
      <c r="C17" s="15">
        <v>42234000</v>
      </c>
      <c r="D17" s="15">
        <v>51751284</v>
      </c>
      <c r="E17" s="15">
        <f t="shared" si="1"/>
        <v>9517284</v>
      </c>
      <c r="F17" s="15">
        <v>50212362.829999998</v>
      </c>
      <c r="G17" s="15">
        <f t="shared" si="2"/>
        <v>1538921.1700000018</v>
      </c>
      <c r="H17" s="38">
        <f t="shared" si="3"/>
        <v>97.026313066937618</v>
      </c>
    </row>
    <row r="18" spans="1:8" ht="18.75" customHeight="1" x14ac:dyDescent="0.2">
      <c r="A18" s="47"/>
      <c r="B18" s="1" t="s">
        <v>2</v>
      </c>
      <c r="C18" s="15">
        <v>0</v>
      </c>
      <c r="D18" s="15">
        <v>1292386</v>
      </c>
      <c r="E18" s="15">
        <f t="shared" si="1"/>
        <v>1292386</v>
      </c>
      <c r="F18" s="15">
        <v>967395.51</v>
      </c>
      <c r="G18" s="15">
        <f t="shared" si="2"/>
        <v>324990.49</v>
      </c>
      <c r="H18" s="38">
        <f t="shared" si="3"/>
        <v>74.853450130224246</v>
      </c>
    </row>
    <row r="19" spans="1:8" ht="51" x14ac:dyDescent="0.2">
      <c r="A19" s="47"/>
      <c r="B19" s="1" t="s">
        <v>29</v>
      </c>
      <c r="C19" s="15">
        <f t="shared" ref="C19:D19" si="7">SUM(C20)</f>
        <v>88000</v>
      </c>
      <c r="D19" s="15">
        <f t="shared" si="7"/>
        <v>88000</v>
      </c>
      <c r="E19" s="15">
        <f t="shared" si="1"/>
        <v>0</v>
      </c>
      <c r="F19" s="15">
        <f>SUM(F20)</f>
        <v>80000</v>
      </c>
      <c r="G19" s="15">
        <f t="shared" si="2"/>
        <v>8000</v>
      </c>
      <c r="H19" s="38">
        <f t="shared" si="3"/>
        <v>90.909090909090907</v>
      </c>
    </row>
    <row r="20" spans="1:8" ht="18" customHeight="1" x14ac:dyDescent="0.2">
      <c r="A20" s="47"/>
      <c r="B20" s="1" t="s">
        <v>23</v>
      </c>
      <c r="C20" s="15">
        <v>88000</v>
      </c>
      <c r="D20" s="15">
        <v>88000</v>
      </c>
      <c r="E20" s="15">
        <f t="shared" si="1"/>
        <v>0</v>
      </c>
      <c r="F20" s="15">
        <v>80000</v>
      </c>
      <c r="G20" s="15">
        <f t="shared" si="2"/>
        <v>8000</v>
      </c>
      <c r="H20" s="38">
        <f t="shared" si="3"/>
        <v>90.909090909090907</v>
      </c>
    </row>
    <row r="21" spans="1:8" ht="18" customHeight="1" x14ac:dyDescent="0.2">
      <c r="A21" s="47"/>
      <c r="B21" s="1" t="s">
        <v>30</v>
      </c>
      <c r="C21" s="15">
        <f>C22</f>
        <v>4326950</v>
      </c>
      <c r="D21" s="15">
        <f>D22</f>
        <v>4206450</v>
      </c>
      <c r="E21" s="15">
        <f t="shared" si="1"/>
        <v>-120500</v>
      </c>
      <c r="F21" s="15">
        <f t="shared" ref="F21" si="8">F22</f>
        <v>4205937.16</v>
      </c>
      <c r="G21" s="15">
        <f t="shared" si="2"/>
        <v>512.83999999985099</v>
      </c>
      <c r="H21" s="38">
        <f t="shared" si="3"/>
        <v>99.987808246858989</v>
      </c>
    </row>
    <row r="22" spans="1:8" ht="18" customHeight="1" x14ac:dyDescent="0.2">
      <c r="A22" s="47"/>
      <c r="B22" s="1" t="s">
        <v>23</v>
      </c>
      <c r="C22" s="15">
        <v>4326950</v>
      </c>
      <c r="D22" s="15">
        <v>4206450</v>
      </c>
      <c r="E22" s="15">
        <f t="shared" si="1"/>
        <v>-120500</v>
      </c>
      <c r="F22" s="15">
        <v>4205937.16</v>
      </c>
      <c r="G22" s="15">
        <f t="shared" si="2"/>
        <v>512.83999999985099</v>
      </c>
      <c r="H22" s="38">
        <f t="shared" si="3"/>
        <v>99.987808246858989</v>
      </c>
    </row>
    <row r="23" spans="1:8" ht="40.5" customHeight="1" x14ac:dyDescent="0.2">
      <c r="A23" s="47"/>
      <c r="B23" s="1" t="s">
        <v>31</v>
      </c>
      <c r="C23" s="15">
        <f>C24</f>
        <v>55000</v>
      </c>
      <c r="D23" s="15">
        <f>D24</f>
        <v>55000</v>
      </c>
      <c r="E23" s="15">
        <f t="shared" si="1"/>
        <v>0</v>
      </c>
      <c r="F23" s="15">
        <f t="shared" ref="F23" si="9">F24</f>
        <v>54900</v>
      </c>
      <c r="G23" s="15">
        <f t="shared" si="2"/>
        <v>100</v>
      </c>
      <c r="H23" s="38">
        <f t="shared" si="3"/>
        <v>99.818181818181813</v>
      </c>
    </row>
    <row r="24" spans="1:8" ht="18" customHeight="1" x14ac:dyDescent="0.2">
      <c r="A24" s="47"/>
      <c r="B24" s="1" t="s">
        <v>23</v>
      </c>
      <c r="C24" s="15">
        <v>55000</v>
      </c>
      <c r="D24" s="15">
        <v>55000</v>
      </c>
      <c r="E24" s="15">
        <f t="shared" si="1"/>
        <v>0</v>
      </c>
      <c r="F24" s="15">
        <v>54900</v>
      </c>
      <c r="G24" s="15">
        <f t="shared" si="2"/>
        <v>100</v>
      </c>
      <c r="H24" s="38">
        <f t="shared" si="3"/>
        <v>99.818181818181813</v>
      </c>
    </row>
    <row r="25" spans="1:8" ht="32.25" customHeight="1" x14ac:dyDescent="0.2">
      <c r="A25" s="47"/>
      <c r="B25" s="1" t="s">
        <v>32</v>
      </c>
      <c r="C25" s="15">
        <f>C26</f>
        <v>63712296</v>
      </c>
      <c r="D25" s="15">
        <f t="shared" ref="D25:F25" si="10">D26</f>
        <v>62217896</v>
      </c>
      <c r="E25" s="15">
        <f t="shared" si="1"/>
        <v>-1494400</v>
      </c>
      <c r="F25" s="15">
        <f t="shared" si="10"/>
        <v>62191722.460000001</v>
      </c>
      <c r="G25" s="15">
        <f t="shared" si="2"/>
        <v>26173.539999999106</v>
      </c>
      <c r="H25" s="38">
        <f t="shared" si="3"/>
        <v>99.957932457246713</v>
      </c>
    </row>
    <row r="26" spans="1:8" ht="18" customHeight="1" x14ac:dyDescent="0.2">
      <c r="A26" s="47"/>
      <c r="B26" s="1" t="s">
        <v>23</v>
      </c>
      <c r="C26" s="15">
        <v>63712296</v>
      </c>
      <c r="D26" s="15">
        <v>62217896</v>
      </c>
      <c r="E26" s="15">
        <f t="shared" si="1"/>
        <v>-1494400</v>
      </c>
      <c r="F26" s="15">
        <v>62191722.460000001</v>
      </c>
      <c r="G26" s="15">
        <f t="shared" si="2"/>
        <v>26173.539999999106</v>
      </c>
      <c r="H26" s="38">
        <f t="shared" si="3"/>
        <v>99.957932457246713</v>
      </c>
    </row>
    <row r="27" spans="1:8" ht="28.5" customHeight="1" x14ac:dyDescent="0.2">
      <c r="A27" s="47"/>
      <c r="B27" s="1" t="s">
        <v>33</v>
      </c>
      <c r="C27" s="15">
        <f>C28</f>
        <v>79832600</v>
      </c>
      <c r="D27" s="15">
        <f t="shared" ref="D27:F27" si="11">D28</f>
        <v>78666416</v>
      </c>
      <c r="E27" s="15">
        <f t="shared" si="1"/>
        <v>-1166184</v>
      </c>
      <c r="F27" s="15">
        <f t="shared" si="11"/>
        <v>78151540.430000007</v>
      </c>
      <c r="G27" s="15">
        <f t="shared" si="2"/>
        <v>514875.56999999285</v>
      </c>
      <c r="H27" s="38">
        <f t="shared" si="3"/>
        <v>99.345495071238545</v>
      </c>
    </row>
    <row r="28" spans="1:8" ht="18" customHeight="1" x14ac:dyDescent="0.2">
      <c r="A28" s="47"/>
      <c r="B28" s="1" t="s">
        <v>23</v>
      </c>
      <c r="C28" s="15">
        <v>79832600</v>
      </c>
      <c r="D28" s="15">
        <v>78666416</v>
      </c>
      <c r="E28" s="15">
        <f t="shared" si="1"/>
        <v>-1166184</v>
      </c>
      <c r="F28" s="15">
        <v>78151540.430000007</v>
      </c>
      <c r="G28" s="15">
        <f t="shared" si="2"/>
        <v>514875.56999999285</v>
      </c>
      <c r="H28" s="38">
        <f t="shared" si="3"/>
        <v>99.345495071238545</v>
      </c>
    </row>
    <row r="29" spans="1:8" ht="24.75" customHeight="1" x14ac:dyDescent="0.2">
      <c r="A29" s="47"/>
      <c r="B29" s="1" t="s">
        <v>98</v>
      </c>
      <c r="C29" s="15">
        <f>C30</f>
        <v>0</v>
      </c>
      <c r="D29" s="15">
        <f t="shared" ref="D29:F29" si="12">D30</f>
        <v>29499320</v>
      </c>
      <c r="E29" s="15">
        <f t="shared" si="1"/>
        <v>29499320</v>
      </c>
      <c r="F29" s="15">
        <f t="shared" si="12"/>
        <v>29403343.09</v>
      </c>
      <c r="G29" s="15">
        <f t="shared" si="2"/>
        <v>95976.910000000149</v>
      </c>
      <c r="H29" s="38">
        <f t="shared" si="3"/>
        <v>99.674647042711499</v>
      </c>
    </row>
    <row r="30" spans="1:8" ht="27.75" customHeight="1" x14ac:dyDescent="0.2">
      <c r="A30" s="47"/>
      <c r="B30" s="1" t="s">
        <v>6</v>
      </c>
      <c r="C30" s="15">
        <v>0</v>
      </c>
      <c r="D30" s="15">
        <v>29499320</v>
      </c>
      <c r="E30" s="15">
        <f t="shared" si="1"/>
        <v>29499320</v>
      </c>
      <c r="F30" s="15">
        <v>29403343.09</v>
      </c>
      <c r="G30" s="15">
        <f t="shared" si="2"/>
        <v>95976.910000000149</v>
      </c>
      <c r="H30" s="38">
        <f t="shared" si="3"/>
        <v>99.674647042711499</v>
      </c>
    </row>
    <row r="31" spans="1:8" ht="24.75" customHeight="1" x14ac:dyDescent="0.2">
      <c r="A31" s="47"/>
      <c r="B31" s="1" t="s">
        <v>34</v>
      </c>
      <c r="C31" s="15">
        <f>C32</f>
        <v>106467600</v>
      </c>
      <c r="D31" s="15">
        <f>D32</f>
        <v>294808241</v>
      </c>
      <c r="E31" s="15">
        <f t="shared" si="1"/>
        <v>188340641</v>
      </c>
      <c r="F31" s="15">
        <f t="shared" ref="F31" si="13">F32</f>
        <v>241448315.94999999</v>
      </c>
      <c r="G31" s="15">
        <f t="shared" si="2"/>
        <v>53359925.050000012</v>
      </c>
      <c r="H31" s="38">
        <f t="shared" si="3"/>
        <v>81.900124342182139</v>
      </c>
    </row>
    <row r="32" spans="1:8" ht="28.5" customHeight="1" x14ac:dyDescent="0.2">
      <c r="A32" s="47"/>
      <c r="B32" s="1" t="s">
        <v>6</v>
      </c>
      <c r="C32" s="15">
        <v>106467600</v>
      </c>
      <c r="D32" s="15">
        <v>294808241</v>
      </c>
      <c r="E32" s="15">
        <f t="shared" si="1"/>
        <v>188340641</v>
      </c>
      <c r="F32" s="15">
        <v>241448315.94999999</v>
      </c>
      <c r="G32" s="15">
        <f t="shared" si="2"/>
        <v>53359925.050000012</v>
      </c>
      <c r="H32" s="38">
        <f t="shared" si="3"/>
        <v>81.900124342182139</v>
      </c>
    </row>
    <row r="33" spans="1:10" s="19" customFormat="1" ht="28.5" customHeight="1" x14ac:dyDescent="0.2">
      <c r="A33" s="48">
        <v>2</v>
      </c>
      <c r="B33" s="11" t="s">
        <v>99</v>
      </c>
      <c r="C33" s="14">
        <f>C34+C38</f>
        <v>0</v>
      </c>
      <c r="D33" s="14">
        <f>D34+D38</f>
        <v>12016190</v>
      </c>
      <c r="E33" s="14">
        <f t="shared" si="1"/>
        <v>12016190</v>
      </c>
      <c r="F33" s="14">
        <f>F34+F38</f>
        <v>10262297.26</v>
      </c>
      <c r="G33" s="14">
        <f t="shared" si="2"/>
        <v>1753892.7400000002</v>
      </c>
      <c r="H33" s="17">
        <f t="shared" si="3"/>
        <v>85.403919711655689</v>
      </c>
    </row>
    <row r="34" spans="1:10" ht="45" customHeight="1" x14ac:dyDescent="0.2">
      <c r="A34" s="49"/>
      <c r="B34" s="1" t="s">
        <v>110</v>
      </c>
      <c r="C34" s="15">
        <f>SUM(C35:C36)</f>
        <v>0</v>
      </c>
      <c r="D34" s="15">
        <f>SUM(D35:D37)</f>
        <v>4303508</v>
      </c>
      <c r="E34" s="15">
        <f t="shared" si="1"/>
        <v>4303508</v>
      </c>
      <c r="F34" s="15">
        <f>SUM(F35:F37)</f>
        <v>4209826.7799999993</v>
      </c>
      <c r="G34" s="15">
        <f t="shared" si="2"/>
        <v>93681.220000000671</v>
      </c>
      <c r="H34" s="38">
        <f t="shared" si="3"/>
        <v>97.823142887151576</v>
      </c>
    </row>
    <row r="35" spans="1:10" ht="15.6" customHeight="1" x14ac:dyDescent="0.2">
      <c r="A35" s="51"/>
      <c r="B35" s="1" t="s">
        <v>8</v>
      </c>
      <c r="C35" s="15">
        <v>0</v>
      </c>
      <c r="D35" s="15">
        <v>7090</v>
      </c>
      <c r="E35" s="15">
        <f t="shared" si="1"/>
        <v>7090</v>
      </c>
      <c r="F35" s="15">
        <v>7090</v>
      </c>
      <c r="G35" s="15">
        <f t="shared" si="2"/>
        <v>0</v>
      </c>
      <c r="H35" s="38">
        <f t="shared" si="3"/>
        <v>100</v>
      </c>
    </row>
    <row r="36" spans="1:10" ht="15.6" customHeight="1" x14ac:dyDescent="0.2">
      <c r="A36" s="51"/>
      <c r="B36" s="1" t="s">
        <v>23</v>
      </c>
      <c r="C36" s="15">
        <v>0</v>
      </c>
      <c r="D36" s="15">
        <v>678764</v>
      </c>
      <c r="E36" s="15">
        <f t="shared" si="1"/>
        <v>678764</v>
      </c>
      <c r="F36" s="15">
        <v>678764</v>
      </c>
      <c r="G36" s="15">
        <f t="shared" si="2"/>
        <v>0</v>
      </c>
      <c r="H36" s="38">
        <f t="shared" si="3"/>
        <v>100</v>
      </c>
    </row>
    <row r="37" spans="1:10" ht="15.6" customHeight="1" x14ac:dyDescent="0.2">
      <c r="A37" s="51"/>
      <c r="B37" s="9" t="s">
        <v>7</v>
      </c>
      <c r="C37" s="15">
        <v>0</v>
      </c>
      <c r="D37" s="15">
        <v>3617654</v>
      </c>
      <c r="E37" s="15">
        <f t="shared" si="1"/>
        <v>3617654</v>
      </c>
      <c r="F37" s="15">
        <v>3523972.78</v>
      </c>
      <c r="G37" s="15">
        <f t="shared" si="2"/>
        <v>93681.220000000205</v>
      </c>
      <c r="H37" s="38">
        <f t="shared" si="3"/>
        <v>97.410442789719525</v>
      </c>
    </row>
    <row r="38" spans="1:10" ht="39" customHeight="1" x14ac:dyDescent="0.2">
      <c r="A38" s="51"/>
      <c r="B38" s="9" t="s">
        <v>111</v>
      </c>
      <c r="C38" s="15">
        <f>C39</f>
        <v>0</v>
      </c>
      <c r="D38" s="15">
        <f t="shared" ref="D38:F38" si="14">D39</f>
        <v>7712682</v>
      </c>
      <c r="E38" s="15">
        <f t="shared" si="1"/>
        <v>7712682</v>
      </c>
      <c r="F38" s="15">
        <f t="shared" si="14"/>
        <v>6052470.4800000004</v>
      </c>
      <c r="G38" s="15">
        <f t="shared" si="2"/>
        <v>1660211.5199999996</v>
      </c>
      <c r="H38" s="38">
        <f t="shared" si="3"/>
        <v>78.474264594339559</v>
      </c>
    </row>
    <row r="39" spans="1:10" ht="18.75" customHeight="1" x14ac:dyDescent="0.2">
      <c r="A39" s="52"/>
      <c r="B39" s="1" t="s">
        <v>1</v>
      </c>
      <c r="C39" s="15">
        <v>0</v>
      </c>
      <c r="D39" s="15">
        <v>7712682</v>
      </c>
      <c r="E39" s="15">
        <f t="shared" si="1"/>
        <v>7712682</v>
      </c>
      <c r="F39" s="15">
        <v>6052470.4800000004</v>
      </c>
      <c r="G39" s="15">
        <f t="shared" si="2"/>
        <v>1660211.5199999996</v>
      </c>
      <c r="H39" s="38">
        <f t="shared" si="3"/>
        <v>78.474264594339559</v>
      </c>
    </row>
    <row r="40" spans="1:10" s="19" customFormat="1" ht="23.25" customHeight="1" x14ac:dyDescent="0.2">
      <c r="A40" s="48">
        <v>3</v>
      </c>
      <c r="B40" s="11" t="s">
        <v>18</v>
      </c>
      <c r="C40" s="14">
        <f>C41+C43+C45+C47+C49+C51+C53+C55</f>
        <v>819075974</v>
      </c>
      <c r="D40" s="14">
        <f t="shared" ref="D40:F40" si="15">D41+D43+D45+D47+D49+D51+D53+D55</f>
        <v>875531098</v>
      </c>
      <c r="E40" s="14">
        <f t="shared" si="1"/>
        <v>56455124</v>
      </c>
      <c r="F40" s="14">
        <f t="shared" si="15"/>
        <v>842683319.59000003</v>
      </c>
      <c r="G40" s="14">
        <f t="shared" si="2"/>
        <v>32847778.409999967</v>
      </c>
      <c r="H40" s="17">
        <f t="shared" si="3"/>
        <v>96.248245380999592</v>
      </c>
      <c r="J40" s="21"/>
    </row>
    <row r="41" spans="1:10" ht="13.5" customHeight="1" x14ac:dyDescent="0.2">
      <c r="A41" s="49"/>
      <c r="B41" s="1" t="s">
        <v>35</v>
      </c>
      <c r="C41" s="15">
        <f>C42</f>
        <v>994625</v>
      </c>
      <c r="D41" s="15">
        <f t="shared" ref="D41:F41" si="16">D42</f>
        <v>994625</v>
      </c>
      <c r="E41" s="15">
        <f t="shared" si="1"/>
        <v>0</v>
      </c>
      <c r="F41" s="15">
        <f t="shared" si="16"/>
        <v>994624.99</v>
      </c>
      <c r="G41" s="15">
        <f t="shared" si="2"/>
        <v>1.0000000009313226E-2</v>
      </c>
      <c r="H41" s="38">
        <f t="shared" si="3"/>
        <v>99.999998994595956</v>
      </c>
      <c r="J41" s="23"/>
    </row>
    <row r="42" spans="1:10" ht="12.75" customHeight="1" x14ac:dyDescent="0.2">
      <c r="A42" s="49"/>
      <c r="B42" s="9" t="s">
        <v>7</v>
      </c>
      <c r="C42" s="15">
        <v>994625</v>
      </c>
      <c r="D42" s="15">
        <v>994625</v>
      </c>
      <c r="E42" s="15">
        <f t="shared" si="1"/>
        <v>0</v>
      </c>
      <c r="F42" s="15">
        <v>994624.99</v>
      </c>
      <c r="G42" s="15">
        <f t="shared" si="2"/>
        <v>1.0000000009313226E-2</v>
      </c>
      <c r="H42" s="38">
        <f t="shared" si="3"/>
        <v>99.999998994595956</v>
      </c>
      <c r="J42" s="23"/>
    </row>
    <row r="43" spans="1:10" ht="13.5" customHeight="1" x14ac:dyDescent="0.2">
      <c r="A43" s="49"/>
      <c r="B43" s="1" t="s">
        <v>36</v>
      </c>
      <c r="C43" s="15">
        <f>C44</f>
        <v>597700</v>
      </c>
      <c r="D43" s="15">
        <f t="shared" ref="D43:F43" si="17">D44</f>
        <v>597700</v>
      </c>
      <c r="E43" s="15">
        <f t="shared" si="1"/>
        <v>0</v>
      </c>
      <c r="F43" s="15">
        <f t="shared" si="17"/>
        <v>597684.19999999995</v>
      </c>
      <c r="G43" s="15">
        <f t="shared" si="2"/>
        <v>15.800000000046566</v>
      </c>
      <c r="H43" s="38">
        <f t="shared" si="3"/>
        <v>99.997356533377939</v>
      </c>
      <c r="J43" s="23"/>
    </row>
    <row r="44" spans="1:10" ht="13.5" customHeight="1" x14ac:dyDescent="0.2">
      <c r="A44" s="49"/>
      <c r="B44" s="9" t="s">
        <v>7</v>
      </c>
      <c r="C44" s="15">
        <v>597700</v>
      </c>
      <c r="D44" s="15">
        <v>597700</v>
      </c>
      <c r="E44" s="15">
        <f t="shared" si="1"/>
        <v>0</v>
      </c>
      <c r="F44" s="15">
        <v>597684.19999999995</v>
      </c>
      <c r="G44" s="15">
        <f t="shared" si="2"/>
        <v>15.800000000046566</v>
      </c>
      <c r="H44" s="38">
        <f t="shared" si="3"/>
        <v>99.997356533377939</v>
      </c>
      <c r="J44" s="23"/>
    </row>
    <row r="45" spans="1:10" ht="27" customHeight="1" x14ac:dyDescent="0.2">
      <c r="A45" s="49"/>
      <c r="B45" s="1" t="s">
        <v>26</v>
      </c>
      <c r="C45" s="15">
        <f>C46</f>
        <v>34045700</v>
      </c>
      <c r="D45" s="15">
        <f t="shared" ref="D45:F45" si="18">D46</f>
        <v>36218399</v>
      </c>
      <c r="E45" s="15">
        <f t="shared" si="1"/>
        <v>2172699</v>
      </c>
      <c r="F45" s="15">
        <f t="shared" si="18"/>
        <v>35273685.310000002</v>
      </c>
      <c r="G45" s="15">
        <f t="shared" si="2"/>
        <v>944713.68999999762</v>
      </c>
      <c r="H45" s="38">
        <f t="shared" si="3"/>
        <v>97.391619408687831</v>
      </c>
      <c r="J45" s="23"/>
    </row>
    <row r="46" spans="1:10" ht="13.5" customHeight="1" x14ac:dyDescent="0.2">
      <c r="A46" s="49"/>
      <c r="B46" s="9" t="s">
        <v>7</v>
      </c>
      <c r="C46" s="15">
        <v>34045700</v>
      </c>
      <c r="D46" s="15">
        <v>36218399</v>
      </c>
      <c r="E46" s="15">
        <f t="shared" si="1"/>
        <v>2172699</v>
      </c>
      <c r="F46" s="15">
        <v>35273685.310000002</v>
      </c>
      <c r="G46" s="15">
        <f t="shared" si="2"/>
        <v>944713.68999999762</v>
      </c>
      <c r="H46" s="38">
        <f t="shared" si="3"/>
        <v>97.391619408687831</v>
      </c>
      <c r="J46" s="23"/>
    </row>
    <row r="47" spans="1:10" ht="26.25" customHeight="1" x14ac:dyDescent="0.2">
      <c r="A47" s="49"/>
      <c r="B47" s="1" t="s">
        <v>37</v>
      </c>
      <c r="C47" s="15">
        <f>C48</f>
        <v>539210800</v>
      </c>
      <c r="D47" s="15">
        <f>D48</f>
        <v>576885641</v>
      </c>
      <c r="E47" s="15">
        <f t="shared" si="1"/>
        <v>37674841</v>
      </c>
      <c r="F47" s="15">
        <f t="shared" ref="F47" si="19">F48</f>
        <v>553664323.35000002</v>
      </c>
      <c r="G47" s="15">
        <f t="shared" si="2"/>
        <v>23221317.649999976</v>
      </c>
      <c r="H47" s="38">
        <f t="shared" si="3"/>
        <v>95.974710410585516</v>
      </c>
      <c r="J47" s="23"/>
    </row>
    <row r="48" spans="1:10" ht="12.75" customHeight="1" x14ac:dyDescent="0.2">
      <c r="A48" s="49"/>
      <c r="B48" s="9" t="s">
        <v>7</v>
      </c>
      <c r="C48" s="15">
        <v>539210800</v>
      </c>
      <c r="D48" s="15">
        <v>576885641</v>
      </c>
      <c r="E48" s="15">
        <f t="shared" si="1"/>
        <v>37674841</v>
      </c>
      <c r="F48" s="15">
        <v>553664323.35000002</v>
      </c>
      <c r="G48" s="15">
        <f t="shared" si="2"/>
        <v>23221317.649999976</v>
      </c>
      <c r="H48" s="38">
        <f t="shared" si="3"/>
        <v>95.974710410585516</v>
      </c>
      <c r="J48" s="23"/>
    </row>
    <row r="49" spans="1:10" ht="25.5" x14ac:dyDescent="0.2">
      <c r="A49" s="53"/>
      <c r="B49" s="1" t="s">
        <v>38</v>
      </c>
      <c r="C49" s="15">
        <f>SUM(C50:C50)</f>
        <v>241038100</v>
      </c>
      <c r="D49" s="15">
        <f>SUM(D50:D50)</f>
        <v>255054053</v>
      </c>
      <c r="E49" s="15">
        <f t="shared" si="1"/>
        <v>14015953</v>
      </c>
      <c r="F49" s="15">
        <f>SUM(F50:F50)</f>
        <v>248214314.74000001</v>
      </c>
      <c r="G49" s="15">
        <f t="shared" si="2"/>
        <v>6839738.2599999905</v>
      </c>
      <c r="H49" s="38">
        <f t="shared" si="3"/>
        <v>97.31831814489928</v>
      </c>
    </row>
    <row r="50" spans="1:10" x14ac:dyDescent="0.2">
      <c r="A50" s="53"/>
      <c r="B50" s="9" t="s">
        <v>7</v>
      </c>
      <c r="C50" s="15">
        <v>241038100</v>
      </c>
      <c r="D50" s="15">
        <v>255054053</v>
      </c>
      <c r="E50" s="15">
        <f t="shared" si="1"/>
        <v>14015953</v>
      </c>
      <c r="F50" s="15">
        <v>248214314.74000001</v>
      </c>
      <c r="G50" s="15">
        <f t="shared" si="2"/>
        <v>6839738.2599999905</v>
      </c>
      <c r="H50" s="38">
        <f t="shared" si="3"/>
        <v>97.31831814489928</v>
      </c>
    </row>
    <row r="51" spans="1:10" ht="30" customHeight="1" x14ac:dyDescent="0.2">
      <c r="A51" s="53"/>
      <c r="B51" s="1" t="s">
        <v>39</v>
      </c>
      <c r="C51" s="15">
        <f t="shared" ref="C51:D51" si="20">C52</f>
        <v>3189049</v>
      </c>
      <c r="D51" s="15">
        <f t="shared" si="20"/>
        <v>3589049</v>
      </c>
      <c r="E51" s="15">
        <f t="shared" si="1"/>
        <v>400000</v>
      </c>
      <c r="F51" s="15">
        <f>F52</f>
        <v>3589049</v>
      </c>
      <c r="G51" s="15">
        <f t="shared" si="2"/>
        <v>0</v>
      </c>
      <c r="H51" s="38">
        <f t="shared" si="3"/>
        <v>100</v>
      </c>
    </row>
    <row r="52" spans="1:10" x14ac:dyDescent="0.2">
      <c r="A52" s="53"/>
      <c r="B52" s="9" t="s">
        <v>7</v>
      </c>
      <c r="C52" s="15">
        <v>3189049</v>
      </c>
      <c r="D52" s="15">
        <v>3589049</v>
      </c>
      <c r="E52" s="15">
        <f t="shared" si="1"/>
        <v>400000</v>
      </c>
      <c r="F52" s="15">
        <v>3589049</v>
      </c>
      <c r="G52" s="15">
        <f t="shared" si="2"/>
        <v>0</v>
      </c>
      <c r="H52" s="38">
        <f t="shared" si="3"/>
        <v>100</v>
      </c>
    </row>
    <row r="53" spans="1:10" ht="25.5" x14ac:dyDescent="0.2">
      <c r="A53" s="54"/>
      <c r="B53" s="1" t="s">
        <v>100</v>
      </c>
      <c r="C53" s="15">
        <f>C54</f>
        <v>0</v>
      </c>
      <c r="D53" s="15">
        <f t="shared" ref="D53:F53" si="21">D54</f>
        <v>300999</v>
      </c>
      <c r="E53" s="15">
        <f t="shared" si="1"/>
        <v>300999</v>
      </c>
      <c r="F53" s="15">
        <f t="shared" si="21"/>
        <v>300999</v>
      </c>
      <c r="G53" s="15">
        <f t="shared" si="2"/>
        <v>0</v>
      </c>
      <c r="H53" s="38">
        <f t="shared" si="3"/>
        <v>100</v>
      </c>
    </row>
    <row r="54" spans="1:10" ht="15.75" customHeight="1" x14ac:dyDescent="0.2">
      <c r="A54" s="54"/>
      <c r="B54" s="1" t="s">
        <v>1</v>
      </c>
      <c r="C54" s="15">
        <v>0</v>
      </c>
      <c r="D54" s="15">
        <v>300999</v>
      </c>
      <c r="E54" s="15">
        <f t="shared" si="1"/>
        <v>300999</v>
      </c>
      <c r="F54" s="15">
        <v>300999</v>
      </c>
      <c r="G54" s="15">
        <f t="shared" si="2"/>
        <v>0</v>
      </c>
      <c r="H54" s="38">
        <f t="shared" si="3"/>
        <v>100</v>
      </c>
    </row>
    <row r="55" spans="1:10" ht="25.5" x14ac:dyDescent="0.2">
      <c r="A55" s="54"/>
      <c r="B55" s="9" t="s">
        <v>101</v>
      </c>
      <c r="C55" s="15">
        <f>C56</f>
        <v>0</v>
      </c>
      <c r="D55" s="15">
        <f t="shared" ref="D55:F55" si="22">D56</f>
        <v>1890632</v>
      </c>
      <c r="E55" s="15">
        <f t="shared" si="1"/>
        <v>1890632</v>
      </c>
      <c r="F55" s="15">
        <f t="shared" si="22"/>
        <v>48639</v>
      </c>
      <c r="G55" s="15">
        <f t="shared" si="2"/>
        <v>1841993</v>
      </c>
      <c r="H55" s="38">
        <f t="shared" si="3"/>
        <v>2.5726317971979742</v>
      </c>
    </row>
    <row r="56" spans="1:10" ht="25.5" x14ac:dyDescent="0.2">
      <c r="A56" s="55"/>
      <c r="B56" s="1" t="s">
        <v>6</v>
      </c>
      <c r="C56" s="15">
        <v>0</v>
      </c>
      <c r="D56" s="15">
        <v>1890632</v>
      </c>
      <c r="E56" s="15">
        <f t="shared" si="1"/>
        <v>1890632</v>
      </c>
      <c r="F56" s="15">
        <v>48639</v>
      </c>
      <c r="G56" s="15">
        <f t="shared" si="2"/>
        <v>1841993</v>
      </c>
      <c r="H56" s="38">
        <f t="shared" si="3"/>
        <v>2.5726317971979742</v>
      </c>
    </row>
    <row r="57" spans="1:10" s="19" customFormat="1" ht="27.75" customHeight="1" x14ac:dyDescent="0.2">
      <c r="A57" s="46">
        <v>4</v>
      </c>
      <c r="B57" s="11" t="s">
        <v>9</v>
      </c>
      <c r="C57" s="14">
        <f>C58+C60+C62+C65+C67+C73+C69</f>
        <v>1863851251</v>
      </c>
      <c r="D57" s="14">
        <f>D58+D60+D62+D65+D67+D73+D69+D71</f>
        <v>2199058950</v>
      </c>
      <c r="E57" s="14">
        <f t="shared" si="1"/>
        <v>335207699</v>
      </c>
      <c r="F57" s="14">
        <f>F58+F60+F62+F65+F67+F73+F69+F71</f>
        <v>1473961198.4099998</v>
      </c>
      <c r="G57" s="14">
        <f t="shared" si="2"/>
        <v>725097751.59000015</v>
      </c>
      <c r="H57" s="17">
        <f t="shared" si="3"/>
        <v>67.026907050854632</v>
      </c>
      <c r="J57" s="21"/>
    </row>
    <row r="58" spans="1:10" ht="14.25" customHeight="1" x14ac:dyDescent="0.2">
      <c r="A58" s="46"/>
      <c r="B58" s="1" t="s">
        <v>40</v>
      </c>
      <c r="C58" s="15">
        <f>C59</f>
        <v>1799369</v>
      </c>
      <c r="D58" s="15">
        <f t="shared" ref="D58:F58" si="23">D59</f>
        <v>1799369</v>
      </c>
      <c r="E58" s="15">
        <f t="shared" si="1"/>
        <v>0</v>
      </c>
      <c r="F58" s="15">
        <f t="shared" si="23"/>
        <v>1799368.42</v>
      </c>
      <c r="G58" s="15">
        <f t="shared" si="2"/>
        <v>0.58000000007450581</v>
      </c>
      <c r="H58" s="38">
        <f t="shared" si="3"/>
        <v>99.999967766478136</v>
      </c>
      <c r="J58" s="23"/>
    </row>
    <row r="59" spans="1:10" ht="14.25" customHeight="1" x14ac:dyDescent="0.2">
      <c r="A59" s="46"/>
      <c r="B59" s="1" t="s">
        <v>2</v>
      </c>
      <c r="C59" s="15">
        <v>1799369</v>
      </c>
      <c r="D59" s="15">
        <v>1799369</v>
      </c>
      <c r="E59" s="15">
        <f t="shared" si="1"/>
        <v>0</v>
      </c>
      <c r="F59" s="15">
        <v>1799368.42</v>
      </c>
      <c r="G59" s="15">
        <f t="shared" si="2"/>
        <v>0.58000000007450581</v>
      </c>
      <c r="H59" s="38">
        <f t="shared" si="3"/>
        <v>99.999967766478136</v>
      </c>
      <c r="J59" s="23"/>
    </row>
    <row r="60" spans="1:10" ht="27.75" customHeight="1" x14ac:dyDescent="0.2">
      <c r="A60" s="46"/>
      <c r="B60" s="1" t="s">
        <v>26</v>
      </c>
      <c r="C60" s="15">
        <f>C61</f>
        <v>28463200</v>
      </c>
      <c r="D60" s="15">
        <f t="shared" ref="D60:F60" si="24">D61</f>
        <v>28600027</v>
      </c>
      <c r="E60" s="15">
        <f t="shared" si="1"/>
        <v>136827</v>
      </c>
      <c r="F60" s="15">
        <f t="shared" si="24"/>
        <v>26159215.559999999</v>
      </c>
      <c r="G60" s="15">
        <f t="shared" si="2"/>
        <v>2440811.4400000013</v>
      </c>
      <c r="H60" s="38">
        <f t="shared" si="3"/>
        <v>91.465702322588712</v>
      </c>
      <c r="J60" s="23"/>
    </row>
    <row r="61" spans="1:10" ht="13.5" customHeight="1" x14ac:dyDescent="0.2">
      <c r="A61" s="46"/>
      <c r="B61" s="1" t="s">
        <v>2</v>
      </c>
      <c r="C61" s="15">
        <v>28463200</v>
      </c>
      <c r="D61" s="15">
        <v>28600027</v>
      </c>
      <c r="E61" s="15">
        <f t="shared" si="1"/>
        <v>136827</v>
      </c>
      <c r="F61" s="15">
        <v>26159215.559999999</v>
      </c>
      <c r="G61" s="15">
        <f t="shared" si="2"/>
        <v>2440811.4400000013</v>
      </c>
      <c r="H61" s="38">
        <f t="shared" si="3"/>
        <v>91.465702322588712</v>
      </c>
      <c r="J61" s="23"/>
    </row>
    <row r="62" spans="1:10" ht="27.75" customHeight="1" x14ac:dyDescent="0.2">
      <c r="A62" s="46"/>
      <c r="B62" s="1" t="s">
        <v>41</v>
      </c>
      <c r="C62" s="15">
        <f>C63+C64</f>
        <v>10491871</v>
      </c>
      <c r="D62" s="15">
        <f t="shared" ref="D62:F62" si="25">D63+D64</f>
        <v>10491871</v>
      </c>
      <c r="E62" s="15">
        <f t="shared" si="1"/>
        <v>0</v>
      </c>
      <c r="F62" s="15">
        <f t="shared" si="25"/>
        <v>10450952.609999999</v>
      </c>
      <c r="G62" s="15">
        <f t="shared" si="2"/>
        <v>40918.390000000596</v>
      </c>
      <c r="H62" s="38">
        <f t="shared" si="3"/>
        <v>99.609999112646349</v>
      </c>
      <c r="J62" s="23"/>
    </row>
    <row r="63" spans="1:10" ht="13.5" customHeight="1" x14ac:dyDescent="0.2">
      <c r="A63" s="46"/>
      <c r="B63" s="1" t="s">
        <v>23</v>
      </c>
      <c r="C63" s="15">
        <v>299170</v>
      </c>
      <c r="D63" s="15">
        <v>299170</v>
      </c>
      <c r="E63" s="15">
        <f t="shared" si="1"/>
        <v>0</v>
      </c>
      <c r="F63" s="15">
        <v>299170</v>
      </c>
      <c r="G63" s="15">
        <f t="shared" si="2"/>
        <v>0</v>
      </c>
      <c r="H63" s="38">
        <f t="shared" si="3"/>
        <v>100</v>
      </c>
      <c r="J63" s="23"/>
    </row>
    <row r="64" spans="1:10" ht="13.5" customHeight="1" x14ac:dyDescent="0.2">
      <c r="A64" s="46"/>
      <c r="B64" s="1" t="s">
        <v>2</v>
      </c>
      <c r="C64" s="15">
        <v>10192701</v>
      </c>
      <c r="D64" s="15">
        <f>6975016+3217685</f>
        <v>10192701</v>
      </c>
      <c r="E64" s="15">
        <f t="shared" si="1"/>
        <v>0</v>
      </c>
      <c r="F64" s="15">
        <v>10151782.609999999</v>
      </c>
      <c r="G64" s="15">
        <f t="shared" si="2"/>
        <v>40918.390000000596</v>
      </c>
      <c r="H64" s="38">
        <f t="shared" si="3"/>
        <v>99.598552042289867</v>
      </c>
      <c r="J64" s="23"/>
    </row>
    <row r="65" spans="1:10" ht="28.5" customHeight="1" x14ac:dyDescent="0.2">
      <c r="A65" s="47"/>
      <c r="B65" s="1" t="s">
        <v>102</v>
      </c>
      <c r="C65" s="15">
        <f>SUM(C66:C66)</f>
        <v>752948747</v>
      </c>
      <c r="D65" s="15">
        <f>SUM(D66:D66)</f>
        <v>790815857</v>
      </c>
      <c r="E65" s="15">
        <f t="shared" si="1"/>
        <v>37867110</v>
      </c>
      <c r="F65" s="15">
        <f>SUM(F66:F66)</f>
        <v>786459619.74000001</v>
      </c>
      <c r="G65" s="15">
        <f t="shared" si="2"/>
        <v>4356237.2599999905</v>
      </c>
      <c r="H65" s="38">
        <f t="shared" si="3"/>
        <v>99.44914644522612</v>
      </c>
    </row>
    <row r="66" spans="1:10" ht="13.5" customHeight="1" x14ac:dyDescent="0.2">
      <c r="A66" s="47"/>
      <c r="B66" s="1" t="s">
        <v>2</v>
      </c>
      <c r="C66" s="15">
        <v>752948747</v>
      </c>
      <c r="D66" s="15">
        <v>790815857</v>
      </c>
      <c r="E66" s="15">
        <f t="shared" si="1"/>
        <v>37867110</v>
      </c>
      <c r="F66" s="15">
        <v>786459619.74000001</v>
      </c>
      <c r="G66" s="15">
        <f t="shared" si="2"/>
        <v>4356237.2599999905</v>
      </c>
      <c r="H66" s="38">
        <f t="shared" si="3"/>
        <v>99.44914644522612</v>
      </c>
    </row>
    <row r="67" spans="1:10" ht="25.5" x14ac:dyDescent="0.2">
      <c r="A67" s="47"/>
      <c r="B67" s="1" t="s">
        <v>32</v>
      </c>
      <c r="C67" s="15">
        <f>SUM(C68:C68)</f>
        <v>4048004</v>
      </c>
      <c r="D67" s="15">
        <f>SUM(D68:D68)</f>
        <v>4048004</v>
      </c>
      <c r="E67" s="15">
        <f t="shared" si="1"/>
        <v>0</v>
      </c>
      <c r="F67" s="15">
        <f>SUM(F68:F68)</f>
        <v>4045799.1</v>
      </c>
      <c r="G67" s="15">
        <f t="shared" si="2"/>
        <v>2204.8999999999069</v>
      </c>
      <c r="H67" s="38">
        <f t="shared" si="3"/>
        <v>99.945531180305153</v>
      </c>
    </row>
    <row r="68" spans="1:10" x14ac:dyDescent="0.2">
      <c r="A68" s="47"/>
      <c r="B68" s="1" t="s">
        <v>2</v>
      </c>
      <c r="C68" s="15">
        <v>4048004</v>
      </c>
      <c r="D68" s="15">
        <v>4048004</v>
      </c>
      <c r="E68" s="15">
        <f t="shared" si="1"/>
        <v>0</v>
      </c>
      <c r="F68" s="15">
        <v>4045799.1</v>
      </c>
      <c r="G68" s="15">
        <f t="shared" si="2"/>
        <v>2204.8999999999069</v>
      </c>
      <c r="H68" s="38">
        <f t="shared" si="3"/>
        <v>99.945531180305153</v>
      </c>
    </row>
    <row r="69" spans="1:10" ht="25.5" x14ac:dyDescent="0.2">
      <c r="A69" s="47"/>
      <c r="B69" s="1" t="s">
        <v>103</v>
      </c>
      <c r="C69" s="15">
        <f>C70</f>
        <v>0</v>
      </c>
      <c r="D69" s="15">
        <f t="shared" ref="D69:F69" si="26">D70</f>
        <v>10897913</v>
      </c>
      <c r="E69" s="15">
        <f t="shared" si="1"/>
        <v>10897913</v>
      </c>
      <c r="F69" s="15">
        <f t="shared" si="26"/>
        <v>5524551.1200000001</v>
      </c>
      <c r="G69" s="15">
        <f t="shared" si="2"/>
        <v>5373361.8799999999</v>
      </c>
      <c r="H69" s="38">
        <f t="shared" si="3"/>
        <v>50.693661437745007</v>
      </c>
    </row>
    <row r="70" spans="1:10" ht="25.5" x14ac:dyDescent="0.2">
      <c r="A70" s="47"/>
      <c r="B70" s="1" t="s">
        <v>6</v>
      </c>
      <c r="C70" s="15">
        <v>0</v>
      </c>
      <c r="D70" s="15">
        <v>10897913</v>
      </c>
      <c r="E70" s="15">
        <f t="shared" si="1"/>
        <v>10897913</v>
      </c>
      <c r="F70" s="15">
        <v>5524551.1200000001</v>
      </c>
      <c r="G70" s="15">
        <f t="shared" si="2"/>
        <v>5373361.8799999999</v>
      </c>
      <c r="H70" s="38">
        <f t="shared" si="3"/>
        <v>50.693661437745007</v>
      </c>
    </row>
    <row r="71" spans="1:10" ht="25.5" x14ac:dyDescent="0.2">
      <c r="A71" s="47"/>
      <c r="B71" s="1" t="s">
        <v>121</v>
      </c>
      <c r="C71" s="15">
        <f>C72</f>
        <v>0</v>
      </c>
      <c r="D71" s="15">
        <f t="shared" ref="D71:F71" si="27">D72</f>
        <v>864900</v>
      </c>
      <c r="E71" s="15">
        <f t="shared" si="1"/>
        <v>864900</v>
      </c>
      <c r="F71" s="15">
        <f t="shared" si="27"/>
        <v>0</v>
      </c>
      <c r="G71" s="15">
        <f t="shared" si="2"/>
        <v>864900</v>
      </c>
      <c r="H71" s="38">
        <f t="shared" si="3"/>
        <v>0</v>
      </c>
    </row>
    <row r="72" spans="1:10" x14ac:dyDescent="0.2">
      <c r="A72" s="47"/>
      <c r="B72" s="1" t="s">
        <v>2</v>
      </c>
      <c r="C72" s="15">
        <v>0</v>
      </c>
      <c r="D72" s="15">
        <v>864900</v>
      </c>
      <c r="E72" s="15">
        <f t="shared" si="1"/>
        <v>864900</v>
      </c>
      <c r="F72" s="15">
        <v>0</v>
      </c>
      <c r="G72" s="15">
        <f t="shared" si="2"/>
        <v>864900</v>
      </c>
      <c r="H72" s="38">
        <f t="shared" si="3"/>
        <v>0</v>
      </c>
    </row>
    <row r="73" spans="1:10" ht="20.45" customHeight="1" x14ac:dyDescent="0.2">
      <c r="A73" s="47"/>
      <c r="B73" s="1" t="s">
        <v>42</v>
      </c>
      <c r="C73" s="15">
        <f>SUM(C74:C74)</f>
        <v>1066100060</v>
      </c>
      <c r="D73" s="15">
        <f>SUM(D74:D74)</f>
        <v>1351541009</v>
      </c>
      <c r="E73" s="15">
        <f t="shared" si="1"/>
        <v>285440949</v>
      </c>
      <c r="F73" s="15">
        <f>SUM(F74:F74)</f>
        <v>639521691.86000001</v>
      </c>
      <c r="G73" s="15">
        <f t="shared" si="2"/>
        <v>712019317.13999999</v>
      </c>
      <c r="H73" s="38">
        <f t="shared" si="3"/>
        <v>47.317964279395383</v>
      </c>
    </row>
    <row r="74" spans="1:10" ht="25.5" x14ac:dyDescent="0.2">
      <c r="A74" s="47"/>
      <c r="B74" s="1" t="s">
        <v>6</v>
      </c>
      <c r="C74" s="15">
        <v>1066100060</v>
      </c>
      <c r="D74" s="15">
        <v>1351541009</v>
      </c>
      <c r="E74" s="15">
        <f t="shared" ref="E74:E137" si="28">D74-C74</f>
        <v>285440949</v>
      </c>
      <c r="F74" s="15">
        <v>639521691.86000001</v>
      </c>
      <c r="G74" s="15">
        <f t="shared" ref="G74:G137" si="29">D74-F74</f>
        <v>712019317.13999999</v>
      </c>
      <c r="H74" s="38">
        <f t="shared" ref="H74:H137" si="30">F74/D74*100</f>
        <v>47.317964279395383</v>
      </c>
    </row>
    <row r="75" spans="1:10" s="19" customFormat="1" ht="29.25" customHeight="1" x14ac:dyDescent="0.2">
      <c r="A75" s="41">
        <v>5</v>
      </c>
      <c r="B75" s="11" t="s">
        <v>10</v>
      </c>
      <c r="C75" s="14">
        <f>C76+C78+C80+C82+C84+C91+C95+C93+C87+C89+C97</f>
        <v>257782632</v>
      </c>
      <c r="D75" s="14">
        <f>D76+D78+D80+D82+D84+D91+D95+D93+D87+D89+D97</f>
        <v>668979512.65999997</v>
      </c>
      <c r="E75" s="14">
        <f t="shared" si="28"/>
        <v>411196880.65999997</v>
      </c>
      <c r="F75" s="14">
        <f>F76+F78+F80+F82+F84+F91+F95+F93+F87+F89+F97</f>
        <v>511988183.44999999</v>
      </c>
      <c r="G75" s="14">
        <f t="shared" si="29"/>
        <v>156991329.20999998</v>
      </c>
      <c r="H75" s="17">
        <f t="shared" si="30"/>
        <v>76.532714942828335</v>
      </c>
      <c r="J75" s="21"/>
    </row>
    <row r="76" spans="1:10" ht="29.25" customHeight="1" x14ac:dyDescent="0.2">
      <c r="A76" s="42"/>
      <c r="B76" s="1" t="s">
        <v>43</v>
      </c>
      <c r="C76" s="15">
        <f>C77</f>
        <v>0</v>
      </c>
      <c r="D76" s="15">
        <f t="shared" ref="D76:F76" si="31">D77</f>
        <v>262371979</v>
      </c>
      <c r="E76" s="15">
        <f t="shared" si="28"/>
        <v>262371979</v>
      </c>
      <c r="F76" s="15">
        <f t="shared" si="31"/>
        <v>211526216.38999999</v>
      </c>
      <c r="G76" s="15">
        <f t="shared" si="29"/>
        <v>50845762.610000014</v>
      </c>
      <c r="H76" s="38">
        <f t="shared" si="30"/>
        <v>80.620734423015492</v>
      </c>
      <c r="J76" s="23"/>
    </row>
    <row r="77" spans="1:10" ht="15" customHeight="1" x14ac:dyDescent="0.2">
      <c r="A77" s="42"/>
      <c r="B77" s="1" t="s">
        <v>8</v>
      </c>
      <c r="C77" s="15">
        <v>0</v>
      </c>
      <c r="D77" s="15">
        <v>262371979</v>
      </c>
      <c r="E77" s="15">
        <f t="shared" si="28"/>
        <v>262371979</v>
      </c>
      <c r="F77" s="15">
        <v>211526216.38999999</v>
      </c>
      <c r="G77" s="15">
        <f t="shared" si="29"/>
        <v>50845762.610000014</v>
      </c>
      <c r="H77" s="38">
        <f t="shared" si="30"/>
        <v>80.620734423015492</v>
      </c>
      <c r="J77" s="23"/>
    </row>
    <row r="78" spans="1:10" ht="45.75" customHeight="1" x14ac:dyDescent="0.2">
      <c r="A78" s="42"/>
      <c r="B78" s="1" t="s">
        <v>44</v>
      </c>
      <c r="C78" s="15">
        <f>C79</f>
        <v>6028600</v>
      </c>
      <c r="D78" s="15">
        <f t="shared" ref="D78:F78" si="32">D79</f>
        <v>5419500.6600000001</v>
      </c>
      <c r="E78" s="15">
        <f t="shared" si="28"/>
        <v>-609099.33999999985</v>
      </c>
      <c r="F78" s="15">
        <f t="shared" si="32"/>
        <v>5104562.4000000004</v>
      </c>
      <c r="G78" s="15">
        <f t="shared" si="29"/>
        <v>314938.25999999978</v>
      </c>
      <c r="H78" s="38">
        <f t="shared" si="30"/>
        <v>94.188795614981984</v>
      </c>
      <c r="J78" s="23"/>
    </row>
    <row r="79" spans="1:10" ht="15" customHeight="1" x14ac:dyDescent="0.2">
      <c r="A79" s="42"/>
      <c r="B79" s="1" t="s">
        <v>8</v>
      </c>
      <c r="C79" s="15">
        <v>6028600</v>
      </c>
      <c r="D79" s="15">
        <v>5419500.6600000001</v>
      </c>
      <c r="E79" s="15">
        <f t="shared" si="28"/>
        <v>-609099.33999999985</v>
      </c>
      <c r="F79" s="15">
        <v>5104562.4000000004</v>
      </c>
      <c r="G79" s="15">
        <f t="shared" si="29"/>
        <v>314938.25999999978</v>
      </c>
      <c r="H79" s="38">
        <f t="shared" si="30"/>
        <v>94.188795614981984</v>
      </c>
      <c r="J79" s="23"/>
    </row>
    <row r="80" spans="1:10" ht="29.25" customHeight="1" x14ac:dyDescent="0.2">
      <c r="A80" s="42"/>
      <c r="B80" s="1" t="s">
        <v>26</v>
      </c>
      <c r="C80" s="15">
        <f>C81</f>
        <v>94862100</v>
      </c>
      <c r="D80" s="15">
        <f t="shared" ref="D80:F80" si="33">D81</f>
        <v>96189092</v>
      </c>
      <c r="E80" s="15">
        <f t="shared" si="28"/>
        <v>1326992</v>
      </c>
      <c r="F80" s="15">
        <f t="shared" si="33"/>
        <v>94307156.989999995</v>
      </c>
      <c r="G80" s="15">
        <f t="shared" si="29"/>
        <v>1881935.0100000054</v>
      </c>
      <c r="H80" s="38">
        <f t="shared" si="30"/>
        <v>98.043504756235762</v>
      </c>
      <c r="J80" s="23"/>
    </row>
    <row r="81" spans="1:10" ht="29.25" customHeight="1" x14ac:dyDescent="0.2">
      <c r="A81" s="42"/>
      <c r="B81" s="1" t="s">
        <v>6</v>
      </c>
      <c r="C81" s="15">
        <v>94862100</v>
      </c>
      <c r="D81" s="15">
        <v>96189092</v>
      </c>
      <c r="E81" s="15">
        <f t="shared" si="28"/>
        <v>1326992</v>
      </c>
      <c r="F81" s="15">
        <v>94307156.989999995</v>
      </c>
      <c r="G81" s="15">
        <f t="shared" si="29"/>
        <v>1881935.0100000054</v>
      </c>
      <c r="H81" s="38">
        <f t="shared" si="30"/>
        <v>98.043504756235762</v>
      </c>
      <c r="J81" s="23"/>
    </row>
    <row r="82" spans="1:10" ht="29.25" customHeight="1" x14ac:dyDescent="0.2">
      <c r="A82" s="42"/>
      <c r="B82" s="1" t="s">
        <v>45</v>
      </c>
      <c r="C82" s="15">
        <f>C83</f>
        <v>14208132</v>
      </c>
      <c r="D82" s="15">
        <f t="shared" ref="D82:F82" si="34">D83</f>
        <v>7741238</v>
      </c>
      <c r="E82" s="15">
        <f t="shared" si="28"/>
        <v>-6466894</v>
      </c>
      <c r="F82" s="15">
        <f t="shared" si="34"/>
        <v>6879538</v>
      </c>
      <c r="G82" s="15">
        <f t="shared" si="29"/>
        <v>861700</v>
      </c>
      <c r="H82" s="38">
        <f t="shared" si="30"/>
        <v>88.868705496459356</v>
      </c>
      <c r="J82" s="23"/>
    </row>
    <row r="83" spans="1:10" ht="29.25" customHeight="1" x14ac:dyDescent="0.2">
      <c r="A83" s="42"/>
      <c r="B83" s="1" t="s">
        <v>6</v>
      </c>
      <c r="C83" s="15">
        <v>14208132</v>
      </c>
      <c r="D83" s="15">
        <v>7741238</v>
      </c>
      <c r="E83" s="15">
        <f t="shared" si="28"/>
        <v>-6466894</v>
      </c>
      <c r="F83" s="15">
        <v>6879538</v>
      </c>
      <c r="G83" s="15">
        <f t="shared" si="29"/>
        <v>861700</v>
      </c>
      <c r="H83" s="38">
        <f t="shared" si="30"/>
        <v>88.868705496459356</v>
      </c>
      <c r="J83" s="23"/>
    </row>
    <row r="84" spans="1:10" ht="52.5" customHeight="1" x14ac:dyDescent="0.2">
      <c r="A84" s="43"/>
      <c r="B84" s="1" t="s">
        <v>46</v>
      </c>
      <c r="C84" s="15">
        <f>C86+C85</f>
        <v>91555100</v>
      </c>
      <c r="D84" s="15">
        <f>D86+D85</f>
        <v>170181443</v>
      </c>
      <c r="E84" s="15">
        <f t="shared" si="28"/>
        <v>78626343</v>
      </c>
      <c r="F84" s="15">
        <f>F86+F85</f>
        <v>130186099.37</v>
      </c>
      <c r="G84" s="15">
        <f t="shared" si="29"/>
        <v>39995343.629999995</v>
      </c>
      <c r="H84" s="38">
        <f t="shared" si="30"/>
        <v>76.498410799113984</v>
      </c>
    </row>
    <row r="85" spans="1:10" ht="29.25" customHeight="1" x14ac:dyDescent="0.2">
      <c r="A85" s="43"/>
      <c r="B85" s="1" t="s">
        <v>6</v>
      </c>
      <c r="C85" s="15">
        <v>0</v>
      </c>
      <c r="D85" s="15">
        <v>1319568</v>
      </c>
      <c r="E85" s="15">
        <f t="shared" si="28"/>
        <v>1319568</v>
      </c>
      <c r="F85" s="15">
        <v>250863</v>
      </c>
      <c r="G85" s="15">
        <f t="shared" si="29"/>
        <v>1068705</v>
      </c>
      <c r="H85" s="38">
        <f t="shared" si="30"/>
        <v>19.010994507293297</v>
      </c>
      <c r="J85" s="23"/>
    </row>
    <row r="86" spans="1:10" ht="19.5" customHeight="1" x14ac:dyDescent="0.2">
      <c r="A86" s="43"/>
      <c r="B86" s="1" t="s">
        <v>1</v>
      </c>
      <c r="C86" s="15">
        <v>91555100</v>
      </c>
      <c r="D86" s="15">
        <v>168861875</v>
      </c>
      <c r="E86" s="15">
        <f t="shared" si="28"/>
        <v>77306775</v>
      </c>
      <c r="F86" s="15">
        <v>129935236.37</v>
      </c>
      <c r="G86" s="15">
        <f t="shared" si="29"/>
        <v>38926638.629999995</v>
      </c>
      <c r="H86" s="38">
        <f t="shared" si="30"/>
        <v>76.947645150807432</v>
      </c>
    </row>
    <row r="87" spans="1:10" ht="25.5" x14ac:dyDescent="0.2">
      <c r="A87" s="43"/>
      <c r="B87" s="1" t="s">
        <v>104</v>
      </c>
      <c r="C87" s="15">
        <f>C88</f>
        <v>0</v>
      </c>
      <c r="D87" s="15">
        <f t="shared" ref="D87:F87" si="35">D88</f>
        <v>45957000</v>
      </c>
      <c r="E87" s="15">
        <f t="shared" si="28"/>
        <v>45957000</v>
      </c>
      <c r="F87" s="15">
        <f t="shared" si="35"/>
        <v>0</v>
      </c>
      <c r="G87" s="15">
        <f t="shared" si="29"/>
        <v>45957000</v>
      </c>
      <c r="H87" s="38">
        <f t="shared" si="30"/>
        <v>0</v>
      </c>
    </row>
    <row r="88" spans="1:10" ht="24" customHeight="1" x14ac:dyDescent="0.2">
      <c r="A88" s="43"/>
      <c r="B88" s="1" t="s">
        <v>6</v>
      </c>
      <c r="C88" s="15">
        <v>0</v>
      </c>
      <c r="D88" s="15">
        <v>45957000</v>
      </c>
      <c r="E88" s="15">
        <f t="shared" si="28"/>
        <v>45957000</v>
      </c>
      <c r="F88" s="15">
        <v>0</v>
      </c>
      <c r="G88" s="15">
        <f t="shared" si="29"/>
        <v>45957000</v>
      </c>
      <c r="H88" s="38">
        <f t="shared" si="30"/>
        <v>0</v>
      </c>
    </row>
    <row r="89" spans="1:10" ht="25.5" x14ac:dyDescent="0.2">
      <c r="A89" s="43"/>
      <c r="B89" s="1" t="s">
        <v>105</v>
      </c>
      <c r="C89" s="15">
        <f>C90</f>
        <v>0</v>
      </c>
      <c r="D89" s="15">
        <f t="shared" ref="D89:F89" si="36">D90</f>
        <v>13591009</v>
      </c>
      <c r="E89" s="15">
        <f t="shared" si="28"/>
        <v>13591009</v>
      </c>
      <c r="F89" s="15">
        <f t="shared" si="36"/>
        <v>137316</v>
      </c>
      <c r="G89" s="15">
        <f t="shared" si="29"/>
        <v>13453693</v>
      </c>
      <c r="H89" s="38">
        <f t="shared" si="30"/>
        <v>1.0103444122507754</v>
      </c>
    </row>
    <row r="90" spans="1:10" ht="24" customHeight="1" x14ac:dyDescent="0.2">
      <c r="A90" s="43"/>
      <c r="B90" s="1" t="s">
        <v>8</v>
      </c>
      <c r="C90" s="15">
        <v>0</v>
      </c>
      <c r="D90" s="15">
        <v>13591009</v>
      </c>
      <c r="E90" s="15">
        <f t="shared" si="28"/>
        <v>13591009</v>
      </c>
      <c r="F90" s="15">
        <v>137316</v>
      </c>
      <c r="G90" s="15">
        <f t="shared" si="29"/>
        <v>13453693</v>
      </c>
      <c r="H90" s="38">
        <f t="shared" si="30"/>
        <v>1.0103444122507754</v>
      </c>
    </row>
    <row r="91" spans="1:10" ht="25.5" x14ac:dyDescent="0.2">
      <c r="A91" s="43"/>
      <c r="B91" s="1" t="s">
        <v>47</v>
      </c>
      <c r="C91" s="15">
        <f>C92</f>
        <v>47091500</v>
      </c>
      <c r="D91" s="15">
        <f t="shared" ref="D91:F91" si="37">D92</f>
        <v>46700801</v>
      </c>
      <c r="E91" s="15">
        <f t="shared" si="28"/>
        <v>-390699</v>
      </c>
      <c r="F91" s="15">
        <f t="shared" si="37"/>
        <v>45936319.740000002</v>
      </c>
      <c r="G91" s="15">
        <f t="shared" si="29"/>
        <v>764481.25999999791</v>
      </c>
      <c r="H91" s="38">
        <f t="shared" si="30"/>
        <v>98.363023238081084</v>
      </c>
    </row>
    <row r="92" spans="1:10" ht="25.5" x14ac:dyDescent="0.2">
      <c r="A92" s="43"/>
      <c r="B92" s="1" t="s">
        <v>6</v>
      </c>
      <c r="C92" s="15">
        <v>47091500</v>
      </c>
      <c r="D92" s="15">
        <v>46700801</v>
      </c>
      <c r="E92" s="15">
        <f t="shared" si="28"/>
        <v>-390699</v>
      </c>
      <c r="F92" s="15">
        <v>45936319.740000002</v>
      </c>
      <c r="G92" s="15">
        <f t="shared" si="29"/>
        <v>764481.25999999791</v>
      </c>
      <c r="H92" s="38">
        <f t="shared" si="30"/>
        <v>98.363023238081084</v>
      </c>
    </row>
    <row r="93" spans="1:10" ht="26.25" customHeight="1" x14ac:dyDescent="0.2">
      <c r="A93" s="43"/>
      <c r="B93" s="1" t="s">
        <v>48</v>
      </c>
      <c r="C93" s="15">
        <f>C94</f>
        <v>4037200</v>
      </c>
      <c r="D93" s="15">
        <f t="shared" ref="D93:F93" si="38">D94</f>
        <v>1927800</v>
      </c>
      <c r="E93" s="15">
        <f t="shared" si="28"/>
        <v>-2109400</v>
      </c>
      <c r="F93" s="15">
        <f t="shared" si="38"/>
        <v>1927530</v>
      </c>
      <c r="G93" s="15">
        <f t="shared" si="29"/>
        <v>270</v>
      </c>
      <c r="H93" s="38">
        <f t="shared" si="30"/>
        <v>99.9859943977591</v>
      </c>
    </row>
    <row r="94" spans="1:10" x14ac:dyDescent="0.2">
      <c r="A94" s="43"/>
      <c r="B94" s="1" t="s">
        <v>8</v>
      </c>
      <c r="C94" s="15">
        <v>4037200</v>
      </c>
      <c r="D94" s="15">
        <v>1927800</v>
      </c>
      <c r="E94" s="15">
        <f t="shared" si="28"/>
        <v>-2109400</v>
      </c>
      <c r="F94" s="15">
        <v>1927530</v>
      </c>
      <c r="G94" s="15">
        <f t="shared" si="29"/>
        <v>270</v>
      </c>
      <c r="H94" s="38">
        <f t="shared" si="30"/>
        <v>99.9859943977591</v>
      </c>
    </row>
    <row r="95" spans="1:10" s="22" customFormat="1" ht="51.75" customHeight="1" x14ac:dyDescent="0.2">
      <c r="A95" s="43"/>
      <c r="B95" s="1" t="s">
        <v>49</v>
      </c>
      <c r="C95" s="15">
        <f>C96</f>
        <v>0</v>
      </c>
      <c r="D95" s="15">
        <f t="shared" ref="D95:F95" si="39">D96</f>
        <v>3300875</v>
      </c>
      <c r="E95" s="15">
        <f t="shared" si="28"/>
        <v>3300875</v>
      </c>
      <c r="F95" s="15">
        <f t="shared" si="39"/>
        <v>3300875</v>
      </c>
      <c r="G95" s="15">
        <f t="shared" si="29"/>
        <v>0</v>
      </c>
      <c r="H95" s="38">
        <f t="shared" si="30"/>
        <v>100</v>
      </c>
    </row>
    <row r="96" spans="1:10" s="22" customFormat="1" x14ac:dyDescent="0.2">
      <c r="A96" s="43"/>
      <c r="B96" s="1" t="s">
        <v>8</v>
      </c>
      <c r="C96" s="15">
        <v>0</v>
      </c>
      <c r="D96" s="15">
        <v>3300875</v>
      </c>
      <c r="E96" s="15">
        <f t="shared" si="28"/>
        <v>3300875</v>
      </c>
      <c r="F96" s="15">
        <v>3300875</v>
      </c>
      <c r="G96" s="15">
        <f t="shared" si="29"/>
        <v>0</v>
      </c>
      <c r="H96" s="38">
        <f t="shared" si="30"/>
        <v>100</v>
      </c>
    </row>
    <row r="97" spans="1:10" s="22" customFormat="1" ht="63.75" x14ac:dyDescent="0.2">
      <c r="A97" s="44"/>
      <c r="B97" s="1" t="s">
        <v>112</v>
      </c>
      <c r="C97" s="15">
        <f>C98</f>
        <v>0</v>
      </c>
      <c r="D97" s="15">
        <f t="shared" ref="D97:F97" si="40">D98</f>
        <v>15598775</v>
      </c>
      <c r="E97" s="15">
        <f t="shared" si="28"/>
        <v>15598775</v>
      </c>
      <c r="F97" s="15">
        <f t="shared" si="40"/>
        <v>12682569.560000001</v>
      </c>
      <c r="G97" s="15">
        <f t="shared" si="29"/>
        <v>2916205.4399999995</v>
      </c>
      <c r="H97" s="38">
        <f t="shared" si="30"/>
        <v>81.30490734048027</v>
      </c>
    </row>
    <row r="98" spans="1:10" s="22" customFormat="1" x14ac:dyDescent="0.2">
      <c r="A98" s="45"/>
      <c r="B98" s="1" t="s">
        <v>8</v>
      </c>
      <c r="C98" s="15">
        <v>0</v>
      </c>
      <c r="D98" s="15">
        <v>15598775</v>
      </c>
      <c r="E98" s="15">
        <f t="shared" si="28"/>
        <v>15598775</v>
      </c>
      <c r="F98" s="15">
        <v>12682569.560000001</v>
      </c>
      <c r="G98" s="15">
        <f t="shared" si="29"/>
        <v>2916205.4399999995</v>
      </c>
      <c r="H98" s="38">
        <f t="shared" si="30"/>
        <v>81.30490734048027</v>
      </c>
    </row>
    <row r="99" spans="1:10" s="19" customFormat="1" ht="39.75" customHeight="1" x14ac:dyDescent="0.2">
      <c r="A99" s="46">
        <v>6</v>
      </c>
      <c r="B99" s="11" t="s">
        <v>16</v>
      </c>
      <c r="C99" s="14">
        <f>C100+C105+C107+C109+C112+C114+C117+C124+C126+C129+C131+C137+C103+C133+C135</f>
        <v>1886866359</v>
      </c>
      <c r="D99" s="14">
        <f>D100+D105+D107+D109+D112+D114+D117+D124+D126+D129+D131+D137+D103+D133+D135</f>
        <v>2022652555.3899999</v>
      </c>
      <c r="E99" s="14">
        <f t="shared" si="28"/>
        <v>135786196.38999987</v>
      </c>
      <c r="F99" s="14">
        <f>F100+F105+F107+F109+F112+F114+F117+F124+F126+F129+F131+F137+F103+F133+F135</f>
        <v>1527876514.9300003</v>
      </c>
      <c r="G99" s="14">
        <f t="shared" si="29"/>
        <v>494776040.45999956</v>
      </c>
      <c r="H99" s="17">
        <f t="shared" si="30"/>
        <v>75.538258454646027</v>
      </c>
      <c r="J99" s="21"/>
    </row>
    <row r="100" spans="1:10" ht="15" customHeight="1" x14ac:dyDescent="0.2">
      <c r="A100" s="46"/>
      <c r="B100" s="1" t="s">
        <v>50</v>
      </c>
      <c r="C100" s="15">
        <f>C101+C102</f>
        <v>146507300</v>
      </c>
      <c r="D100" s="15">
        <f t="shared" ref="D100:F100" si="41">D101+D102</f>
        <v>31507330.390000001</v>
      </c>
      <c r="E100" s="15">
        <f t="shared" si="28"/>
        <v>-114999969.61</v>
      </c>
      <c r="F100" s="15">
        <f t="shared" si="41"/>
        <v>31507287.98</v>
      </c>
      <c r="G100" s="15">
        <f t="shared" si="29"/>
        <v>42.410000000149012</v>
      </c>
      <c r="H100" s="38">
        <f t="shared" si="30"/>
        <v>99.999865396403081</v>
      </c>
      <c r="J100" s="23"/>
    </row>
    <row r="101" spans="1:10" ht="25.5" customHeight="1" x14ac:dyDescent="0.2">
      <c r="A101" s="46"/>
      <c r="B101" s="1" t="s">
        <v>6</v>
      </c>
      <c r="C101" s="15">
        <v>115000000</v>
      </c>
      <c r="D101" s="15">
        <v>0</v>
      </c>
      <c r="E101" s="15">
        <f t="shared" si="28"/>
        <v>-115000000</v>
      </c>
      <c r="F101" s="15">
        <v>0</v>
      </c>
      <c r="G101" s="15">
        <f t="shared" si="29"/>
        <v>0</v>
      </c>
      <c r="H101" s="38">
        <v>0</v>
      </c>
      <c r="J101" s="23"/>
    </row>
    <row r="102" spans="1:10" ht="15" customHeight="1" x14ac:dyDescent="0.2">
      <c r="A102" s="46"/>
      <c r="B102" s="1" t="s">
        <v>1</v>
      </c>
      <c r="C102" s="15">
        <v>31507300</v>
      </c>
      <c r="D102" s="15">
        <v>31507330.390000001</v>
      </c>
      <c r="E102" s="15">
        <f t="shared" si="28"/>
        <v>30.390000000596046</v>
      </c>
      <c r="F102" s="15">
        <v>31507287.98</v>
      </c>
      <c r="G102" s="15">
        <f t="shared" si="29"/>
        <v>42.410000000149012</v>
      </c>
      <c r="H102" s="38">
        <f t="shared" si="30"/>
        <v>99.999865396403081</v>
      </c>
      <c r="J102" s="23"/>
    </row>
    <row r="103" spans="1:10" ht="15" customHeight="1" x14ac:dyDescent="0.2">
      <c r="A103" s="46"/>
      <c r="B103" s="1" t="s">
        <v>106</v>
      </c>
      <c r="C103" s="15">
        <f>C104</f>
        <v>0</v>
      </c>
      <c r="D103" s="15">
        <f t="shared" ref="D103:F105" si="42">D104</f>
        <v>161152</v>
      </c>
      <c r="E103" s="15">
        <f t="shared" si="28"/>
        <v>161152</v>
      </c>
      <c r="F103" s="15">
        <f t="shared" si="42"/>
        <v>0</v>
      </c>
      <c r="G103" s="15">
        <f t="shared" si="29"/>
        <v>161152</v>
      </c>
      <c r="H103" s="38">
        <f t="shared" si="30"/>
        <v>0</v>
      </c>
      <c r="J103" s="23"/>
    </row>
    <row r="104" spans="1:10" ht="27" customHeight="1" x14ac:dyDescent="0.2">
      <c r="A104" s="46"/>
      <c r="B104" s="1" t="s">
        <v>6</v>
      </c>
      <c r="C104" s="15">
        <v>0</v>
      </c>
      <c r="D104" s="15">
        <v>161152</v>
      </c>
      <c r="E104" s="15">
        <f t="shared" si="28"/>
        <v>161152</v>
      </c>
      <c r="F104" s="15">
        <v>0</v>
      </c>
      <c r="G104" s="15">
        <f t="shared" si="29"/>
        <v>161152</v>
      </c>
      <c r="H104" s="38">
        <f t="shared" si="30"/>
        <v>0</v>
      </c>
      <c r="J104" s="23"/>
    </row>
    <row r="105" spans="1:10" ht="15" customHeight="1" x14ac:dyDescent="0.2">
      <c r="A105" s="46"/>
      <c r="B105" s="1" t="s">
        <v>51</v>
      </c>
      <c r="C105" s="15">
        <f>C106</f>
        <v>35210400</v>
      </c>
      <c r="D105" s="15">
        <f t="shared" si="42"/>
        <v>0</v>
      </c>
      <c r="E105" s="15">
        <f t="shared" si="28"/>
        <v>-35210400</v>
      </c>
      <c r="F105" s="15">
        <f t="shared" si="42"/>
        <v>0</v>
      </c>
      <c r="G105" s="15">
        <f t="shared" si="29"/>
        <v>0</v>
      </c>
      <c r="H105" s="38">
        <v>0</v>
      </c>
      <c r="J105" s="23"/>
    </row>
    <row r="106" spans="1:10" ht="15" customHeight="1" x14ac:dyDescent="0.2">
      <c r="A106" s="46"/>
      <c r="B106" s="1" t="s">
        <v>1</v>
      </c>
      <c r="C106" s="15">
        <v>35210400</v>
      </c>
      <c r="D106" s="15">
        <v>0</v>
      </c>
      <c r="E106" s="15">
        <f t="shared" si="28"/>
        <v>-35210400</v>
      </c>
      <c r="F106" s="15">
        <v>0</v>
      </c>
      <c r="G106" s="15">
        <f t="shared" si="29"/>
        <v>0</v>
      </c>
      <c r="H106" s="38">
        <v>0</v>
      </c>
      <c r="J106" s="23"/>
    </row>
    <row r="107" spans="1:10" ht="27.75" customHeight="1" x14ac:dyDescent="0.2">
      <c r="A107" s="46"/>
      <c r="B107" s="1" t="s">
        <v>26</v>
      </c>
      <c r="C107" s="15">
        <f>C108</f>
        <v>64369800</v>
      </c>
      <c r="D107" s="15">
        <f t="shared" ref="D107:F107" si="43">D108</f>
        <v>67724375</v>
      </c>
      <c r="E107" s="15">
        <f t="shared" si="28"/>
        <v>3354575</v>
      </c>
      <c r="F107" s="15">
        <f t="shared" si="43"/>
        <v>67011723.340000004</v>
      </c>
      <c r="G107" s="15">
        <f t="shared" si="29"/>
        <v>712651.65999999642</v>
      </c>
      <c r="H107" s="38">
        <f t="shared" si="30"/>
        <v>98.947717627515956</v>
      </c>
      <c r="J107" s="23"/>
    </row>
    <row r="108" spans="1:10" ht="15" customHeight="1" x14ac:dyDescent="0.2">
      <c r="A108" s="46"/>
      <c r="B108" s="1" t="s">
        <v>1</v>
      </c>
      <c r="C108" s="15">
        <v>64369800</v>
      </c>
      <c r="D108" s="15">
        <v>67724375</v>
      </c>
      <c r="E108" s="15">
        <f t="shared" si="28"/>
        <v>3354575</v>
      </c>
      <c r="F108" s="15">
        <v>67011723.340000004</v>
      </c>
      <c r="G108" s="15">
        <f t="shared" si="29"/>
        <v>712651.65999999642</v>
      </c>
      <c r="H108" s="38">
        <f t="shared" si="30"/>
        <v>98.947717627515956</v>
      </c>
      <c r="J108" s="23"/>
    </row>
    <row r="109" spans="1:10" ht="39.75" customHeight="1" x14ac:dyDescent="0.2">
      <c r="A109" s="46"/>
      <c r="B109" s="1" t="s">
        <v>52</v>
      </c>
      <c r="C109" s="15">
        <f>C110+C111</f>
        <v>59341610</v>
      </c>
      <c r="D109" s="15">
        <f>D110+D111</f>
        <v>82184483</v>
      </c>
      <c r="E109" s="15">
        <f t="shared" si="28"/>
        <v>22842873</v>
      </c>
      <c r="F109" s="15">
        <f>F110+F111</f>
        <v>53641726.539999999</v>
      </c>
      <c r="G109" s="15">
        <f t="shared" si="29"/>
        <v>28542756.460000001</v>
      </c>
      <c r="H109" s="38">
        <f t="shared" si="30"/>
        <v>65.269895948606262</v>
      </c>
      <c r="J109" s="23"/>
    </row>
    <row r="110" spans="1:10" x14ac:dyDescent="0.2">
      <c r="A110" s="46"/>
      <c r="B110" s="1" t="s">
        <v>8</v>
      </c>
      <c r="C110" s="15">
        <v>0</v>
      </c>
      <c r="D110" s="15">
        <v>21033834</v>
      </c>
      <c r="E110" s="15">
        <f t="shared" si="28"/>
        <v>21033834</v>
      </c>
      <c r="F110" s="15">
        <v>21033833.5</v>
      </c>
      <c r="G110" s="15">
        <f t="shared" si="29"/>
        <v>0.5</v>
      </c>
      <c r="H110" s="38">
        <f t="shared" si="30"/>
        <v>99.999997622877501</v>
      </c>
      <c r="J110" s="23"/>
    </row>
    <row r="111" spans="1:10" ht="28.5" customHeight="1" x14ac:dyDescent="0.2">
      <c r="A111" s="46"/>
      <c r="B111" s="1" t="s">
        <v>6</v>
      </c>
      <c r="C111" s="15">
        <v>59341610</v>
      </c>
      <c r="D111" s="15">
        <v>61150649</v>
      </c>
      <c r="E111" s="15">
        <f t="shared" si="28"/>
        <v>1809039</v>
      </c>
      <c r="F111" s="15">
        <v>32607893.039999999</v>
      </c>
      <c r="G111" s="15">
        <f t="shared" si="29"/>
        <v>28542755.960000001</v>
      </c>
      <c r="H111" s="38">
        <f t="shared" si="30"/>
        <v>53.323870757283373</v>
      </c>
      <c r="J111" s="23"/>
    </row>
    <row r="112" spans="1:10" ht="28.5" customHeight="1" x14ac:dyDescent="0.2">
      <c r="A112" s="46"/>
      <c r="B112" s="1" t="s">
        <v>53</v>
      </c>
      <c r="C112" s="15">
        <f>C113</f>
        <v>8956100</v>
      </c>
      <c r="D112" s="15">
        <f t="shared" ref="D112:F112" si="44">D113</f>
        <v>35563240</v>
      </c>
      <c r="E112" s="15">
        <f t="shared" si="28"/>
        <v>26607140</v>
      </c>
      <c r="F112" s="15">
        <f t="shared" si="44"/>
        <v>18781648.600000001</v>
      </c>
      <c r="G112" s="15">
        <f t="shared" si="29"/>
        <v>16781591.399999999</v>
      </c>
      <c r="H112" s="38">
        <f t="shared" si="30"/>
        <v>52.811972699900231</v>
      </c>
      <c r="J112" s="23"/>
    </row>
    <row r="113" spans="1:10" ht="15.75" customHeight="1" x14ac:dyDescent="0.2">
      <c r="A113" s="46"/>
      <c r="B113" s="1" t="s">
        <v>1</v>
      </c>
      <c r="C113" s="15">
        <v>8956100</v>
      </c>
      <c r="D113" s="15">
        <v>35563240</v>
      </c>
      <c r="E113" s="15">
        <f t="shared" si="28"/>
        <v>26607140</v>
      </c>
      <c r="F113" s="15">
        <v>18781648.600000001</v>
      </c>
      <c r="G113" s="15">
        <f t="shared" si="29"/>
        <v>16781591.399999999</v>
      </c>
      <c r="H113" s="38">
        <f t="shared" si="30"/>
        <v>52.811972699900231</v>
      </c>
      <c r="J113" s="23"/>
    </row>
    <row r="114" spans="1:10" s="22" customFormat="1" ht="26.25" customHeight="1" x14ac:dyDescent="0.2">
      <c r="A114" s="47"/>
      <c r="B114" s="1" t="s">
        <v>54</v>
      </c>
      <c r="C114" s="15">
        <f>C115+C116</f>
        <v>57378700</v>
      </c>
      <c r="D114" s="15">
        <f t="shared" ref="D114:F114" si="45">D115+D116</f>
        <v>71431659</v>
      </c>
      <c r="E114" s="15">
        <f t="shared" si="28"/>
        <v>14052959</v>
      </c>
      <c r="F114" s="15">
        <f t="shared" si="45"/>
        <v>63254397.390000001</v>
      </c>
      <c r="G114" s="15">
        <f t="shared" si="29"/>
        <v>8177261.6099999994</v>
      </c>
      <c r="H114" s="38">
        <f t="shared" si="30"/>
        <v>88.55232858304467</v>
      </c>
    </row>
    <row r="115" spans="1:10" ht="17.25" customHeight="1" x14ac:dyDescent="0.2">
      <c r="A115" s="47"/>
      <c r="B115" s="1" t="s">
        <v>8</v>
      </c>
      <c r="C115" s="15">
        <v>41918200</v>
      </c>
      <c r="D115" s="15">
        <v>50549225</v>
      </c>
      <c r="E115" s="15">
        <f t="shared" si="28"/>
        <v>8631025</v>
      </c>
      <c r="F115" s="15">
        <v>46569478.770000003</v>
      </c>
      <c r="G115" s="15">
        <f t="shared" si="29"/>
        <v>3979746.2299999967</v>
      </c>
      <c r="H115" s="38">
        <f t="shared" si="30"/>
        <v>92.126988633356902</v>
      </c>
    </row>
    <row r="116" spans="1:10" ht="17.25" customHeight="1" x14ac:dyDescent="0.2">
      <c r="A116" s="47"/>
      <c r="B116" s="1" t="s">
        <v>1</v>
      </c>
      <c r="C116" s="15">
        <v>15460500</v>
      </c>
      <c r="D116" s="15">
        <v>20882434</v>
      </c>
      <c r="E116" s="15">
        <f t="shared" si="28"/>
        <v>5421934</v>
      </c>
      <c r="F116" s="15">
        <v>16684918.619999999</v>
      </c>
      <c r="G116" s="15">
        <f t="shared" si="29"/>
        <v>4197515.3800000008</v>
      </c>
      <c r="H116" s="38">
        <f t="shared" si="30"/>
        <v>79.899300148632094</v>
      </c>
    </row>
    <row r="117" spans="1:10" s="22" customFormat="1" ht="25.5" x14ac:dyDescent="0.2">
      <c r="A117" s="47"/>
      <c r="B117" s="1" t="s">
        <v>55</v>
      </c>
      <c r="C117" s="15">
        <f>C118+C120+C121+C122+C123</f>
        <v>4035000</v>
      </c>
      <c r="D117" s="15">
        <f>D118+D120+D121+D122+D123+D119</f>
        <v>8562973</v>
      </c>
      <c r="E117" s="15">
        <f t="shared" si="28"/>
        <v>4527973</v>
      </c>
      <c r="F117" s="15">
        <f t="shared" ref="F117" si="46">F118+F120+F121+F122+F123+F119</f>
        <v>8504801</v>
      </c>
      <c r="G117" s="15">
        <f t="shared" si="29"/>
        <v>58172</v>
      </c>
      <c r="H117" s="38">
        <f t="shared" si="30"/>
        <v>99.32065650563186</v>
      </c>
    </row>
    <row r="118" spans="1:10" s="22" customFormat="1" x14ac:dyDescent="0.2">
      <c r="A118" s="47"/>
      <c r="B118" s="1" t="s">
        <v>5</v>
      </c>
      <c r="C118" s="15">
        <v>425000</v>
      </c>
      <c r="D118" s="15">
        <v>515270</v>
      </c>
      <c r="E118" s="15">
        <f t="shared" si="28"/>
        <v>90270</v>
      </c>
      <c r="F118" s="15">
        <v>515270</v>
      </c>
      <c r="G118" s="15">
        <f t="shared" si="29"/>
        <v>0</v>
      </c>
      <c r="H118" s="38">
        <f t="shared" si="30"/>
        <v>100</v>
      </c>
    </row>
    <row r="119" spans="1:10" s="22" customFormat="1" x14ac:dyDescent="0.2">
      <c r="A119" s="47"/>
      <c r="B119" s="1" t="s">
        <v>8</v>
      </c>
      <c r="C119" s="15">
        <v>0</v>
      </c>
      <c r="D119" s="15">
        <v>51800</v>
      </c>
      <c r="E119" s="15">
        <f t="shared" si="28"/>
        <v>51800</v>
      </c>
      <c r="F119" s="15">
        <v>51800</v>
      </c>
      <c r="G119" s="15">
        <f t="shared" si="29"/>
        <v>0</v>
      </c>
      <c r="H119" s="38">
        <f t="shared" si="30"/>
        <v>100</v>
      </c>
    </row>
    <row r="120" spans="1:10" s="22" customFormat="1" x14ac:dyDescent="0.2">
      <c r="A120" s="47"/>
      <c r="B120" s="1" t="s">
        <v>23</v>
      </c>
      <c r="C120" s="15">
        <v>2615000</v>
      </c>
      <c r="D120" s="15">
        <v>6502828</v>
      </c>
      <c r="E120" s="15">
        <f t="shared" si="28"/>
        <v>3887828</v>
      </c>
      <c r="F120" s="15">
        <v>6496656</v>
      </c>
      <c r="G120" s="15">
        <f t="shared" si="29"/>
        <v>6172</v>
      </c>
      <c r="H120" s="38">
        <f t="shared" si="30"/>
        <v>99.905087448107182</v>
      </c>
    </row>
    <row r="121" spans="1:10" x14ac:dyDescent="0.2">
      <c r="A121" s="47"/>
      <c r="B121" s="9" t="s">
        <v>7</v>
      </c>
      <c r="C121" s="15">
        <v>200000</v>
      </c>
      <c r="D121" s="15">
        <v>586075</v>
      </c>
      <c r="E121" s="15">
        <f t="shared" si="28"/>
        <v>386075</v>
      </c>
      <c r="F121" s="15">
        <v>586075</v>
      </c>
      <c r="G121" s="15">
        <f t="shared" si="29"/>
        <v>0</v>
      </c>
      <c r="H121" s="38">
        <f t="shared" si="30"/>
        <v>100</v>
      </c>
    </row>
    <row r="122" spans="1:10" ht="15" customHeight="1" x14ac:dyDescent="0.2">
      <c r="A122" s="47"/>
      <c r="B122" s="1" t="s">
        <v>2</v>
      </c>
      <c r="C122" s="15">
        <v>795000</v>
      </c>
      <c r="D122" s="15">
        <v>795000</v>
      </c>
      <c r="E122" s="15">
        <f t="shared" si="28"/>
        <v>0</v>
      </c>
      <c r="F122" s="15">
        <v>795000</v>
      </c>
      <c r="G122" s="15">
        <f t="shared" si="29"/>
        <v>0</v>
      </c>
      <c r="H122" s="38">
        <f t="shared" si="30"/>
        <v>100</v>
      </c>
    </row>
    <row r="123" spans="1:10" ht="18" customHeight="1" x14ac:dyDescent="0.2">
      <c r="A123" s="47"/>
      <c r="B123" s="1" t="s">
        <v>1</v>
      </c>
      <c r="C123" s="15">
        <v>0</v>
      </c>
      <c r="D123" s="15">
        <v>112000</v>
      </c>
      <c r="E123" s="15">
        <f t="shared" si="28"/>
        <v>112000</v>
      </c>
      <c r="F123" s="15">
        <v>60000</v>
      </c>
      <c r="G123" s="15">
        <f t="shared" si="29"/>
        <v>52000</v>
      </c>
      <c r="H123" s="38">
        <f t="shared" si="30"/>
        <v>53.571428571428569</v>
      </c>
    </row>
    <row r="124" spans="1:10" s="22" customFormat="1" ht="25.5" x14ac:dyDescent="0.2">
      <c r="A124" s="47"/>
      <c r="B124" s="1" t="s">
        <v>56</v>
      </c>
      <c r="C124" s="15">
        <f>C125</f>
        <v>294345600</v>
      </c>
      <c r="D124" s="15">
        <f t="shared" ref="D124:F124" si="47">D125</f>
        <v>390869224</v>
      </c>
      <c r="E124" s="15">
        <f t="shared" si="28"/>
        <v>96523624</v>
      </c>
      <c r="F124" s="15">
        <f t="shared" si="47"/>
        <v>339042829.64999998</v>
      </c>
      <c r="G124" s="15">
        <f t="shared" si="29"/>
        <v>51826394.350000024</v>
      </c>
      <c r="H124" s="38">
        <f t="shared" si="30"/>
        <v>86.740732918383969</v>
      </c>
    </row>
    <row r="125" spans="1:10" ht="17.25" customHeight="1" x14ac:dyDescent="0.2">
      <c r="A125" s="47"/>
      <c r="B125" s="1" t="s">
        <v>1</v>
      </c>
      <c r="C125" s="15">
        <v>294345600</v>
      </c>
      <c r="D125" s="15">
        <v>390869224</v>
      </c>
      <c r="E125" s="15">
        <f t="shared" si="28"/>
        <v>96523624</v>
      </c>
      <c r="F125" s="15">
        <v>339042829.64999998</v>
      </c>
      <c r="G125" s="15">
        <f t="shared" si="29"/>
        <v>51826394.350000024</v>
      </c>
      <c r="H125" s="38">
        <f t="shared" si="30"/>
        <v>86.740732918383969</v>
      </c>
    </row>
    <row r="126" spans="1:10" s="22" customFormat="1" x14ac:dyDescent="0.2">
      <c r="A126" s="47"/>
      <c r="B126" s="1" t="s">
        <v>57</v>
      </c>
      <c r="C126" s="15">
        <f>C127+C128</f>
        <v>93760141</v>
      </c>
      <c r="D126" s="15">
        <f t="shared" ref="D126:F126" si="48">D127+D128</f>
        <v>240587326</v>
      </c>
      <c r="E126" s="15">
        <f t="shared" si="28"/>
        <v>146827185</v>
      </c>
      <c r="F126" s="15">
        <f t="shared" si="48"/>
        <v>185535684.34999999</v>
      </c>
      <c r="G126" s="15">
        <f t="shared" si="29"/>
        <v>55051641.650000006</v>
      </c>
      <c r="H126" s="38">
        <f t="shared" si="30"/>
        <v>77.117813076321397</v>
      </c>
    </row>
    <row r="127" spans="1:10" ht="25.5" x14ac:dyDescent="0.2">
      <c r="A127" s="47"/>
      <c r="B127" s="1" t="s">
        <v>6</v>
      </c>
      <c r="C127" s="15">
        <v>5025241</v>
      </c>
      <c r="D127" s="15">
        <v>67188231</v>
      </c>
      <c r="E127" s="15">
        <f t="shared" si="28"/>
        <v>62162990</v>
      </c>
      <c r="F127" s="15">
        <v>19604474.809999999</v>
      </c>
      <c r="G127" s="15">
        <f t="shared" si="29"/>
        <v>47583756.189999998</v>
      </c>
      <c r="H127" s="38">
        <f t="shared" si="30"/>
        <v>29.178435744200499</v>
      </c>
    </row>
    <row r="128" spans="1:10" ht="18" customHeight="1" x14ac:dyDescent="0.2">
      <c r="A128" s="47"/>
      <c r="B128" s="1" t="s">
        <v>1</v>
      </c>
      <c r="C128" s="15">
        <v>88734900</v>
      </c>
      <c r="D128" s="15">
        <v>173399095</v>
      </c>
      <c r="E128" s="15">
        <f t="shared" si="28"/>
        <v>84664195</v>
      </c>
      <c r="F128" s="15">
        <v>165931209.53999999</v>
      </c>
      <c r="G128" s="15">
        <f t="shared" si="29"/>
        <v>7467885.4600000083</v>
      </c>
      <c r="H128" s="38">
        <f t="shared" si="30"/>
        <v>95.693238502773042</v>
      </c>
    </row>
    <row r="129" spans="1:10" ht="29.25" customHeight="1" x14ac:dyDescent="0.2">
      <c r="A129" s="47"/>
      <c r="B129" s="1" t="s">
        <v>47</v>
      </c>
      <c r="C129" s="15">
        <f>C130</f>
        <v>306761000</v>
      </c>
      <c r="D129" s="15">
        <f t="shared" ref="D129:F129" si="49">D130</f>
        <v>313322005</v>
      </c>
      <c r="E129" s="15">
        <f t="shared" si="28"/>
        <v>6561005</v>
      </c>
      <c r="F129" s="15">
        <f t="shared" si="49"/>
        <v>300326879.55000001</v>
      </c>
      <c r="G129" s="15">
        <f t="shared" si="29"/>
        <v>12995125.449999988</v>
      </c>
      <c r="H129" s="38">
        <f t="shared" si="30"/>
        <v>95.852469586360527</v>
      </c>
    </row>
    <row r="130" spans="1:10" ht="18" customHeight="1" x14ac:dyDescent="0.2">
      <c r="A130" s="47"/>
      <c r="B130" s="1" t="s">
        <v>1</v>
      </c>
      <c r="C130" s="15">
        <v>306761000</v>
      </c>
      <c r="D130" s="15">
        <v>313322005</v>
      </c>
      <c r="E130" s="15">
        <f t="shared" si="28"/>
        <v>6561005</v>
      </c>
      <c r="F130" s="15">
        <v>300326879.55000001</v>
      </c>
      <c r="G130" s="15">
        <f t="shared" si="29"/>
        <v>12995125.449999988</v>
      </c>
      <c r="H130" s="38">
        <f t="shared" si="30"/>
        <v>95.852469586360527</v>
      </c>
    </row>
    <row r="131" spans="1:10" s="22" customFormat="1" ht="25.5" x14ac:dyDescent="0.2">
      <c r="A131" s="47"/>
      <c r="B131" s="1" t="s">
        <v>58</v>
      </c>
      <c r="C131" s="15">
        <f>C132</f>
        <v>184467400</v>
      </c>
      <c r="D131" s="15">
        <f t="shared" ref="D131:F135" si="50">D132</f>
        <v>144852292</v>
      </c>
      <c r="E131" s="15">
        <f t="shared" si="28"/>
        <v>-39615108</v>
      </c>
      <c r="F131" s="15">
        <f t="shared" si="50"/>
        <v>134845281.97</v>
      </c>
      <c r="G131" s="15">
        <f t="shared" si="29"/>
        <v>10007010.030000001</v>
      </c>
      <c r="H131" s="38">
        <f t="shared" si="30"/>
        <v>93.091576327974153</v>
      </c>
    </row>
    <row r="132" spans="1:10" ht="16.5" customHeight="1" x14ac:dyDescent="0.2">
      <c r="A132" s="47"/>
      <c r="B132" s="1" t="s">
        <v>1</v>
      </c>
      <c r="C132" s="15">
        <v>184467400</v>
      </c>
      <c r="D132" s="15">
        <v>144852292</v>
      </c>
      <c r="E132" s="15">
        <f t="shared" si="28"/>
        <v>-39615108</v>
      </c>
      <c r="F132" s="15">
        <v>134845281.97</v>
      </c>
      <c r="G132" s="15">
        <f t="shared" si="29"/>
        <v>10007010.030000001</v>
      </c>
      <c r="H132" s="38">
        <f t="shared" si="30"/>
        <v>93.091576327974153</v>
      </c>
    </row>
    <row r="133" spans="1:10" s="22" customFormat="1" ht="25.5" x14ac:dyDescent="0.2">
      <c r="A133" s="47"/>
      <c r="B133" s="1" t="s">
        <v>70</v>
      </c>
      <c r="C133" s="15">
        <f>C134</f>
        <v>0</v>
      </c>
      <c r="D133" s="15">
        <f t="shared" si="50"/>
        <v>16835534</v>
      </c>
      <c r="E133" s="15">
        <f t="shared" si="28"/>
        <v>16835534</v>
      </c>
      <c r="F133" s="15">
        <f t="shared" si="50"/>
        <v>14621689.189999999</v>
      </c>
      <c r="G133" s="15">
        <f t="shared" si="29"/>
        <v>2213844.8100000005</v>
      </c>
      <c r="H133" s="38">
        <f t="shared" si="30"/>
        <v>86.850165786247118</v>
      </c>
    </row>
    <row r="134" spans="1:10" ht="16.5" customHeight="1" x14ac:dyDescent="0.2">
      <c r="A134" s="47"/>
      <c r="B134" s="1" t="s">
        <v>1</v>
      </c>
      <c r="C134" s="15">
        <v>0</v>
      </c>
      <c r="D134" s="15">
        <v>16835534</v>
      </c>
      <c r="E134" s="15">
        <f t="shared" si="28"/>
        <v>16835534</v>
      </c>
      <c r="F134" s="15">
        <v>14621689.189999999</v>
      </c>
      <c r="G134" s="15">
        <f t="shared" si="29"/>
        <v>2213844.8100000005</v>
      </c>
      <c r="H134" s="38">
        <f t="shared" si="30"/>
        <v>86.850165786247118</v>
      </c>
    </row>
    <row r="135" spans="1:10" s="22" customFormat="1" ht="25.5" x14ac:dyDescent="0.2">
      <c r="A135" s="47"/>
      <c r="B135" s="1" t="s">
        <v>107</v>
      </c>
      <c r="C135" s="15">
        <f>C136</f>
        <v>0</v>
      </c>
      <c r="D135" s="15">
        <f t="shared" si="50"/>
        <v>1393600</v>
      </c>
      <c r="E135" s="15">
        <f t="shared" si="28"/>
        <v>1393600</v>
      </c>
      <c r="F135" s="15">
        <f t="shared" si="50"/>
        <v>1393600</v>
      </c>
      <c r="G135" s="15">
        <f t="shared" si="29"/>
        <v>0</v>
      </c>
      <c r="H135" s="38">
        <f t="shared" si="30"/>
        <v>100</v>
      </c>
    </row>
    <row r="136" spans="1:10" ht="16.5" customHeight="1" x14ac:dyDescent="0.2">
      <c r="A136" s="47"/>
      <c r="B136" s="1" t="s">
        <v>1</v>
      </c>
      <c r="C136" s="15">
        <v>0</v>
      </c>
      <c r="D136" s="15">
        <v>1393600</v>
      </c>
      <c r="E136" s="15">
        <f t="shared" si="28"/>
        <v>1393600</v>
      </c>
      <c r="F136" s="15">
        <v>1393600</v>
      </c>
      <c r="G136" s="15">
        <f t="shared" si="29"/>
        <v>0</v>
      </c>
      <c r="H136" s="38">
        <f t="shared" si="30"/>
        <v>100</v>
      </c>
    </row>
    <row r="137" spans="1:10" s="22" customFormat="1" x14ac:dyDescent="0.2">
      <c r="A137" s="47"/>
      <c r="B137" s="1" t="s">
        <v>59</v>
      </c>
      <c r="C137" s="15">
        <f>C138</f>
        <v>631733308</v>
      </c>
      <c r="D137" s="15">
        <f t="shared" ref="D137:F137" si="51">D138</f>
        <v>617657362</v>
      </c>
      <c r="E137" s="15">
        <f t="shared" si="28"/>
        <v>-14075946</v>
      </c>
      <c r="F137" s="15">
        <f t="shared" si="51"/>
        <v>309408965.37</v>
      </c>
      <c r="G137" s="15">
        <f t="shared" si="29"/>
        <v>308248396.63</v>
      </c>
      <c r="H137" s="38">
        <f t="shared" si="30"/>
        <v>50.093949235563393</v>
      </c>
    </row>
    <row r="138" spans="1:10" ht="27.75" customHeight="1" x14ac:dyDescent="0.2">
      <c r="A138" s="47"/>
      <c r="B138" s="1" t="s">
        <v>6</v>
      </c>
      <c r="C138" s="15">
        <v>631733308</v>
      </c>
      <c r="D138" s="15">
        <v>617657362</v>
      </c>
      <c r="E138" s="15">
        <f t="shared" ref="E138:E201" si="52">D138-C138</f>
        <v>-14075946</v>
      </c>
      <c r="F138" s="15">
        <v>309408965.37</v>
      </c>
      <c r="G138" s="15">
        <f t="shared" ref="G138:G201" si="53">D138-F138</f>
        <v>308248396.63</v>
      </c>
      <c r="H138" s="38">
        <f t="shared" ref="H138:H201" si="54">F138/D138*100</f>
        <v>50.093949235563393</v>
      </c>
    </row>
    <row r="139" spans="1:10" s="19" customFormat="1" ht="39.75" customHeight="1" x14ac:dyDescent="0.2">
      <c r="A139" s="48">
        <v>7</v>
      </c>
      <c r="B139" s="12" t="s">
        <v>19</v>
      </c>
      <c r="C139" s="14">
        <f>C140+C142+C144+C146+C148</f>
        <v>3621500</v>
      </c>
      <c r="D139" s="14">
        <f>D140+D142+D144+D146+D148</f>
        <v>14927688</v>
      </c>
      <c r="E139" s="14">
        <f t="shared" si="52"/>
        <v>11306188</v>
      </c>
      <c r="F139" s="14">
        <f>F140+F142+F144+F146+F148</f>
        <v>14550067.73</v>
      </c>
      <c r="G139" s="14">
        <f t="shared" si="53"/>
        <v>377620.26999999955</v>
      </c>
      <c r="H139" s="17">
        <f t="shared" si="54"/>
        <v>97.470336531685291</v>
      </c>
      <c r="J139" s="21"/>
    </row>
    <row r="140" spans="1:10" ht="26.25" customHeight="1" x14ac:dyDescent="0.2">
      <c r="A140" s="49"/>
      <c r="B140" s="2" t="s">
        <v>60</v>
      </c>
      <c r="C140" s="15">
        <f>C141</f>
        <v>145600</v>
      </c>
      <c r="D140" s="15">
        <f t="shared" ref="D140:F140" si="55">D141</f>
        <v>145600</v>
      </c>
      <c r="E140" s="15">
        <f t="shared" si="52"/>
        <v>0</v>
      </c>
      <c r="F140" s="15">
        <f t="shared" si="55"/>
        <v>145474</v>
      </c>
      <c r="G140" s="15">
        <f t="shared" si="53"/>
        <v>126</v>
      </c>
      <c r="H140" s="38">
        <f t="shared" si="54"/>
        <v>99.913461538461533</v>
      </c>
      <c r="J140" s="23"/>
    </row>
    <row r="141" spans="1:10" ht="15" customHeight="1" x14ac:dyDescent="0.2">
      <c r="A141" s="49"/>
      <c r="B141" s="2" t="s">
        <v>5</v>
      </c>
      <c r="C141" s="15">
        <v>145600</v>
      </c>
      <c r="D141" s="15">
        <v>145600</v>
      </c>
      <c r="E141" s="15">
        <f t="shared" si="52"/>
        <v>0</v>
      </c>
      <c r="F141" s="15">
        <v>145474</v>
      </c>
      <c r="G141" s="15">
        <f t="shared" si="53"/>
        <v>126</v>
      </c>
      <c r="H141" s="38">
        <f t="shared" si="54"/>
        <v>99.913461538461533</v>
      </c>
      <c r="J141" s="23"/>
    </row>
    <row r="142" spans="1:10" ht="44.45" customHeight="1" x14ac:dyDescent="0.2">
      <c r="A142" s="49"/>
      <c r="B142" s="2" t="s">
        <v>61</v>
      </c>
      <c r="C142" s="15">
        <f>C143</f>
        <v>3051000</v>
      </c>
      <c r="D142" s="15">
        <f t="shared" ref="D142:F142" si="56">D143</f>
        <v>14316188</v>
      </c>
      <c r="E142" s="15">
        <f t="shared" si="52"/>
        <v>11265188</v>
      </c>
      <c r="F142" s="15">
        <f t="shared" si="56"/>
        <v>13938699.15</v>
      </c>
      <c r="G142" s="15">
        <f t="shared" si="53"/>
        <v>377488.84999999963</v>
      </c>
      <c r="H142" s="38">
        <f t="shared" si="54"/>
        <v>97.363202760399631</v>
      </c>
      <c r="J142" s="23"/>
    </row>
    <row r="143" spans="1:10" ht="15" customHeight="1" x14ac:dyDescent="0.2">
      <c r="A143" s="49"/>
      <c r="B143" s="1" t="s">
        <v>1</v>
      </c>
      <c r="C143" s="15">
        <v>3051000</v>
      </c>
      <c r="D143" s="15">
        <v>14316188</v>
      </c>
      <c r="E143" s="15">
        <f t="shared" si="52"/>
        <v>11265188</v>
      </c>
      <c r="F143" s="15">
        <v>13938699.15</v>
      </c>
      <c r="G143" s="15">
        <f t="shared" si="53"/>
        <v>377488.84999999963</v>
      </c>
      <c r="H143" s="38">
        <f t="shared" si="54"/>
        <v>97.363202760399631</v>
      </c>
      <c r="J143" s="23"/>
    </row>
    <row r="144" spans="1:10" s="22" customFormat="1" ht="25.5" x14ac:dyDescent="0.2">
      <c r="A144" s="49"/>
      <c r="B144" s="2" t="s">
        <v>62</v>
      </c>
      <c r="C144" s="15">
        <f>C145</f>
        <v>303643</v>
      </c>
      <c r="D144" s="15">
        <f t="shared" ref="D144:F144" si="57">D145</f>
        <v>303643</v>
      </c>
      <c r="E144" s="15">
        <f t="shared" si="52"/>
        <v>0</v>
      </c>
      <c r="F144" s="15">
        <f t="shared" si="57"/>
        <v>303643</v>
      </c>
      <c r="G144" s="15">
        <f t="shared" si="53"/>
        <v>0</v>
      </c>
      <c r="H144" s="38">
        <f t="shared" si="54"/>
        <v>100</v>
      </c>
    </row>
    <row r="145" spans="1:10" ht="12.75" customHeight="1" x14ac:dyDescent="0.2">
      <c r="A145" s="49"/>
      <c r="B145" s="9" t="s">
        <v>7</v>
      </c>
      <c r="C145" s="15">
        <v>303643</v>
      </c>
      <c r="D145" s="15">
        <v>303643</v>
      </c>
      <c r="E145" s="15">
        <f t="shared" si="52"/>
        <v>0</v>
      </c>
      <c r="F145" s="15">
        <v>303643</v>
      </c>
      <c r="G145" s="15">
        <f t="shared" si="53"/>
        <v>0</v>
      </c>
      <c r="H145" s="38">
        <f t="shared" si="54"/>
        <v>100</v>
      </c>
    </row>
    <row r="146" spans="1:10" s="22" customFormat="1" ht="25.5" customHeight="1" x14ac:dyDescent="0.2">
      <c r="A146" s="49"/>
      <c r="B146" s="2" t="s">
        <v>63</v>
      </c>
      <c r="C146" s="15">
        <f>C147</f>
        <v>121257</v>
      </c>
      <c r="D146" s="15">
        <f t="shared" ref="D146:F146" si="58">D147</f>
        <v>121257</v>
      </c>
      <c r="E146" s="15">
        <f t="shared" si="52"/>
        <v>0</v>
      </c>
      <c r="F146" s="15">
        <f t="shared" si="58"/>
        <v>121257</v>
      </c>
      <c r="G146" s="15">
        <f t="shared" si="53"/>
        <v>0</v>
      </c>
      <c r="H146" s="38">
        <f t="shared" si="54"/>
        <v>100</v>
      </c>
    </row>
    <row r="147" spans="1:10" ht="15.75" customHeight="1" x14ac:dyDescent="0.2">
      <c r="A147" s="49"/>
      <c r="B147" s="1" t="s">
        <v>2</v>
      </c>
      <c r="C147" s="15">
        <v>121257</v>
      </c>
      <c r="D147" s="15">
        <v>121257</v>
      </c>
      <c r="E147" s="15">
        <f t="shared" si="52"/>
        <v>0</v>
      </c>
      <c r="F147" s="15">
        <v>121257</v>
      </c>
      <c r="G147" s="15">
        <f t="shared" si="53"/>
        <v>0</v>
      </c>
      <c r="H147" s="38">
        <f t="shared" si="54"/>
        <v>100</v>
      </c>
    </row>
    <row r="148" spans="1:10" ht="38.25" x14ac:dyDescent="0.2">
      <c r="A148" s="49"/>
      <c r="B148" s="2" t="s">
        <v>108</v>
      </c>
      <c r="C148" s="15">
        <f>C149</f>
        <v>0</v>
      </c>
      <c r="D148" s="15">
        <f t="shared" ref="D148:F148" si="59">D149</f>
        <v>41000</v>
      </c>
      <c r="E148" s="15">
        <f t="shared" si="52"/>
        <v>41000</v>
      </c>
      <c r="F148" s="15">
        <f t="shared" si="59"/>
        <v>40994.58</v>
      </c>
      <c r="G148" s="15">
        <f t="shared" si="53"/>
        <v>5.4199999999982538</v>
      </c>
      <c r="H148" s="38">
        <f t="shared" si="54"/>
        <v>99.986780487804879</v>
      </c>
      <c r="J148" s="23"/>
    </row>
    <row r="149" spans="1:10" ht="15" customHeight="1" x14ac:dyDescent="0.2">
      <c r="A149" s="50"/>
      <c r="B149" s="2" t="s">
        <v>5</v>
      </c>
      <c r="C149" s="15">
        <v>0</v>
      </c>
      <c r="D149" s="15">
        <v>41000</v>
      </c>
      <c r="E149" s="15">
        <f t="shared" si="52"/>
        <v>41000</v>
      </c>
      <c r="F149" s="15">
        <v>40994.58</v>
      </c>
      <c r="G149" s="15">
        <f t="shared" si="53"/>
        <v>5.4199999999982538</v>
      </c>
      <c r="H149" s="38">
        <f t="shared" si="54"/>
        <v>99.986780487804879</v>
      </c>
      <c r="J149" s="23"/>
    </row>
    <row r="150" spans="1:10" s="19" customFormat="1" ht="41.25" customHeight="1" x14ac:dyDescent="0.2">
      <c r="A150" s="46">
        <v>8</v>
      </c>
      <c r="B150" s="12" t="s">
        <v>17</v>
      </c>
      <c r="C150" s="14">
        <f>C151+C155</f>
        <v>12770360</v>
      </c>
      <c r="D150" s="14">
        <f t="shared" ref="D150:F150" si="60">D151+D155</f>
        <v>33632892</v>
      </c>
      <c r="E150" s="14">
        <f t="shared" si="52"/>
        <v>20862532</v>
      </c>
      <c r="F150" s="14">
        <f t="shared" si="60"/>
        <v>23901864.459999997</v>
      </c>
      <c r="G150" s="14">
        <f t="shared" si="53"/>
        <v>9731027.5400000028</v>
      </c>
      <c r="H150" s="17">
        <f t="shared" si="54"/>
        <v>71.066931918908423</v>
      </c>
      <c r="J150" s="21"/>
    </row>
    <row r="151" spans="1:10" s="22" customFormat="1" ht="39.6" customHeight="1" x14ac:dyDescent="0.2">
      <c r="A151" s="47"/>
      <c r="B151" s="1" t="s">
        <v>64</v>
      </c>
      <c r="C151" s="15">
        <f>C152+C153</f>
        <v>60000</v>
      </c>
      <c r="D151" s="15">
        <f>SUM(D152:D154)</f>
        <v>9920559</v>
      </c>
      <c r="E151" s="15">
        <f t="shared" si="52"/>
        <v>9860559</v>
      </c>
      <c r="F151" s="15">
        <f>SUM(F152:F154)</f>
        <v>284278.40999999997</v>
      </c>
      <c r="G151" s="15">
        <f t="shared" si="53"/>
        <v>9636280.5899999999</v>
      </c>
      <c r="H151" s="38">
        <f t="shared" si="54"/>
        <v>2.8655483022680475</v>
      </c>
    </row>
    <row r="152" spans="1:10" x14ac:dyDescent="0.2">
      <c r="A152" s="47"/>
      <c r="B152" s="1" t="s">
        <v>5</v>
      </c>
      <c r="C152" s="15">
        <v>60000</v>
      </c>
      <c r="D152" s="15">
        <v>174221</v>
      </c>
      <c r="E152" s="15">
        <f t="shared" si="52"/>
        <v>114221</v>
      </c>
      <c r="F152" s="15">
        <v>174218.61</v>
      </c>
      <c r="G152" s="15">
        <f t="shared" si="53"/>
        <v>2.3900000000139698</v>
      </c>
      <c r="H152" s="38">
        <f t="shared" si="54"/>
        <v>99.998628179151765</v>
      </c>
    </row>
    <row r="153" spans="1:10" ht="25.5" x14ac:dyDescent="0.2">
      <c r="A153" s="47"/>
      <c r="B153" s="1" t="s">
        <v>6</v>
      </c>
      <c r="C153" s="15">
        <v>0</v>
      </c>
      <c r="D153" s="15">
        <v>9562905</v>
      </c>
      <c r="E153" s="15">
        <f t="shared" si="52"/>
        <v>9562905</v>
      </c>
      <c r="F153" s="15">
        <v>0</v>
      </c>
      <c r="G153" s="15">
        <f t="shared" si="53"/>
        <v>9562905</v>
      </c>
      <c r="H153" s="38">
        <f t="shared" si="54"/>
        <v>0</v>
      </c>
    </row>
    <row r="154" spans="1:10" ht="25.5" x14ac:dyDescent="0.2">
      <c r="A154" s="47"/>
      <c r="B154" s="1" t="s">
        <v>1</v>
      </c>
      <c r="C154" s="15">
        <v>0</v>
      </c>
      <c r="D154" s="15">
        <v>183433</v>
      </c>
      <c r="E154" s="15">
        <f t="shared" si="52"/>
        <v>183433</v>
      </c>
      <c r="F154" s="15">
        <v>110059.8</v>
      </c>
      <c r="G154" s="15">
        <f t="shared" si="53"/>
        <v>73373.2</v>
      </c>
      <c r="H154" s="38">
        <f t="shared" si="54"/>
        <v>60</v>
      </c>
    </row>
    <row r="155" spans="1:10" s="22" customFormat="1" ht="25.5" x14ac:dyDescent="0.2">
      <c r="A155" s="47"/>
      <c r="B155" s="1" t="s">
        <v>65</v>
      </c>
      <c r="C155" s="15">
        <f>SUM(C156:C162)</f>
        <v>12710360</v>
      </c>
      <c r="D155" s="15">
        <f t="shared" ref="D155:F155" si="61">SUM(D156:D162)</f>
        <v>23712333</v>
      </c>
      <c r="E155" s="15">
        <f t="shared" si="52"/>
        <v>11001973</v>
      </c>
      <c r="F155" s="15">
        <f t="shared" si="61"/>
        <v>23617586.049999997</v>
      </c>
      <c r="G155" s="15">
        <f t="shared" si="53"/>
        <v>94746.95000000298</v>
      </c>
      <c r="H155" s="38">
        <f t="shared" si="54"/>
        <v>99.60043176687843</v>
      </c>
    </row>
    <row r="156" spans="1:10" x14ac:dyDescent="0.2">
      <c r="A156" s="47"/>
      <c r="B156" s="1" t="s">
        <v>5</v>
      </c>
      <c r="C156" s="15">
        <v>251800</v>
      </c>
      <c r="D156" s="15">
        <v>846780</v>
      </c>
      <c r="E156" s="15">
        <f t="shared" si="52"/>
        <v>594980</v>
      </c>
      <c r="F156" s="15">
        <v>813942.5</v>
      </c>
      <c r="G156" s="15">
        <f t="shared" si="53"/>
        <v>32837.5</v>
      </c>
      <c r="H156" s="38">
        <f t="shared" si="54"/>
        <v>96.122074210538742</v>
      </c>
    </row>
    <row r="157" spans="1:10" x14ac:dyDescent="0.2">
      <c r="A157" s="47"/>
      <c r="B157" s="1" t="s">
        <v>8</v>
      </c>
      <c r="C157" s="15">
        <v>106100</v>
      </c>
      <c r="D157" s="15">
        <v>137093</v>
      </c>
      <c r="E157" s="15">
        <f t="shared" si="52"/>
        <v>30993</v>
      </c>
      <c r="F157" s="15">
        <v>135516</v>
      </c>
      <c r="G157" s="15">
        <f t="shared" si="53"/>
        <v>1577</v>
      </c>
      <c r="H157" s="38">
        <f t="shared" si="54"/>
        <v>98.84968597959049</v>
      </c>
    </row>
    <row r="158" spans="1:10" ht="18.75" customHeight="1" x14ac:dyDescent="0.2">
      <c r="A158" s="47"/>
      <c r="B158" s="1" t="s">
        <v>23</v>
      </c>
      <c r="C158" s="15">
        <v>9226800</v>
      </c>
      <c r="D158" s="15">
        <v>12189351</v>
      </c>
      <c r="E158" s="15">
        <f t="shared" si="52"/>
        <v>2962551</v>
      </c>
      <c r="F158" s="15">
        <v>12150889.529999999</v>
      </c>
      <c r="G158" s="15">
        <f t="shared" si="53"/>
        <v>38461.470000000671</v>
      </c>
      <c r="H158" s="38">
        <f t="shared" si="54"/>
        <v>99.684466629929673</v>
      </c>
    </row>
    <row r="159" spans="1:10" x14ac:dyDescent="0.2">
      <c r="A159" s="47"/>
      <c r="B159" s="9" t="s">
        <v>7</v>
      </c>
      <c r="C159" s="15">
        <v>1150160</v>
      </c>
      <c r="D159" s="15">
        <v>8080949</v>
      </c>
      <c r="E159" s="15">
        <f t="shared" si="52"/>
        <v>6930789</v>
      </c>
      <c r="F159" s="15">
        <v>8080948.0199999996</v>
      </c>
      <c r="G159" s="15">
        <f t="shared" si="53"/>
        <v>0.98000000044703484</v>
      </c>
      <c r="H159" s="38">
        <f t="shared" si="54"/>
        <v>99.999987872711486</v>
      </c>
    </row>
    <row r="160" spans="1:10" x14ac:dyDescent="0.2">
      <c r="A160" s="47"/>
      <c r="B160" s="1" t="s">
        <v>2</v>
      </c>
      <c r="C160" s="15">
        <v>1373200</v>
      </c>
      <c r="D160" s="15">
        <v>2073200</v>
      </c>
      <c r="E160" s="15">
        <f t="shared" si="52"/>
        <v>700000</v>
      </c>
      <c r="F160" s="15">
        <v>2068044</v>
      </c>
      <c r="G160" s="15">
        <f t="shared" si="53"/>
        <v>5156</v>
      </c>
      <c r="H160" s="38">
        <f t="shared" si="54"/>
        <v>99.751302334555277</v>
      </c>
    </row>
    <row r="161" spans="1:10" ht="25.5" x14ac:dyDescent="0.2">
      <c r="A161" s="47"/>
      <c r="B161" s="1" t="s">
        <v>6</v>
      </c>
      <c r="C161" s="15">
        <v>168700</v>
      </c>
      <c r="D161" s="15">
        <v>114547</v>
      </c>
      <c r="E161" s="15">
        <f t="shared" si="52"/>
        <v>-54153</v>
      </c>
      <c r="F161" s="15">
        <v>106140</v>
      </c>
      <c r="G161" s="15">
        <f t="shared" si="53"/>
        <v>8407</v>
      </c>
      <c r="H161" s="38">
        <f t="shared" si="54"/>
        <v>92.660654578469973</v>
      </c>
    </row>
    <row r="162" spans="1:10" ht="18" customHeight="1" x14ac:dyDescent="0.2">
      <c r="A162" s="47"/>
      <c r="B162" s="1" t="s">
        <v>1</v>
      </c>
      <c r="C162" s="15">
        <v>433600</v>
      </c>
      <c r="D162" s="15">
        <v>270413</v>
      </c>
      <c r="E162" s="15">
        <f t="shared" si="52"/>
        <v>-163187</v>
      </c>
      <c r="F162" s="15">
        <v>262106</v>
      </c>
      <c r="G162" s="15">
        <f t="shared" si="53"/>
        <v>8307</v>
      </c>
      <c r="H162" s="38">
        <f t="shared" si="54"/>
        <v>96.928032306139116</v>
      </c>
    </row>
    <row r="163" spans="1:10" s="19" customFormat="1" ht="31.9" customHeight="1" x14ac:dyDescent="0.2">
      <c r="A163" s="46">
        <v>9</v>
      </c>
      <c r="B163" s="12" t="s">
        <v>11</v>
      </c>
      <c r="C163" s="14">
        <f>C164+C166+C168+C171+C173+C175+C177+C179+C181+C183+C185</f>
        <v>490429000</v>
      </c>
      <c r="D163" s="14">
        <f t="shared" ref="D163:F163" si="62">D164+D166+D168+D171+D173+D175+D177+D179+D181+D183+D185</f>
        <v>481316066</v>
      </c>
      <c r="E163" s="14">
        <f t="shared" si="52"/>
        <v>-9112934</v>
      </c>
      <c r="F163" s="14">
        <f t="shared" si="62"/>
        <v>473352188.53999996</v>
      </c>
      <c r="G163" s="14">
        <f t="shared" si="53"/>
        <v>7963877.4600000381</v>
      </c>
      <c r="H163" s="17">
        <f t="shared" si="54"/>
        <v>98.34539546411068</v>
      </c>
      <c r="J163" s="21"/>
    </row>
    <row r="164" spans="1:10" ht="24.75" customHeight="1" x14ac:dyDescent="0.2">
      <c r="A164" s="46"/>
      <c r="B164" s="2" t="s">
        <v>66</v>
      </c>
      <c r="C164" s="15">
        <f>C165</f>
        <v>582000</v>
      </c>
      <c r="D164" s="15">
        <f t="shared" ref="D164:F164" si="63">D165</f>
        <v>582000</v>
      </c>
      <c r="E164" s="15">
        <f t="shared" si="52"/>
        <v>0</v>
      </c>
      <c r="F164" s="15">
        <f t="shared" si="63"/>
        <v>582000</v>
      </c>
      <c r="G164" s="15">
        <f t="shared" si="53"/>
        <v>0</v>
      </c>
      <c r="H164" s="38">
        <f t="shared" si="54"/>
        <v>100</v>
      </c>
      <c r="J164" s="23"/>
    </row>
    <row r="165" spans="1:10" ht="14.25" customHeight="1" x14ac:dyDescent="0.2">
      <c r="A165" s="46"/>
      <c r="B165" s="1" t="s">
        <v>5</v>
      </c>
      <c r="C165" s="15">
        <v>582000</v>
      </c>
      <c r="D165" s="15">
        <v>582000</v>
      </c>
      <c r="E165" s="15">
        <f t="shared" si="52"/>
        <v>0</v>
      </c>
      <c r="F165" s="15">
        <v>582000</v>
      </c>
      <c r="G165" s="15">
        <f t="shared" si="53"/>
        <v>0</v>
      </c>
      <c r="H165" s="38">
        <f t="shared" si="54"/>
        <v>100</v>
      </c>
      <c r="J165" s="23"/>
    </row>
    <row r="166" spans="1:10" ht="17.45" customHeight="1" x14ac:dyDescent="0.2">
      <c r="A166" s="46"/>
      <c r="B166" s="2" t="s">
        <v>67</v>
      </c>
      <c r="C166" s="15">
        <f>C167</f>
        <v>9435100</v>
      </c>
      <c r="D166" s="15">
        <f t="shared" ref="D166:F166" si="64">D167</f>
        <v>9435100</v>
      </c>
      <c r="E166" s="15">
        <f t="shared" si="52"/>
        <v>0</v>
      </c>
      <c r="F166" s="15">
        <f t="shared" si="64"/>
        <v>9435066.6699999999</v>
      </c>
      <c r="G166" s="15">
        <f t="shared" si="53"/>
        <v>33.330000000074506</v>
      </c>
      <c r="H166" s="38">
        <f t="shared" si="54"/>
        <v>99.9996467446026</v>
      </c>
      <c r="J166" s="23"/>
    </row>
    <row r="167" spans="1:10" ht="14.25" customHeight="1" x14ac:dyDescent="0.2">
      <c r="A167" s="46"/>
      <c r="B167" s="1" t="s">
        <v>5</v>
      </c>
      <c r="C167" s="15">
        <v>9435100</v>
      </c>
      <c r="D167" s="15">
        <v>9435100</v>
      </c>
      <c r="E167" s="15">
        <f t="shared" si="52"/>
        <v>0</v>
      </c>
      <c r="F167" s="15">
        <v>9435066.6699999999</v>
      </c>
      <c r="G167" s="15">
        <f t="shared" si="53"/>
        <v>33.330000000074506</v>
      </c>
      <c r="H167" s="38">
        <f t="shared" si="54"/>
        <v>99.9996467446026</v>
      </c>
      <c r="J167" s="23"/>
    </row>
    <row r="168" spans="1:10" ht="24.75" customHeight="1" x14ac:dyDescent="0.2">
      <c r="A168" s="46"/>
      <c r="B168" s="2" t="s">
        <v>26</v>
      </c>
      <c r="C168" s="15">
        <f>C169+C170</f>
        <v>292383400</v>
      </c>
      <c r="D168" s="15">
        <f>D169+D170</f>
        <v>309349903</v>
      </c>
      <c r="E168" s="15">
        <f t="shared" si="52"/>
        <v>16966503</v>
      </c>
      <c r="F168" s="15">
        <f>F169+F170</f>
        <v>305553102.70999998</v>
      </c>
      <c r="G168" s="15">
        <f t="shared" si="53"/>
        <v>3796800.2900000215</v>
      </c>
      <c r="H168" s="38">
        <f t="shared" si="54"/>
        <v>98.772651856949182</v>
      </c>
      <c r="J168" s="23"/>
    </row>
    <row r="169" spans="1:10" ht="14.25" customHeight="1" x14ac:dyDescent="0.2">
      <c r="A169" s="46"/>
      <c r="B169" s="1" t="s">
        <v>5</v>
      </c>
      <c r="C169" s="15">
        <v>292383400</v>
      </c>
      <c r="D169" s="15">
        <v>308570799</v>
      </c>
      <c r="E169" s="15">
        <f t="shared" si="52"/>
        <v>16187399</v>
      </c>
      <c r="F169" s="15">
        <v>304774011.58999997</v>
      </c>
      <c r="G169" s="15">
        <f t="shared" si="53"/>
        <v>3796787.4100000262</v>
      </c>
      <c r="H169" s="38">
        <f t="shared" si="54"/>
        <v>98.769557125202894</v>
      </c>
      <c r="J169" s="23"/>
    </row>
    <row r="170" spans="1:10" ht="25.5" x14ac:dyDescent="0.2">
      <c r="A170" s="46"/>
      <c r="B170" s="1" t="s">
        <v>6</v>
      </c>
      <c r="C170" s="15">
        <v>0</v>
      </c>
      <c r="D170" s="15">
        <v>779104</v>
      </c>
      <c r="E170" s="15">
        <f t="shared" si="52"/>
        <v>779104</v>
      </c>
      <c r="F170" s="15">
        <v>779091.12</v>
      </c>
      <c r="G170" s="15">
        <f t="shared" si="53"/>
        <v>12.880000000004657</v>
      </c>
      <c r="H170" s="38">
        <f t="shared" si="54"/>
        <v>99.998346818909923</v>
      </c>
      <c r="J170" s="23"/>
    </row>
    <row r="171" spans="1:10" ht="14.25" customHeight="1" x14ac:dyDescent="0.2">
      <c r="A171" s="46"/>
      <c r="B171" s="2" t="s">
        <v>68</v>
      </c>
      <c r="C171" s="15">
        <f>C172</f>
        <v>60000</v>
      </c>
      <c r="D171" s="15">
        <f t="shared" ref="D171:F171" si="65">D172</f>
        <v>60000</v>
      </c>
      <c r="E171" s="15">
        <f t="shared" si="52"/>
        <v>0</v>
      </c>
      <c r="F171" s="15">
        <f t="shared" si="65"/>
        <v>60000</v>
      </c>
      <c r="G171" s="15">
        <f t="shared" si="53"/>
        <v>0</v>
      </c>
      <c r="H171" s="38">
        <f t="shared" si="54"/>
        <v>100</v>
      </c>
      <c r="J171" s="23"/>
    </row>
    <row r="172" spans="1:10" ht="14.25" customHeight="1" x14ac:dyDescent="0.2">
      <c r="A172" s="46"/>
      <c r="B172" s="1" t="s">
        <v>5</v>
      </c>
      <c r="C172" s="15">
        <v>60000</v>
      </c>
      <c r="D172" s="15">
        <v>60000</v>
      </c>
      <c r="E172" s="15">
        <f t="shared" si="52"/>
        <v>0</v>
      </c>
      <c r="F172" s="15">
        <v>60000</v>
      </c>
      <c r="G172" s="15">
        <f t="shared" si="53"/>
        <v>0</v>
      </c>
      <c r="H172" s="38">
        <f t="shared" si="54"/>
        <v>100</v>
      </c>
      <c r="J172" s="23"/>
    </row>
    <row r="173" spans="1:10" ht="26.25" customHeight="1" x14ac:dyDescent="0.2">
      <c r="A173" s="46"/>
      <c r="B173" s="1" t="s">
        <v>69</v>
      </c>
      <c r="C173" s="15">
        <f>C174</f>
        <v>600000</v>
      </c>
      <c r="D173" s="15">
        <f t="shared" ref="D173:F173" si="66">D174</f>
        <v>600000</v>
      </c>
      <c r="E173" s="15">
        <f t="shared" si="52"/>
        <v>0</v>
      </c>
      <c r="F173" s="15">
        <f t="shared" si="66"/>
        <v>600000</v>
      </c>
      <c r="G173" s="15">
        <f t="shared" si="53"/>
        <v>0</v>
      </c>
      <c r="H173" s="38">
        <f t="shared" si="54"/>
        <v>100</v>
      </c>
      <c r="J173" s="23"/>
    </row>
    <row r="174" spans="1:10" ht="14.25" customHeight="1" x14ac:dyDescent="0.2">
      <c r="A174" s="46"/>
      <c r="B174" s="1" t="s">
        <v>5</v>
      </c>
      <c r="C174" s="15">
        <v>600000</v>
      </c>
      <c r="D174" s="15">
        <v>600000</v>
      </c>
      <c r="E174" s="15">
        <f t="shared" si="52"/>
        <v>0</v>
      </c>
      <c r="F174" s="15">
        <v>600000</v>
      </c>
      <c r="G174" s="15">
        <f t="shared" si="53"/>
        <v>0</v>
      </c>
      <c r="H174" s="38">
        <f t="shared" si="54"/>
        <v>100</v>
      </c>
      <c r="J174" s="23"/>
    </row>
    <row r="175" spans="1:10" ht="25.5" customHeight="1" x14ac:dyDescent="0.2">
      <c r="A175" s="46"/>
      <c r="B175" s="1" t="s">
        <v>70</v>
      </c>
      <c r="C175" s="15">
        <f>C176</f>
        <v>1380500</v>
      </c>
      <c r="D175" s="15">
        <f t="shared" ref="D175:F175" si="67">D176</f>
        <v>3603399</v>
      </c>
      <c r="E175" s="15">
        <f t="shared" si="52"/>
        <v>2222899</v>
      </c>
      <c r="F175" s="15">
        <f t="shared" si="67"/>
        <v>3596858.14</v>
      </c>
      <c r="G175" s="15">
        <f t="shared" si="53"/>
        <v>6540.8599999998696</v>
      </c>
      <c r="H175" s="38">
        <f t="shared" si="54"/>
        <v>99.818480828795259</v>
      </c>
      <c r="J175" s="23"/>
    </row>
    <row r="176" spans="1:10" ht="14.25" customHeight="1" x14ac:dyDescent="0.2">
      <c r="A176" s="46"/>
      <c r="B176" s="1" t="s">
        <v>5</v>
      </c>
      <c r="C176" s="15">
        <v>1380500</v>
      </c>
      <c r="D176" s="15">
        <v>3603399</v>
      </c>
      <c r="E176" s="15">
        <f t="shared" si="52"/>
        <v>2222899</v>
      </c>
      <c r="F176" s="15">
        <v>3596858.14</v>
      </c>
      <c r="G176" s="15">
        <f t="shared" si="53"/>
        <v>6540.8599999998696</v>
      </c>
      <c r="H176" s="38">
        <f t="shared" si="54"/>
        <v>99.818480828795259</v>
      </c>
      <c r="J176" s="23"/>
    </row>
    <row r="177" spans="1:10" ht="26.25" customHeight="1" x14ac:dyDescent="0.2">
      <c r="A177" s="46"/>
      <c r="B177" s="1" t="s">
        <v>96</v>
      </c>
      <c r="C177" s="15">
        <f>C178</f>
        <v>124747200</v>
      </c>
      <c r="D177" s="15">
        <f t="shared" ref="D177:F177" si="68">D178</f>
        <v>112822809</v>
      </c>
      <c r="E177" s="15">
        <f t="shared" si="52"/>
        <v>-11924391</v>
      </c>
      <c r="F177" s="15">
        <f t="shared" si="68"/>
        <v>109458057.19</v>
      </c>
      <c r="G177" s="15">
        <f t="shared" si="53"/>
        <v>3364751.8100000024</v>
      </c>
      <c r="H177" s="38">
        <f t="shared" si="54"/>
        <v>97.017667048158671</v>
      </c>
      <c r="J177" s="23"/>
    </row>
    <row r="178" spans="1:10" ht="14.25" customHeight="1" x14ac:dyDescent="0.2">
      <c r="A178" s="46"/>
      <c r="B178" s="1" t="s">
        <v>5</v>
      </c>
      <c r="C178" s="15">
        <v>124747200</v>
      </c>
      <c r="D178" s="15">
        <v>112822809</v>
      </c>
      <c r="E178" s="15">
        <f t="shared" si="52"/>
        <v>-11924391</v>
      </c>
      <c r="F178" s="15">
        <v>109458057.19</v>
      </c>
      <c r="G178" s="15">
        <f t="shared" si="53"/>
        <v>3364751.8100000024</v>
      </c>
      <c r="H178" s="38">
        <f t="shared" si="54"/>
        <v>97.017667048158671</v>
      </c>
      <c r="J178" s="23"/>
    </row>
    <row r="179" spans="1:10" ht="31.15" customHeight="1" x14ac:dyDescent="0.2">
      <c r="A179" s="46"/>
      <c r="B179" s="1" t="s">
        <v>71</v>
      </c>
      <c r="C179" s="15">
        <f>C180</f>
        <v>1300000</v>
      </c>
      <c r="D179" s="15">
        <f t="shared" ref="D179:F179" si="69">D180</f>
        <v>856500</v>
      </c>
      <c r="E179" s="15">
        <f t="shared" si="52"/>
        <v>-443500</v>
      </c>
      <c r="F179" s="15">
        <f t="shared" si="69"/>
        <v>434646.55</v>
      </c>
      <c r="G179" s="15">
        <f t="shared" si="53"/>
        <v>421853.45</v>
      </c>
      <c r="H179" s="38">
        <f t="shared" si="54"/>
        <v>50.746824284880319</v>
      </c>
      <c r="J179" s="23"/>
    </row>
    <row r="180" spans="1:10" ht="24.75" customHeight="1" x14ac:dyDescent="0.2">
      <c r="A180" s="46"/>
      <c r="B180" s="1" t="s">
        <v>6</v>
      </c>
      <c r="C180" s="15">
        <v>1300000</v>
      </c>
      <c r="D180" s="15">
        <v>856500</v>
      </c>
      <c r="E180" s="15">
        <f t="shared" si="52"/>
        <v>-443500</v>
      </c>
      <c r="F180" s="15">
        <v>434646.55</v>
      </c>
      <c r="G180" s="15">
        <f t="shared" si="53"/>
        <v>421853.45</v>
      </c>
      <c r="H180" s="38">
        <f t="shared" si="54"/>
        <v>50.746824284880319</v>
      </c>
      <c r="J180" s="23"/>
    </row>
    <row r="181" spans="1:10" ht="39.75" customHeight="1" x14ac:dyDescent="0.2">
      <c r="A181" s="46"/>
      <c r="B181" s="2" t="s">
        <v>72</v>
      </c>
      <c r="C181" s="15">
        <f>C182</f>
        <v>44067800</v>
      </c>
      <c r="D181" s="15">
        <f t="shared" ref="D181:F181" si="70">D182</f>
        <v>43848255</v>
      </c>
      <c r="E181" s="15">
        <f t="shared" si="52"/>
        <v>-219545</v>
      </c>
      <c r="F181" s="15">
        <f t="shared" si="70"/>
        <v>43480957.280000001</v>
      </c>
      <c r="G181" s="15">
        <f t="shared" si="53"/>
        <v>367297.71999999881</v>
      </c>
      <c r="H181" s="38">
        <f t="shared" si="54"/>
        <v>99.162343586991099</v>
      </c>
      <c r="J181" s="23"/>
    </row>
    <row r="182" spans="1:10" ht="15" customHeight="1" x14ac:dyDescent="0.2">
      <c r="A182" s="46"/>
      <c r="B182" s="1" t="s">
        <v>5</v>
      </c>
      <c r="C182" s="15">
        <v>44067800</v>
      </c>
      <c r="D182" s="15">
        <v>43848255</v>
      </c>
      <c r="E182" s="15">
        <f t="shared" si="52"/>
        <v>-219545</v>
      </c>
      <c r="F182" s="15">
        <v>43480957.280000001</v>
      </c>
      <c r="G182" s="15">
        <f t="shared" si="53"/>
        <v>367297.71999999881</v>
      </c>
      <c r="H182" s="38">
        <f t="shared" si="54"/>
        <v>99.162343586991099</v>
      </c>
      <c r="J182" s="23"/>
    </row>
    <row r="183" spans="1:10" ht="43.5" customHeight="1" x14ac:dyDescent="0.2">
      <c r="A183" s="46"/>
      <c r="B183" s="2" t="s">
        <v>73</v>
      </c>
      <c r="C183" s="15">
        <f>C184</f>
        <v>5800</v>
      </c>
      <c r="D183" s="15">
        <f t="shared" ref="D183:F183" si="71">D184</f>
        <v>5800</v>
      </c>
      <c r="E183" s="15">
        <f t="shared" si="52"/>
        <v>0</v>
      </c>
      <c r="F183" s="15">
        <f t="shared" si="71"/>
        <v>5800</v>
      </c>
      <c r="G183" s="15">
        <f t="shared" si="53"/>
        <v>0</v>
      </c>
      <c r="H183" s="38">
        <f t="shared" si="54"/>
        <v>100</v>
      </c>
      <c r="J183" s="23"/>
    </row>
    <row r="184" spans="1:10" x14ac:dyDescent="0.2">
      <c r="A184" s="47"/>
      <c r="B184" s="2" t="s">
        <v>5</v>
      </c>
      <c r="C184" s="15">
        <v>5800</v>
      </c>
      <c r="D184" s="15">
        <v>5800</v>
      </c>
      <c r="E184" s="15">
        <f t="shared" si="52"/>
        <v>0</v>
      </c>
      <c r="F184" s="15">
        <v>5800</v>
      </c>
      <c r="G184" s="15">
        <f t="shared" si="53"/>
        <v>0</v>
      </c>
      <c r="H184" s="38">
        <f t="shared" si="54"/>
        <v>100</v>
      </c>
    </row>
    <row r="185" spans="1:10" s="22" customFormat="1" ht="38.25" x14ac:dyDescent="0.2">
      <c r="A185" s="47"/>
      <c r="B185" s="2" t="s">
        <v>74</v>
      </c>
      <c r="C185" s="15">
        <f>C186</f>
        <v>15867200</v>
      </c>
      <c r="D185" s="15">
        <f t="shared" ref="D185:F185" si="72">D186</f>
        <v>152300</v>
      </c>
      <c r="E185" s="15">
        <f t="shared" si="52"/>
        <v>-15714900</v>
      </c>
      <c r="F185" s="15">
        <f t="shared" si="72"/>
        <v>145700</v>
      </c>
      <c r="G185" s="15">
        <f t="shared" si="53"/>
        <v>6600</v>
      </c>
      <c r="H185" s="38">
        <f t="shared" si="54"/>
        <v>95.666447800393968</v>
      </c>
    </row>
    <row r="186" spans="1:10" x14ac:dyDescent="0.2">
      <c r="A186" s="47"/>
      <c r="B186" s="2" t="s">
        <v>5</v>
      </c>
      <c r="C186" s="15">
        <v>15867200</v>
      </c>
      <c r="D186" s="15">
        <v>152300</v>
      </c>
      <c r="E186" s="15">
        <f t="shared" si="52"/>
        <v>-15714900</v>
      </c>
      <c r="F186" s="15">
        <v>145700</v>
      </c>
      <c r="G186" s="15">
        <f t="shared" si="53"/>
        <v>6600</v>
      </c>
      <c r="H186" s="38">
        <f t="shared" si="54"/>
        <v>95.666447800393968</v>
      </c>
    </row>
    <row r="187" spans="1:10" s="19" customFormat="1" ht="28.5" customHeight="1" x14ac:dyDescent="0.2">
      <c r="A187" s="46">
        <v>10</v>
      </c>
      <c r="B187" s="11" t="s">
        <v>12</v>
      </c>
      <c r="C187" s="14">
        <f>C188+C190+C192+C195+C198</f>
        <v>1071895170</v>
      </c>
      <c r="D187" s="14">
        <f t="shared" ref="D187:F187" si="73">D188+D190+D192+D195+D198</f>
        <v>1176218300</v>
      </c>
      <c r="E187" s="14">
        <f t="shared" si="52"/>
        <v>104323130</v>
      </c>
      <c r="F187" s="14">
        <f t="shared" si="73"/>
        <v>1029406890.6</v>
      </c>
      <c r="G187" s="14">
        <f t="shared" si="53"/>
        <v>146811409.39999998</v>
      </c>
      <c r="H187" s="17">
        <f t="shared" si="54"/>
        <v>87.518353574332252</v>
      </c>
      <c r="J187" s="21"/>
    </row>
    <row r="188" spans="1:10" ht="14.25" customHeight="1" x14ac:dyDescent="0.2">
      <c r="A188" s="46"/>
      <c r="B188" s="1" t="s">
        <v>75</v>
      </c>
      <c r="C188" s="15">
        <f>C189</f>
        <v>101552000</v>
      </c>
      <c r="D188" s="15">
        <f t="shared" ref="D188:F188" si="74">D189</f>
        <v>106003300</v>
      </c>
      <c r="E188" s="15">
        <f t="shared" si="52"/>
        <v>4451300</v>
      </c>
      <c r="F188" s="15">
        <f t="shared" si="74"/>
        <v>100861370.56</v>
      </c>
      <c r="G188" s="15">
        <f t="shared" si="53"/>
        <v>5141929.4399999976</v>
      </c>
      <c r="H188" s="38">
        <f t="shared" si="54"/>
        <v>95.149274182973556</v>
      </c>
      <c r="J188" s="23"/>
    </row>
    <row r="189" spans="1:10" ht="14.25" customHeight="1" x14ac:dyDescent="0.2">
      <c r="A189" s="46"/>
      <c r="B189" s="1" t="s">
        <v>1</v>
      </c>
      <c r="C189" s="15">
        <v>101552000</v>
      </c>
      <c r="D189" s="15">
        <v>106003300</v>
      </c>
      <c r="E189" s="15">
        <f t="shared" si="52"/>
        <v>4451300</v>
      </c>
      <c r="F189" s="15">
        <v>100861370.56</v>
      </c>
      <c r="G189" s="15">
        <f t="shared" si="53"/>
        <v>5141929.4399999976</v>
      </c>
      <c r="H189" s="38">
        <f t="shared" si="54"/>
        <v>95.149274182973556</v>
      </c>
      <c r="J189" s="23"/>
    </row>
    <row r="190" spans="1:10" ht="28.5" customHeight="1" x14ac:dyDescent="0.2">
      <c r="A190" s="46"/>
      <c r="B190" s="1" t="s">
        <v>76</v>
      </c>
      <c r="C190" s="15">
        <f>C191</f>
        <v>415786800</v>
      </c>
      <c r="D190" s="15">
        <f t="shared" ref="D190:F190" si="75">D191</f>
        <v>415786800</v>
      </c>
      <c r="E190" s="15">
        <f t="shared" si="52"/>
        <v>0</v>
      </c>
      <c r="F190" s="15">
        <f t="shared" si="75"/>
        <v>415785015.52999997</v>
      </c>
      <c r="G190" s="15">
        <f t="shared" si="53"/>
        <v>1784.4700000286102</v>
      </c>
      <c r="H190" s="38">
        <f t="shared" si="54"/>
        <v>99.999570820911103</v>
      </c>
      <c r="J190" s="23"/>
    </row>
    <row r="191" spans="1:10" ht="15.75" customHeight="1" x14ac:dyDescent="0.2">
      <c r="A191" s="46"/>
      <c r="B191" s="1" t="s">
        <v>1</v>
      </c>
      <c r="C191" s="15">
        <v>415786800</v>
      </c>
      <c r="D191" s="15">
        <v>415786800</v>
      </c>
      <c r="E191" s="15">
        <f t="shared" si="52"/>
        <v>0</v>
      </c>
      <c r="F191" s="15">
        <v>415785015.52999997</v>
      </c>
      <c r="G191" s="15">
        <f t="shared" si="53"/>
        <v>1784.4700000286102</v>
      </c>
      <c r="H191" s="38">
        <f t="shared" si="54"/>
        <v>99.999570820911103</v>
      </c>
      <c r="J191" s="23"/>
    </row>
    <row r="192" spans="1:10" s="22" customFormat="1" ht="30.6" customHeight="1" x14ac:dyDescent="0.2">
      <c r="A192" s="47"/>
      <c r="B192" s="1" t="s">
        <v>77</v>
      </c>
      <c r="C192" s="15">
        <f>C193+C194</f>
        <v>242522970</v>
      </c>
      <c r="D192" s="15">
        <f t="shared" ref="D192:F192" si="76">D193+D194</f>
        <v>300364084</v>
      </c>
      <c r="E192" s="15">
        <f t="shared" si="52"/>
        <v>57841114</v>
      </c>
      <c r="F192" s="15">
        <f t="shared" si="76"/>
        <v>197809984.30000001</v>
      </c>
      <c r="G192" s="15">
        <f t="shared" si="53"/>
        <v>102554099.69999999</v>
      </c>
      <c r="H192" s="38">
        <f t="shared" si="54"/>
        <v>65.856736819439448</v>
      </c>
    </row>
    <row r="193" spans="1:10" s="22" customFormat="1" ht="25.5" x14ac:dyDescent="0.2">
      <c r="A193" s="47"/>
      <c r="B193" s="1" t="s">
        <v>6</v>
      </c>
      <c r="C193" s="15">
        <v>172947570</v>
      </c>
      <c r="D193" s="15">
        <v>232420137</v>
      </c>
      <c r="E193" s="15">
        <f t="shared" si="52"/>
        <v>59472567</v>
      </c>
      <c r="F193" s="15">
        <v>130090484.06</v>
      </c>
      <c r="G193" s="15">
        <f t="shared" si="53"/>
        <v>102329652.94</v>
      </c>
      <c r="H193" s="38">
        <f t="shared" si="54"/>
        <v>55.972122613454964</v>
      </c>
    </row>
    <row r="194" spans="1:10" ht="17.25" customHeight="1" x14ac:dyDescent="0.2">
      <c r="A194" s="47"/>
      <c r="B194" s="1" t="s">
        <v>1</v>
      </c>
      <c r="C194" s="15">
        <v>69575400</v>
      </c>
      <c r="D194" s="15">
        <v>67943947</v>
      </c>
      <c r="E194" s="15">
        <f t="shared" si="52"/>
        <v>-1631453</v>
      </c>
      <c r="F194" s="15">
        <v>67719500.239999995</v>
      </c>
      <c r="G194" s="15">
        <f t="shared" si="53"/>
        <v>224446.76000000536</v>
      </c>
      <c r="H194" s="38">
        <f t="shared" si="54"/>
        <v>99.669658932237184</v>
      </c>
    </row>
    <row r="195" spans="1:10" s="22" customFormat="1" ht="25.5" x14ac:dyDescent="0.2">
      <c r="A195" s="47"/>
      <c r="B195" s="1" t="s">
        <v>78</v>
      </c>
      <c r="C195" s="15">
        <f>C197+C196</f>
        <v>309365100</v>
      </c>
      <c r="D195" s="15">
        <f>D197+D196</f>
        <v>332237183</v>
      </c>
      <c r="E195" s="15">
        <f t="shared" si="52"/>
        <v>22872083</v>
      </c>
      <c r="F195" s="15">
        <f>F197+F196</f>
        <v>294616348.09000003</v>
      </c>
      <c r="G195" s="15">
        <f t="shared" si="53"/>
        <v>37620834.909999967</v>
      </c>
      <c r="H195" s="38">
        <f t="shared" si="54"/>
        <v>88.676512794174528</v>
      </c>
    </row>
    <row r="196" spans="1:10" s="22" customFormat="1" x14ac:dyDescent="0.2">
      <c r="A196" s="47"/>
      <c r="B196" s="1" t="s">
        <v>8</v>
      </c>
      <c r="C196" s="15">
        <v>0</v>
      </c>
      <c r="D196" s="15">
        <v>6287878</v>
      </c>
      <c r="E196" s="15">
        <f t="shared" si="52"/>
        <v>6287878</v>
      </c>
      <c r="F196" s="15">
        <v>6287877.4699999997</v>
      </c>
      <c r="G196" s="15">
        <f t="shared" si="53"/>
        <v>0.53000000026077032</v>
      </c>
      <c r="H196" s="38">
        <f t="shared" si="54"/>
        <v>99.999991571083285</v>
      </c>
    </row>
    <row r="197" spans="1:10" ht="14.25" customHeight="1" x14ac:dyDescent="0.2">
      <c r="A197" s="47"/>
      <c r="B197" s="1" t="s">
        <v>1</v>
      </c>
      <c r="C197" s="15">
        <v>309365100</v>
      </c>
      <c r="D197" s="15">
        <v>325949305</v>
      </c>
      <c r="E197" s="15">
        <f t="shared" si="52"/>
        <v>16584205</v>
      </c>
      <c r="F197" s="15">
        <v>288328470.62</v>
      </c>
      <c r="G197" s="15">
        <f t="shared" si="53"/>
        <v>37620834.379999995</v>
      </c>
      <c r="H197" s="38">
        <f t="shared" si="54"/>
        <v>88.458071913974479</v>
      </c>
    </row>
    <row r="198" spans="1:10" s="22" customFormat="1" ht="29.25" customHeight="1" x14ac:dyDescent="0.2">
      <c r="A198" s="47"/>
      <c r="B198" s="1" t="s">
        <v>79</v>
      </c>
      <c r="C198" s="15">
        <f>C200+C199</f>
        <v>2668300</v>
      </c>
      <c r="D198" s="15">
        <f>D200+D199</f>
        <v>21826933</v>
      </c>
      <c r="E198" s="15">
        <f t="shared" si="52"/>
        <v>19158633</v>
      </c>
      <c r="F198" s="15">
        <f>F200+F199</f>
        <v>20334172.119999997</v>
      </c>
      <c r="G198" s="15">
        <f t="shared" si="53"/>
        <v>1492760.8800000027</v>
      </c>
      <c r="H198" s="38">
        <f t="shared" si="54"/>
        <v>93.160922425518962</v>
      </c>
    </row>
    <row r="199" spans="1:10" s="22" customFormat="1" ht="29.25" customHeight="1" x14ac:dyDescent="0.2">
      <c r="A199" s="47"/>
      <c r="B199" s="1" t="s">
        <v>6</v>
      </c>
      <c r="C199" s="15">
        <v>0</v>
      </c>
      <c r="D199" s="15">
        <v>1647149</v>
      </c>
      <c r="E199" s="15">
        <f t="shared" si="52"/>
        <v>1647149</v>
      </c>
      <c r="F199" s="15">
        <v>1623635.04</v>
      </c>
      <c r="G199" s="15">
        <f t="shared" si="53"/>
        <v>23513.959999999963</v>
      </c>
      <c r="H199" s="38">
        <f t="shared" si="54"/>
        <v>98.572444872928926</v>
      </c>
    </row>
    <row r="200" spans="1:10" ht="14.25" customHeight="1" x14ac:dyDescent="0.2">
      <c r="A200" s="47"/>
      <c r="B200" s="1" t="s">
        <v>1</v>
      </c>
      <c r="C200" s="15">
        <v>2668300</v>
      </c>
      <c r="D200" s="15">
        <v>20179784</v>
      </c>
      <c r="E200" s="15">
        <f t="shared" si="52"/>
        <v>17511484</v>
      </c>
      <c r="F200" s="15">
        <v>18710537.079999998</v>
      </c>
      <c r="G200" s="15">
        <f t="shared" si="53"/>
        <v>1469246.9200000018</v>
      </c>
      <c r="H200" s="38">
        <f t="shared" si="54"/>
        <v>92.719213842923182</v>
      </c>
    </row>
    <row r="201" spans="1:10" s="19" customFormat="1" ht="27.75" customHeight="1" x14ac:dyDescent="0.2">
      <c r="A201" s="46">
        <v>11</v>
      </c>
      <c r="B201" s="12" t="s">
        <v>13</v>
      </c>
      <c r="C201" s="14">
        <f>C202</f>
        <v>89640100</v>
      </c>
      <c r="D201" s="14">
        <f t="shared" ref="D201:F202" si="77">D202</f>
        <v>87292671</v>
      </c>
      <c r="E201" s="14">
        <f t="shared" si="52"/>
        <v>-2347429</v>
      </c>
      <c r="F201" s="14">
        <f t="shared" si="77"/>
        <v>85502256.849999994</v>
      </c>
      <c r="G201" s="14">
        <f t="shared" si="53"/>
        <v>1790414.150000006</v>
      </c>
      <c r="H201" s="17">
        <f t="shared" si="54"/>
        <v>97.948952495679734</v>
      </c>
      <c r="J201" s="21"/>
    </row>
    <row r="202" spans="1:10" s="22" customFormat="1" ht="25.5" x14ac:dyDescent="0.2">
      <c r="A202" s="47"/>
      <c r="B202" s="2" t="s">
        <v>26</v>
      </c>
      <c r="C202" s="15">
        <f>C203</f>
        <v>89640100</v>
      </c>
      <c r="D202" s="15">
        <f t="shared" si="77"/>
        <v>87292671</v>
      </c>
      <c r="E202" s="15">
        <f t="shared" ref="E202:E253" si="78">D202-C202</f>
        <v>-2347429</v>
      </c>
      <c r="F202" s="15">
        <f t="shared" si="77"/>
        <v>85502256.849999994</v>
      </c>
      <c r="G202" s="15">
        <f t="shared" ref="G202:G253" si="79">D202-F202</f>
        <v>1790414.150000006</v>
      </c>
      <c r="H202" s="38">
        <f t="shared" ref="H202:H253" si="80">F202/D202*100</f>
        <v>97.948952495679734</v>
      </c>
    </row>
    <row r="203" spans="1:10" x14ac:dyDescent="0.2">
      <c r="A203" s="47"/>
      <c r="B203" s="2" t="s">
        <v>3</v>
      </c>
      <c r="C203" s="15">
        <v>89640100</v>
      </c>
      <c r="D203" s="15">
        <v>87292671</v>
      </c>
      <c r="E203" s="15">
        <f t="shared" si="78"/>
        <v>-2347429</v>
      </c>
      <c r="F203" s="15">
        <v>85502256.849999994</v>
      </c>
      <c r="G203" s="15">
        <f t="shared" si="79"/>
        <v>1790414.150000006</v>
      </c>
      <c r="H203" s="38">
        <f t="shared" si="80"/>
        <v>97.948952495679734</v>
      </c>
    </row>
    <row r="204" spans="1:10" s="19" customFormat="1" ht="16.149999999999999" customHeight="1" x14ac:dyDescent="0.2">
      <c r="A204" s="48">
        <v>12</v>
      </c>
      <c r="B204" s="12" t="s">
        <v>21</v>
      </c>
      <c r="C204" s="14">
        <f>C205+C208+C210+C214+C212+C218</f>
        <v>157352900</v>
      </c>
      <c r="D204" s="14">
        <f>D205+D208+D210+D214+D212+D218</f>
        <v>165517453</v>
      </c>
      <c r="E204" s="14">
        <f t="shared" si="78"/>
        <v>8164553</v>
      </c>
      <c r="F204" s="14">
        <f>F205+F208+F210+F214+F212+F218</f>
        <v>164629764.98000002</v>
      </c>
      <c r="G204" s="14">
        <f t="shared" si="79"/>
        <v>887688.01999998093</v>
      </c>
      <c r="H204" s="17">
        <f t="shared" si="80"/>
        <v>99.463689173612408</v>
      </c>
    </row>
    <row r="205" spans="1:10" ht="25.5" x14ac:dyDescent="0.2">
      <c r="A205" s="49"/>
      <c r="B205" s="2" t="s">
        <v>80</v>
      </c>
      <c r="C205" s="15">
        <f>C206+C207</f>
        <v>7615000</v>
      </c>
      <c r="D205" s="15">
        <f>D206+D207</f>
        <v>7615000</v>
      </c>
      <c r="E205" s="15">
        <f t="shared" si="78"/>
        <v>0</v>
      </c>
      <c r="F205" s="15">
        <f>F206+F207</f>
        <v>7615000</v>
      </c>
      <c r="G205" s="15">
        <f t="shared" si="79"/>
        <v>0</v>
      </c>
      <c r="H205" s="38">
        <f t="shared" si="80"/>
        <v>100</v>
      </c>
    </row>
    <row r="206" spans="1:10" x14ac:dyDescent="0.2">
      <c r="A206" s="49"/>
      <c r="B206" s="2" t="s">
        <v>5</v>
      </c>
      <c r="C206" s="15">
        <v>5950000</v>
      </c>
      <c r="D206" s="15">
        <v>5950000</v>
      </c>
      <c r="E206" s="15">
        <f t="shared" si="78"/>
        <v>0</v>
      </c>
      <c r="F206" s="15">
        <v>5950000</v>
      </c>
      <c r="G206" s="15">
        <f t="shared" si="79"/>
        <v>0</v>
      </c>
      <c r="H206" s="38">
        <f t="shared" si="80"/>
        <v>100</v>
      </c>
    </row>
    <row r="207" spans="1:10" x14ac:dyDescent="0.2">
      <c r="A207" s="49"/>
      <c r="B207" s="1" t="s">
        <v>23</v>
      </c>
      <c r="C207" s="15">
        <v>1665000</v>
      </c>
      <c r="D207" s="15">
        <v>1665000</v>
      </c>
      <c r="E207" s="15">
        <f t="shared" si="78"/>
        <v>0</v>
      </c>
      <c r="F207" s="15">
        <v>1665000</v>
      </c>
      <c r="G207" s="15">
        <f t="shared" si="79"/>
        <v>0</v>
      </c>
      <c r="H207" s="38">
        <f t="shared" si="80"/>
        <v>100</v>
      </c>
    </row>
    <row r="208" spans="1:10" ht="38.25" x14ac:dyDescent="0.2">
      <c r="A208" s="53"/>
      <c r="B208" s="2" t="s">
        <v>81</v>
      </c>
      <c r="C208" s="15">
        <f>C209</f>
        <v>64049800</v>
      </c>
      <c r="D208" s="15">
        <f t="shared" ref="D208:F208" si="81">D209</f>
        <v>65157590</v>
      </c>
      <c r="E208" s="15">
        <f t="shared" si="78"/>
        <v>1107790</v>
      </c>
      <c r="F208" s="15">
        <f t="shared" si="81"/>
        <v>65107331.060000002</v>
      </c>
      <c r="G208" s="15">
        <f t="shared" si="79"/>
        <v>50258.939999997616</v>
      </c>
      <c r="H208" s="38">
        <f t="shared" si="80"/>
        <v>99.922865563321167</v>
      </c>
    </row>
    <row r="209" spans="1:8" x14ac:dyDescent="0.2">
      <c r="A209" s="53"/>
      <c r="B209" s="2" t="s">
        <v>5</v>
      </c>
      <c r="C209" s="15">
        <v>64049800</v>
      </c>
      <c r="D209" s="15">
        <v>65157590</v>
      </c>
      <c r="E209" s="15">
        <f t="shared" si="78"/>
        <v>1107790</v>
      </c>
      <c r="F209" s="15">
        <v>65107331.060000002</v>
      </c>
      <c r="G209" s="15">
        <f t="shared" si="79"/>
        <v>50258.939999997616</v>
      </c>
      <c r="H209" s="38">
        <f t="shared" si="80"/>
        <v>99.922865563321167</v>
      </c>
    </row>
    <row r="210" spans="1:8" s="22" customFormat="1" ht="25.5" x14ac:dyDescent="0.2">
      <c r="A210" s="53"/>
      <c r="B210" s="2" t="s">
        <v>82</v>
      </c>
      <c r="C210" s="15">
        <f>C211</f>
        <v>205700</v>
      </c>
      <c r="D210" s="15">
        <f t="shared" ref="D210:F210" si="82">D211</f>
        <v>201553</v>
      </c>
      <c r="E210" s="15">
        <f t="shared" si="78"/>
        <v>-4147</v>
      </c>
      <c r="F210" s="15">
        <f t="shared" si="82"/>
        <v>201549.78</v>
      </c>
      <c r="G210" s="15">
        <f t="shared" si="79"/>
        <v>3.2200000000011642</v>
      </c>
      <c r="H210" s="38">
        <f t="shared" si="80"/>
        <v>99.998402405322679</v>
      </c>
    </row>
    <row r="211" spans="1:8" x14ac:dyDescent="0.2">
      <c r="A211" s="53"/>
      <c r="B211" s="2" t="s">
        <v>5</v>
      </c>
      <c r="C211" s="15">
        <v>205700</v>
      </c>
      <c r="D211" s="15">
        <v>201553</v>
      </c>
      <c r="E211" s="15">
        <f t="shared" si="78"/>
        <v>-4147</v>
      </c>
      <c r="F211" s="15">
        <v>201549.78</v>
      </c>
      <c r="G211" s="15">
        <f t="shared" si="79"/>
        <v>3.2200000000011642</v>
      </c>
      <c r="H211" s="38">
        <f t="shared" si="80"/>
        <v>99.998402405322679</v>
      </c>
    </row>
    <row r="212" spans="1:8" ht="25.5" x14ac:dyDescent="0.2">
      <c r="A212" s="53"/>
      <c r="B212" s="1" t="s">
        <v>97</v>
      </c>
      <c r="C212" s="15">
        <f>C213</f>
        <v>85482400</v>
      </c>
      <c r="D212" s="15">
        <f t="shared" ref="D212" si="83">D213</f>
        <v>80336089</v>
      </c>
      <c r="E212" s="15">
        <f t="shared" si="78"/>
        <v>-5146311</v>
      </c>
      <c r="F212" s="15">
        <f t="shared" ref="F212" si="84">F213</f>
        <v>79854143.620000005</v>
      </c>
      <c r="G212" s="15">
        <f t="shared" si="79"/>
        <v>481945.37999999523</v>
      </c>
      <c r="H212" s="38">
        <f t="shared" si="80"/>
        <v>99.400088570405771</v>
      </c>
    </row>
    <row r="213" spans="1:8" x14ac:dyDescent="0.2">
      <c r="A213" s="53"/>
      <c r="B213" s="2" t="s">
        <v>5</v>
      </c>
      <c r="C213" s="15">
        <v>85482400</v>
      </c>
      <c r="D213" s="15">
        <v>80336089</v>
      </c>
      <c r="E213" s="15">
        <f t="shared" si="78"/>
        <v>-5146311</v>
      </c>
      <c r="F213" s="15">
        <v>79854143.620000005</v>
      </c>
      <c r="G213" s="15">
        <f t="shared" si="79"/>
        <v>481945.37999999523</v>
      </c>
      <c r="H213" s="38">
        <f t="shared" si="80"/>
        <v>99.400088570405771</v>
      </c>
    </row>
    <row r="214" spans="1:8" ht="25.5" x14ac:dyDescent="0.2">
      <c r="A214" s="53"/>
      <c r="B214" s="1" t="s">
        <v>83</v>
      </c>
      <c r="C214" s="15">
        <f>C217+C216+C215</f>
        <v>0</v>
      </c>
      <c r="D214" s="15">
        <f>D217+D216+D215</f>
        <v>12207221</v>
      </c>
      <c r="E214" s="15">
        <f t="shared" si="78"/>
        <v>12207221</v>
      </c>
      <c r="F214" s="15">
        <f>F217+F216+F215</f>
        <v>11851740.52</v>
      </c>
      <c r="G214" s="15">
        <f t="shared" si="79"/>
        <v>355480.48000000045</v>
      </c>
      <c r="H214" s="38">
        <f t="shared" si="80"/>
        <v>97.087949173689893</v>
      </c>
    </row>
    <row r="215" spans="1:8" ht="16.5" customHeight="1" x14ac:dyDescent="0.2">
      <c r="A215" s="53"/>
      <c r="B215" s="2" t="s">
        <v>5</v>
      </c>
      <c r="C215" s="15">
        <v>0</v>
      </c>
      <c r="D215" s="15">
        <v>932000</v>
      </c>
      <c r="E215" s="15">
        <f t="shared" si="78"/>
        <v>932000</v>
      </c>
      <c r="F215" s="15">
        <v>931920</v>
      </c>
      <c r="G215" s="15">
        <f t="shared" si="79"/>
        <v>80</v>
      </c>
      <c r="H215" s="38">
        <f t="shared" si="80"/>
        <v>99.991416309012877</v>
      </c>
    </row>
    <row r="216" spans="1:8" ht="15" customHeight="1" x14ac:dyDescent="0.2">
      <c r="A216" s="53"/>
      <c r="B216" s="1" t="s">
        <v>2</v>
      </c>
      <c r="C216" s="15">
        <v>0</v>
      </c>
      <c r="D216" s="15">
        <v>599820</v>
      </c>
      <c r="E216" s="15">
        <f t="shared" si="78"/>
        <v>599820</v>
      </c>
      <c r="F216" s="15">
        <v>599820</v>
      </c>
      <c r="G216" s="15">
        <f t="shared" si="79"/>
        <v>0</v>
      </c>
      <c r="H216" s="38">
        <f t="shared" si="80"/>
        <v>100</v>
      </c>
    </row>
    <row r="217" spans="1:8" ht="15.75" customHeight="1" x14ac:dyDescent="0.2">
      <c r="A217" s="53"/>
      <c r="B217" s="1" t="s">
        <v>1</v>
      </c>
      <c r="C217" s="15">
        <v>0</v>
      </c>
      <c r="D217" s="15">
        <v>10675401</v>
      </c>
      <c r="E217" s="15">
        <f t="shared" si="78"/>
        <v>10675401</v>
      </c>
      <c r="F217" s="15">
        <v>10320000.52</v>
      </c>
      <c r="G217" s="15">
        <f t="shared" si="79"/>
        <v>355400.48000000045</v>
      </c>
      <c r="H217" s="38">
        <f t="shared" si="80"/>
        <v>96.670846556490005</v>
      </c>
    </row>
    <row r="218" spans="1:8" s="22" customFormat="1" ht="38.25" x14ac:dyDescent="0.2">
      <c r="A218" s="39"/>
      <c r="B218" s="2" t="s">
        <v>109</v>
      </c>
      <c r="C218" s="15">
        <f>C219</f>
        <v>0</v>
      </c>
      <c r="D218" s="15">
        <f t="shared" ref="D218:F218" si="85">D219</f>
        <v>0</v>
      </c>
      <c r="E218" s="15">
        <f t="shared" si="78"/>
        <v>0</v>
      </c>
      <c r="F218" s="15">
        <f t="shared" si="85"/>
        <v>0</v>
      </c>
      <c r="G218" s="15">
        <f t="shared" si="79"/>
        <v>0</v>
      </c>
      <c r="H218" s="38">
        <v>0</v>
      </c>
    </row>
    <row r="219" spans="1:8" ht="15" x14ac:dyDescent="0.2">
      <c r="A219" s="39"/>
      <c r="B219" s="2" t="s">
        <v>5</v>
      </c>
      <c r="C219" s="15">
        <v>0</v>
      </c>
      <c r="D219" s="15">
        <v>0</v>
      </c>
      <c r="E219" s="15">
        <f t="shared" si="78"/>
        <v>0</v>
      </c>
      <c r="F219" s="15">
        <v>0</v>
      </c>
      <c r="G219" s="15">
        <f t="shared" si="79"/>
        <v>0</v>
      </c>
      <c r="H219" s="38">
        <v>0</v>
      </c>
    </row>
    <row r="220" spans="1:8" s="19" customFormat="1" ht="28.5" customHeight="1" x14ac:dyDescent="0.2">
      <c r="A220" s="46">
        <v>13</v>
      </c>
      <c r="B220" s="12" t="s">
        <v>14</v>
      </c>
      <c r="C220" s="14">
        <f>C221+C223+C225</f>
        <v>93063860</v>
      </c>
      <c r="D220" s="14">
        <f t="shared" ref="D220:F220" si="86">D221+D223+D225</f>
        <v>99289522</v>
      </c>
      <c r="E220" s="14">
        <f t="shared" si="78"/>
        <v>6225662</v>
      </c>
      <c r="F220" s="14">
        <f t="shared" si="86"/>
        <v>96289670.149999991</v>
      </c>
      <c r="G220" s="14">
        <f t="shared" si="79"/>
        <v>2999851.8500000089</v>
      </c>
      <c r="H220" s="17">
        <f t="shared" si="80"/>
        <v>96.978682352806572</v>
      </c>
    </row>
    <row r="221" spans="1:8" ht="28.5" customHeight="1" x14ac:dyDescent="0.2">
      <c r="A221" s="46"/>
      <c r="B221" s="2" t="s">
        <v>26</v>
      </c>
      <c r="C221" s="15">
        <f>C222</f>
        <v>87748100</v>
      </c>
      <c r="D221" s="15">
        <f t="shared" ref="D221:F221" si="87">D222</f>
        <v>89656818</v>
      </c>
      <c r="E221" s="15">
        <f t="shared" si="78"/>
        <v>1908718</v>
      </c>
      <c r="F221" s="15">
        <f t="shared" si="87"/>
        <v>89244115.099999994</v>
      </c>
      <c r="G221" s="15">
        <f t="shared" si="79"/>
        <v>412702.90000000596</v>
      </c>
      <c r="H221" s="38">
        <f t="shared" si="80"/>
        <v>99.539685983502096</v>
      </c>
    </row>
    <row r="222" spans="1:8" ht="14.25" customHeight="1" x14ac:dyDescent="0.2">
      <c r="A222" s="46"/>
      <c r="B222" s="1" t="s">
        <v>8</v>
      </c>
      <c r="C222" s="15">
        <v>87748100</v>
      </c>
      <c r="D222" s="15">
        <v>89656818</v>
      </c>
      <c r="E222" s="15">
        <f t="shared" si="78"/>
        <v>1908718</v>
      </c>
      <c r="F222" s="15">
        <v>89244115.099999994</v>
      </c>
      <c r="G222" s="15">
        <f t="shared" si="79"/>
        <v>412702.90000000596</v>
      </c>
      <c r="H222" s="38">
        <f t="shared" si="80"/>
        <v>99.539685983502096</v>
      </c>
    </row>
    <row r="223" spans="1:8" ht="28.5" customHeight="1" x14ac:dyDescent="0.2">
      <c r="A223" s="46"/>
      <c r="B223" s="2" t="s">
        <v>84</v>
      </c>
      <c r="C223" s="15">
        <f>C224</f>
        <v>3407100</v>
      </c>
      <c r="D223" s="15">
        <f t="shared" ref="D223:F223" si="88">D224</f>
        <v>8342247</v>
      </c>
      <c r="E223" s="15">
        <f t="shared" si="78"/>
        <v>4935147</v>
      </c>
      <c r="F223" s="15">
        <f t="shared" si="88"/>
        <v>7045555.0499999998</v>
      </c>
      <c r="G223" s="15">
        <f t="shared" si="79"/>
        <v>1296691.9500000002</v>
      </c>
      <c r="H223" s="38">
        <f t="shared" si="80"/>
        <v>84.456322738945516</v>
      </c>
    </row>
    <row r="224" spans="1:8" ht="14.25" customHeight="1" x14ac:dyDescent="0.2">
      <c r="A224" s="46"/>
      <c r="B224" s="1" t="s">
        <v>8</v>
      </c>
      <c r="C224" s="15">
        <v>3407100</v>
      </c>
      <c r="D224" s="15">
        <v>8342247</v>
      </c>
      <c r="E224" s="15">
        <f t="shared" si="78"/>
        <v>4935147</v>
      </c>
      <c r="F224" s="15">
        <v>7045555.0499999998</v>
      </c>
      <c r="G224" s="15">
        <f t="shared" si="79"/>
        <v>1296691.9500000002</v>
      </c>
      <c r="H224" s="38">
        <f t="shared" si="80"/>
        <v>84.456322738945516</v>
      </c>
    </row>
    <row r="225" spans="1:8" ht="52.15" customHeight="1" x14ac:dyDescent="0.2">
      <c r="A225" s="46"/>
      <c r="B225" s="2" t="s">
        <v>85</v>
      </c>
      <c r="C225" s="15">
        <f>C226</f>
        <v>1908660</v>
      </c>
      <c r="D225" s="15">
        <f t="shared" ref="D225:F225" si="89">D226</f>
        <v>1290457</v>
      </c>
      <c r="E225" s="15">
        <f t="shared" si="78"/>
        <v>-618203</v>
      </c>
      <c r="F225" s="15">
        <f t="shared" si="89"/>
        <v>0</v>
      </c>
      <c r="G225" s="15">
        <f t="shared" si="79"/>
        <v>1290457</v>
      </c>
      <c r="H225" s="38">
        <f t="shared" si="80"/>
        <v>0</v>
      </c>
    </row>
    <row r="226" spans="1:8" ht="25.5" x14ac:dyDescent="0.2">
      <c r="A226" s="47"/>
      <c r="B226" s="1" t="s">
        <v>6</v>
      </c>
      <c r="C226" s="15">
        <v>1908660</v>
      </c>
      <c r="D226" s="15">
        <v>1290457</v>
      </c>
      <c r="E226" s="15">
        <f t="shared" si="78"/>
        <v>-618203</v>
      </c>
      <c r="F226" s="15">
        <v>0</v>
      </c>
      <c r="G226" s="15">
        <f t="shared" si="79"/>
        <v>1290457</v>
      </c>
      <c r="H226" s="38">
        <f t="shared" si="80"/>
        <v>0</v>
      </c>
    </row>
    <row r="227" spans="1:8" s="19" customFormat="1" ht="42" customHeight="1" x14ac:dyDescent="0.2">
      <c r="A227" s="46">
        <v>14</v>
      </c>
      <c r="B227" s="12" t="s">
        <v>15</v>
      </c>
      <c r="C227" s="16">
        <f>C228+C230+C232+C234+C236+C238+C240+C242</f>
        <v>748900</v>
      </c>
      <c r="D227" s="16">
        <f t="shared" ref="D227:F227" si="90">D228+D230+D232+D234+D236+D238+D240+D242</f>
        <v>833400</v>
      </c>
      <c r="E227" s="14">
        <f t="shared" si="78"/>
        <v>84500</v>
      </c>
      <c r="F227" s="16">
        <f t="shared" si="90"/>
        <v>832467.66</v>
      </c>
      <c r="G227" s="14">
        <f t="shared" si="79"/>
        <v>932.3399999999674</v>
      </c>
      <c r="H227" s="17">
        <f t="shared" si="80"/>
        <v>99.888128149748027</v>
      </c>
    </row>
    <row r="228" spans="1:8" ht="31.9" customHeight="1" x14ac:dyDescent="0.2">
      <c r="A228" s="46"/>
      <c r="B228" s="2" t="s">
        <v>86</v>
      </c>
      <c r="C228" s="27">
        <f>C229</f>
        <v>66467</v>
      </c>
      <c r="D228" s="27">
        <f t="shared" ref="D228:F228" si="91">D229</f>
        <v>66467</v>
      </c>
      <c r="E228" s="15">
        <f t="shared" si="78"/>
        <v>0</v>
      </c>
      <c r="F228" s="27">
        <f t="shared" si="91"/>
        <v>66467</v>
      </c>
      <c r="G228" s="15">
        <f t="shared" si="79"/>
        <v>0</v>
      </c>
      <c r="H228" s="38">
        <f t="shared" si="80"/>
        <v>100</v>
      </c>
    </row>
    <row r="229" spans="1:8" ht="16.5" customHeight="1" x14ac:dyDescent="0.2">
      <c r="A229" s="46"/>
      <c r="B229" s="2" t="s">
        <v>5</v>
      </c>
      <c r="C229" s="27">
        <v>66467</v>
      </c>
      <c r="D229" s="27">
        <v>66467</v>
      </c>
      <c r="E229" s="15">
        <f t="shared" si="78"/>
        <v>0</v>
      </c>
      <c r="F229" s="15">
        <v>66467</v>
      </c>
      <c r="G229" s="15">
        <f t="shared" si="79"/>
        <v>0</v>
      </c>
      <c r="H229" s="38">
        <f t="shared" si="80"/>
        <v>100</v>
      </c>
    </row>
    <row r="230" spans="1:8" ht="27" customHeight="1" x14ac:dyDescent="0.2">
      <c r="A230" s="46"/>
      <c r="B230" s="2" t="s">
        <v>87</v>
      </c>
      <c r="C230" s="27">
        <f>C231</f>
        <v>87000</v>
      </c>
      <c r="D230" s="27">
        <f t="shared" ref="D230:F230" si="92">D231</f>
        <v>87000</v>
      </c>
      <c r="E230" s="15">
        <f t="shared" si="78"/>
        <v>0</v>
      </c>
      <c r="F230" s="27">
        <f t="shared" si="92"/>
        <v>87000</v>
      </c>
      <c r="G230" s="15">
        <f t="shared" si="79"/>
        <v>0</v>
      </c>
      <c r="H230" s="38">
        <f t="shared" si="80"/>
        <v>100</v>
      </c>
    </row>
    <row r="231" spans="1:8" ht="15" customHeight="1" x14ac:dyDescent="0.2">
      <c r="A231" s="46"/>
      <c r="B231" s="9" t="s">
        <v>7</v>
      </c>
      <c r="C231" s="27">
        <v>87000</v>
      </c>
      <c r="D231" s="27">
        <v>87000</v>
      </c>
      <c r="E231" s="15">
        <f t="shared" si="78"/>
        <v>0</v>
      </c>
      <c r="F231" s="15">
        <v>87000</v>
      </c>
      <c r="G231" s="15">
        <f t="shared" si="79"/>
        <v>0</v>
      </c>
      <c r="H231" s="38">
        <f t="shared" si="80"/>
        <v>100</v>
      </c>
    </row>
    <row r="232" spans="1:8" ht="51.75" customHeight="1" x14ac:dyDescent="0.2">
      <c r="A232" s="46"/>
      <c r="B232" s="2" t="s">
        <v>88</v>
      </c>
      <c r="C232" s="27">
        <f>C233</f>
        <v>40000</v>
      </c>
      <c r="D232" s="27">
        <f t="shared" ref="D232:F232" si="93">D233</f>
        <v>40000</v>
      </c>
      <c r="E232" s="15">
        <f t="shared" si="78"/>
        <v>0</v>
      </c>
      <c r="F232" s="27">
        <f t="shared" si="93"/>
        <v>40000</v>
      </c>
      <c r="G232" s="15">
        <f t="shared" si="79"/>
        <v>0</v>
      </c>
      <c r="H232" s="38">
        <f t="shared" si="80"/>
        <v>100</v>
      </c>
    </row>
    <row r="233" spans="1:8" ht="14.25" customHeight="1" x14ac:dyDescent="0.2">
      <c r="A233" s="46"/>
      <c r="B233" s="9" t="s">
        <v>7</v>
      </c>
      <c r="C233" s="27">
        <v>40000</v>
      </c>
      <c r="D233" s="27">
        <v>40000</v>
      </c>
      <c r="E233" s="15">
        <f t="shared" si="78"/>
        <v>0</v>
      </c>
      <c r="F233" s="15">
        <v>40000</v>
      </c>
      <c r="G233" s="15">
        <f t="shared" si="79"/>
        <v>0</v>
      </c>
      <c r="H233" s="38">
        <f t="shared" si="80"/>
        <v>100</v>
      </c>
    </row>
    <row r="234" spans="1:8" ht="30.75" customHeight="1" x14ac:dyDescent="0.2">
      <c r="A234" s="46"/>
      <c r="B234" s="9" t="s">
        <v>89</v>
      </c>
      <c r="C234" s="27">
        <f>C235</f>
        <v>149000</v>
      </c>
      <c r="D234" s="27">
        <f t="shared" ref="D234:F234" si="94">D235</f>
        <v>149000</v>
      </c>
      <c r="E234" s="15">
        <f t="shared" si="78"/>
        <v>0</v>
      </c>
      <c r="F234" s="27">
        <f t="shared" si="94"/>
        <v>149000</v>
      </c>
      <c r="G234" s="15">
        <f t="shared" si="79"/>
        <v>0</v>
      </c>
      <c r="H234" s="38">
        <f t="shared" si="80"/>
        <v>100</v>
      </c>
    </row>
    <row r="235" spans="1:8" ht="14.25" customHeight="1" x14ac:dyDescent="0.2">
      <c r="A235" s="46"/>
      <c r="B235" s="2" t="s">
        <v>5</v>
      </c>
      <c r="C235" s="27">
        <v>149000</v>
      </c>
      <c r="D235" s="27">
        <v>149000</v>
      </c>
      <c r="E235" s="15">
        <f t="shared" si="78"/>
        <v>0</v>
      </c>
      <c r="F235" s="15">
        <v>149000</v>
      </c>
      <c r="G235" s="15">
        <f t="shared" si="79"/>
        <v>0</v>
      </c>
      <c r="H235" s="38">
        <f t="shared" si="80"/>
        <v>100</v>
      </c>
    </row>
    <row r="236" spans="1:8" ht="52.5" customHeight="1" x14ac:dyDescent="0.2">
      <c r="A236" s="46"/>
      <c r="B236" s="2" t="s">
        <v>90</v>
      </c>
      <c r="C236" s="27">
        <f>C237</f>
        <v>109000</v>
      </c>
      <c r="D236" s="27">
        <f t="shared" ref="D236:F236" si="95">D237</f>
        <v>109000</v>
      </c>
      <c r="E236" s="15">
        <f t="shared" si="78"/>
        <v>0</v>
      </c>
      <c r="F236" s="27">
        <f t="shared" si="95"/>
        <v>109000</v>
      </c>
      <c r="G236" s="15">
        <f t="shared" si="79"/>
        <v>0</v>
      </c>
      <c r="H236" s="38">
        <f t="shared" si="80"/>
        <v>100</v>
      </c>
    </row>
    <row r="237" spans="1:8" ht="14.25" customHeight="1" x14ac:dyDescent="0.2">
      <c r="A237" s="46"/>
      <c r="B237" s="2" t="s">
        <v>5</v>
      </c>
      <c r="C237" s="27">
        <v>109000</v>
      </c>
      <c r="D237" s="27">
        <v>109000</v>
      </c>
      <c r="E237" s="15">
        <f t="shared" si="78"/>
        <v>0</v>
      </c>
      <c r="F237" s="15">
        <v>109000</v>
      </c>
      <c r="G237" s="15">
        <f t="shared" si="79"/>
        <v>0</v>
      </c>
      <c r="H237" s="38">
        <f t="shared" si="80"/>
        <v>100</v>
      </c>
    </row>
    <row r="238" spans="1:8" s="22" customFormat="1" ht="70.150000000000006" customHeight="1" x14ac:dyDescent="0.2">
      <c r="A238" s="47"/>
      <c r="B238" s="2" t="s">
        <v>91</v>
      </c>
      <c r="C238" s="15">
        <f>C239</f>
        <v>150000</v>
      </c>
      <c r="D238" s="15">
        <f t="shared" ref="D238:F238" si="96">D239</f>
        <v>234500</v>
      </c>
      <c r="E238" s="15">
        <f t="shared" si="78"/>
        <v>84500</v>
      </c>
      <c r="F238" s="15">
        <f t="shared" si="96"/>
        <v>234500</v>
      </c>
      <c r="G238" s="15">
        <f t="shared" si="79"/>
        <v>0</v>
      </c>
      <c r="H238" s="38">
        <f t="shared" si="80"/>
        <v>100</v>
      </c>
    </row>
    <row r="239" spans="1:8" x14ac:dyDescent="0.2">
      <c r="A239" s="47"/>
      <c r="B239" s="1" t="s">
        <v>23</v>
      </c>
      <c r="C239" s="15">
        <v>150000</v>
      </c>
      <c r="D239" s="15">
        <v>234500</v>
      </c>
      <c r="E239" s="15">
        <f t="shared" si="78"/>
        <v>84500</v>
      </c>
      <c r="F239" s="15">
        <v>234500</v>
      </c>
      <c r="G239" s="15">
        <f t="shared" si="79"/>
        <v>0</v>
      </c>
      <c r="H239" s="38">
        <f t="shared" si="80"/>
        <v>100</v>
      </c>
    </row>
    <row r="240" spans="1:8" ht="51" x14ac:dyDescent="0.2">
      <c r="A240" s="47"/>
      <c r="B240" s="9" t="s">
        <v>92</v>
      </c>
      <c r="C240" s="15">
        <f>C241</f>
        <v>97233</v>
      </c>
      <c r="D240" s="15">
        <f t="shared" ref="D240:F240" si="97">D241</f>
        <v>97233</v>
      </c>
      <c r="E240" s="15">
        <f t="shared" si="78"/>
        <v>0</v>
      </c>
      <c r="F240" s="15">
        <f t="shared" si="97"/>
        <v>96300.66</v>
      </c>
      <c r="G240" s="15">
        <f t="shared" si="79"/>
        <v>932.33999999999651</v>
      </c>
      <c r="H240" s="38">
        <f t="shared" si="80"/>
        <v>99.04112801209466</v>
      </c>
    </row>
    <row r="241" spans="1:8" x14ac:dyDescent="0.2">
      <c r="A241" s="47"/>
      <c r="B241" s="2" t="s">
        <v>5</v>
      </c>
      <c r="C241" s="15">
        <v>97233</v>
      </c>
      <c r="D241" s="15">
        <v>97233</v>
      </c>
      <c r="E241" s="15">
        <f t="shared" si="78"/>
        <v>0</v>
      </c>
      <c r="F241" s="15">
        <v>96300.66</v>
      </c>
      <c r="G241" s="15">
        <f t="shared" si="79"/>
        <v>932.33999999999651</v>
      </c>
      <c r="H241" s="38">
        <f t="shared" si="80"/>
        <v>99.04112801209466</v>
      </c>
    </row>
    <row r="242" spans="1:8" s="22" customFormat="1" ht="51" x14ac:dyDescent="0.2">
      <c r="A242" s="47"/>
      <c r="B242" s="9" t="s">
        <v>93</v>
      </c>
      <c r="C242" s="15">
        <f>C243</f>
        <v>50200</v>
      </c>
      <c r="D242" s="15">
        <f t="shared" ref="D242:F242" si="98">D243</f>
        <v>50200</v>
      </c>
      <c r="E242" s="15">
        <f t="shared" si="78"/>
        <v>0</v>
      </c>
      <c r="F242" s="15">
        <f t="shared" si="98"/>
        <v>50200</v>
      </c>
      <c r="G242" s="15">
        <f t="shared" si="79"/>
        <v>0</v>
      </c>
      <c r="H242" s="38">
        <f t="shared" si="80"/>
        <v>100</v>
      </c>
    </row>
    <row r="243" spans="1:8" x14ac:dyDescent="0.2">
      <c r="A243" s="47"/>
      <c r="B243" s="1" t="s">
        <v>23</v>
      </c>
      <c r="C243" s="15">
        <v>50200</v>
      </c>
      <c r="D243" s="15">
        <v>50200</v>
      </c>
      <c r="E243" s="15">
        <f t="shared" si="78"/>
        <v>0</v>
      </c>
      <c r="F243" s="15">
        <v>50200</v>
      </c>
      <c r="G243" s="15">
        <f t="shared" si="79"/>
        <v>0</v>
      </c>
      <c r="H243" s="38">
        <f t="shared" si="80"/>
        <v>100</v>
      </c>
    </row>
    <row r="244" spans="1:8" s="19" customFormat="1" x14ac:dyDescent="0.2">
      <c r="A244" s="46">
        <v>15</v>
      </c>
      <c r="B244" s="13" t="s">
        <v>20</v>
      </c>
      <c r="C244" s="14">
        <f>C245+C249</f>
        <v>1499800</v>
      </c>
      <c r="D244" s="14">
        <f t="shared" ref="D244:F244" si="99">D245+D249</f>
        <v>25167592</v>
      </c>
      <c r="E244" s="14">
        <f t="shared" si="78"/>
        <v>23667792</v>
      </c>
      <c r="F244" s="14">
        <f t="shared" si="99"/>
        <v>25163476.129999999</v>
      </c>
      <c r="G244" s="14">
        <f t="shared" si="79"/>
        <v>4115.8700000010431</v>
      </c>
      <c r="H244" s="17">
        <f t="shared" si="80"/>
        <v>99.983646150970657</v>
      </c>
    </row>
    <row r="245" spans="1:8" ht="38.25" x14ac:dyDescent="0.2">
      <c r="A245" s="46"/>
      <c r="B245" s="9" t="s">
        <v>94</v>
      </c>
      <c r="C245" s="15">
        <f>C246+C247+C248</f>
        <v>104500</v>
      </c>
      <c r="D245" s="15">
        <f t="shared" ref="D245:F245" si="100">D246+D247+D248</f>
        <v>77522</v>
      </c>
      <c r="E245" s="15">
        <f t="shared" si="78"/>
        <v>-26978</v>
      </c>
      <c r="F245" s="15">
        <f t="shared" si="100"/>
        <v>73521.97</v>
      </c>
      <c r="G245" s="15">
        <f t="shared" si="79"/>
        <v>4000.0299999999988</v>
      </c>
      <c r="H245" s="38">
        <f t="shared" si="80"/>
        <v>94.840135703413225</v>
      </c>
    </row>
    <row r="246" spans="1:8" x14ac:dyDescent="0.2">
      <c r="A246" s="46"/>
      <c r="B246" s="1" t="s">
        <v>23</v>
      </c>
      <c r="C246" s="15">
        <v>20000</v>
      </c>
      <c r="D246" s="15">
        <v>20000</v>
      </c>
      <c r="E246" s="15">
        <f t="shared" si="78"/>
        <v>0</v>
      </c>
      <c r="F246" s="15">
        <v>20000</v>
      </c>
      <c r="G246" s="15">
        <f t="shared" si="79"/>
        <v>0</v>
      </c>
      <c r="H246" s="38">
        <f t="shared" si="80"/>
        <v>100</v>
      </c>
    </row>
    <row r="247" spans="1:8" x14ac:dyDescent="0.2">
      <c r="A247" s="46"/>
      <c r="B247" s="9" t="s">
        <v>7</v>
      </c>
      <c r="C247" s="15">
        <v>74500</v>
      </c>
      <c r="D247" s="15">
        <v>47522</v>
      </c>
      <c r="E247" s="15">
        <f t="shared" si="78"/>
        <v>-26978</v>
      </c>
      <c r="F247" s="15">
        <v>47521.97</v>
      </c>
      <c r="G247" s="15">
        <f t="shared" si="79"/>
        <v>2.9999999998835847E-2</v>
      </c>
      <c r="H247" s="38">
        <f t="shared" si="80"/>
        <v>99.999936871343792</v>
      </c>
    </row>
    <row r="248" spans="1:8" x14ac:dyDescent="0.2">
      <c r="A248" s="47"/>
      <c r="B248" s="1" t="s">
        <v>2</v>
      </c>
      <c r="C248" s="15">
        <v>10000</v>
      </c>
      <c r="D248" s="15">
        <v>10000</v>
      </c>
      <c r="E248" s="15">
        <f t="shared" si="78"/>
        <v>0</v>
      </c>
      <c r="F248" s="15">
        <v>6000</v>
      </c>
      <c r="G248" s="15">
        <f t="shared" si="79"/>
        <v>4000</v>
      </c>
      <c r="H248" s="38">
        <f t="shared" si="80"/>
        <v>60</v>
      </c>
    </row>
    <row r="249" spans="1:8" ht="25.5" x14ac:dyDescent="0.2">
      <c r="A249" s="47"/>
      <c r="B249" s="1" t="s">
        <v>95</v>
      </c>
      <c r="C249" s="15">
        <f>SUM(C250:C252)</f>
        <v>1395300</v>
      </c>
      <c r="D249" s="15">
        <f t="shared" ref="D249:F249" si="101">SUM(D250:D252)</f>
        <v>25090070</v>
      </c>
      <c r="E249" s="15">
        <f t="shared" si="78"/>
        <v>23694770</v>
      </c>
      <c r="F249" s="15">
        <f t="shared" si="101"/>
        <v>25089954.16</v>
      </c>
      <c r="G249" s="15">
        <f t="shared" si="79"/>
        <v>115.83999999985099</v>
      </c>
      <c r="H249" s="38">
        <f t="shared" si="80"/>
        <v>99.999538303400513</v>
      </c>
    </row>
    <row r="250" spans="1:8" x14ac:dyDescent="0.2">
      <c r="A250" s="47"/>
      <c r="B250" s="1" t="s">
        <v>23</v>
      </c>
      <c r="C250" s="15">
        <v>480000</v>
      </c>
      <c r="D250" s="15">
        <v>8233854</v>
      </c>
      <c r="E250" s="15">
        <f t="shared" si="78"/>
        <v>7753854</v>
      </c>
      <c r="F250" s="15">
        <v>8233739.5599999996</v>
      </c>
      <c r="G250" s="15">
        <f t="shared" si="79"/>
        <v>114.44000000040978</v>
      </c>
      <c r="H250" s="38">
        <f t="shared" si="80"/>
        <v>99.998610128379724</v>
      </c>
    </row>
    <row r="251" spans="1:8" x14ac:dyDescent="0.2">
      <c r="A251" s="47"/>
      <c r="B251" s="9" t="s">
        <v>7</v>
      </c>
      <c r="C251" s="15">
        <v>425300</v>
      </c>
      <c r="D251" s="15">
        <v>15797950</v>
      </c>
      <c r="E251" s="15">
        <f t="shared" si="78"/>
        <v>15372650</v>
      </c>
      <c r="F251" s="15">
        <v>15797949.560000001</v>
      </c>
      <c r="G251" s="15">
        <f t="shared" si="79"/>
        <v>0.43999999947845936</v>
      </c>
      <c r="H251" s="38">
        <f t="shared" si="80"/>
        <v>99.999997214828511</v>
      </c>
    </row>
    <row r="252" spans="1:8" x14ac:dyDescent="0.2">
      <c r="A252" s="47"/>
      <c r="B252" s="1" t="s">
        <v>2</v>
      </c>
      <c r="C252" s="15">
        <v>490000</v>
      </c>
      <c r="D252" s="15">
        <v>1058266</v>
      </c>
      <c r="E252" s="15">
        <f t="shared" si="78"/>
        <v>568266</v>
      </c>
      <c r="F252" s="15">
        <v>1058265.04</v>
      </c>
      <c r="G252" s="15">
        <f t="shared" si="79"/>
        <v>0.9599999999627471</v>
      </c>
      <c r="H252" s="38">
        <f t="shared" si="80"/>
        <v>99.999909285567142</v>
      </c>
    </row>
    <row r="253" spans="1:8" s="19" customFormat="1" x14ac:dyDescent="0.2">
      <c r="A253" s="26"/>
      <c r="B253" s="10" t="s">
        <v>4</v>
      </c>
      <c r="C253" s="14">
        <f>C9+C40+C57+C75+C99+C139+C150+C163+C187+C201+C204+C220+C227+C244+C33</f>
        <v>12521800207</v>
      </c>
      <c r="D253" s="14">
        <f>D9+D40+D57+D75+D99+D139+D150+D163+D187+D201+D204+D220+D227+D244+D33</f>
        <v>14105934295.049999</v>
      </c>
      <c r="E253" s="14">
        <f t="shared" si="78"/>
        <v>1584134088.0499992</v>
      </c>
      <c r="F253" s="14">
        <f>F9+F40+F57+F75+F99+F139+F150+F163+F187+F201+F204+F220+F227+F244+F33</f>
        <v>12365083668.909998</v>
      </c>
      <c r="G253" s="14">
        <f t="shared" si="79"/>
        <v>1740850626.1400013</v>
      </c>
      <c r="H253" s="17">
        <f t="shared" si="80"/>
        <v>87.658735751017261</v>
      </c>
    </row>
    <row r="254" spans="1:8" x14ac:dyDescent="0.2">
      <c r="H254" s="29"/>
    </row>
    <row r="255" spans="1:8" x14ac:dyDescent="0.2">
      <c r="C255" s="28"/>
      <c r="D255" s="28"/>
      <c r="E255" s="31"/>
      <c r="F255" s="28"/>
      <c r="G255" s="28"/>
      <c r="H255" s="29"/>
    </row>
    <row r="256" spans="1:8" x14ac:dyDescent="0.2">
      <c r="C256" s="32"/>
      <c r="D256" s="32"/>
      <c r="E256" s="33"/>
      <c r="F256" s="32"/>
      <c r="G256" s="32"/>
      <c r="H256" s="29"/>
    </row>
    <row r="257" spans="3:8" x14ac:dyDescent="0.2">
      <c r="C257" s="32"/>
      <c r="D257" s="32"/>
      <c r="E257" s="32"/>
      <c r="F257" s="32"/>
      <c r="G257" s="32"/>
      <c r="H257" s="29"/>
    </row>
    <row r="258" spans="3:8" x14ac:dyDescent="0.2">
      <c r="C258" s="28"/>
      <c r="D258" s="28"/>
      <c r="E258" s="31"/>
      <c r="F258" s="28"/>
      <c r="G258" s="28"/>
    </row>
  </sheetData>
  <autoFilter ref="A8:J255" xr:uid="{00000000-0009-0000-0000-000000000000}"/>
  <mergeCells count="16">
    <mergeCell ref="A244:A252"/>
    <mergeCell ref="A204:A217"/>
    <mergeCell ref="A187:A200"/>
    <mergeCell ref="A201:A203"/>
    <mergeCell ref="A220:A226"/>
    <mergeCell ref="A227:A243"/>
    <mergeCell ref="B5:G5"/>
    <mergeCell ref="A75:A98"/>
    <mergeCell ref="A99:A138"/>
    <mergeCell ref="A150:A162"/>
    <mergeCell ref="A163:A186"/>
    <mergeCell ref="A139:A149"/>
    <mergeCell ref="A9:A32"/>
    <mergeCell ref="A57:A74"/>
    <mergeCell ref="A33:A39"/>
    <mergeCell ref="A40:A56"/>
  </mergeCells>
  <pageMargins left="0.51181102362204722" right="0.51181102362204722" top="0.74803149606299213" bottom="0.39370078740157483" header="0.31496062992125984" footer="0.31496062992125984"/>
  <pageSetup paperSize="9" scale="74" fitToWidth="0" fitToHeight="0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 6</vt:lpstr>
      <vt:lpstr>Лист2</vt:lpstr>
      <vt:lpstr>Лист3</vt:lpstr>
      <vt:lpstr>'приложение № 6'!Заголовки_для_печати</vt:lpstr>
      <vt:lpstr>'приложение №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2025-04-22T08:39:16Z</cp:lastPrinted>
  <dcterms:created xsi:type="dcterms:W3CDTF">2014-05-23T06:49:41Z</dcterms:created>
  <dcterms:modified xsi:type="dcterms:W3CDTF">2025-04-22T08:39:52Z</dcterms:modified>
</cp:coreProperties>
</file>