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приложение № 1" sheetId="1" r:id="rId1"/>
  </sheets>
  <definedNames>
    <definedName name="_xlnm._FilterDatabase" localSheetId="0" hidden="1">'приложение № 1'!$A$7:$N$81</definedName>
    <definedName name="_xlnm.Print_Titles" localSheetId="0">'приложение № 1'!$5:$7</definedName>
  </definedNames>
  <calcPr calcId="152511"/>
</workbook>
</file>

<file path=xl/calcChain.xml><?xml version="1.0" encoding="utf-8"?>
<calcChain xmlns="http://schemas.openxmlformats.org/spreadsheetml/2006/main">
  <c r="N11" i="1" l="1"/>
  <c r="N13" i="1"/>
  <c r="N14" i="1"/>
  <c r="N15" i="1"/>
  <c r="N17" i="1"/>
  <c r="N19" i="1"/>
  <c r="N20" i="1"/>
  <c r="N22" i="1"/>
  <c r="N23" i="1"/>
  <c r="N25" i="1"/>
  <c r="N29" i="1"/>
  <c r="N30" i="1"/>
  <c r="N31" i="1"/>
  <c r="N32" i="1"/>
  <c r="N33" i="1"/>
  <c r="N36" i="1"/>
  <c r="N37" i="1"/>
  <c r="N38" i="1"/>
  <c r="N40" i="1"/>
  <c r="N42" i="1"/>
  <c r="N43" i="1"/>
  <c r="N45" i="1"/>
  <c r="N46" i="1"/>
  <c r="N47" i="1"/>
  <c r="N49" i="1"/>
  <c r="N50" i="1"/>
  <c r="N51" i="1"/>
  <c r="N52" i="1"/>
  <c r="N53" i="1"/>
  <c r="N54" i="1"/>
  <c r="N55" i="1"/>
  <c r="N57" i="1"/>
  <c r="N58" i="1"/>
  <c r="N60" i="1"/>
  <c r="N61" i="1"/>
  <c r="N62" i="1"/>
  <c r="N63" i="1"/>
  <c r="N64" i="1"/>
  <c r="N65" i="1"/>
  <c r="N67" i="1"/>
  <c r="N68" i="1"/>
  <c r="N69" i="1"/>
  <c r="N70" i="1"/>
  <c r="N71" i="1"/>
  <c r="N72" i="1"/>
  <c r="N73" i="1"/>
  <c r="N75" i="1"/>
  <c r="N77" i="1"/>
  <c r="N78" i="1"/>
  <c r="N79" i="1"/>
  <c r="N80" i="1"/>
  <c r="N10" i="1"/>
  <c r="L11" i="1"/>
  <c r="L13" i="1"/>
  <c r="L14" i="1"/>
  <c r="L15" i="1"/>
  <c r="L17" i="1"/>
  <c r="L19" i="1"/>
  <c r="L20" i="1"/>
  <c r="L22" i="1"/>
  <c r="L23" i="1"/>
  <c r="L25" i="1"/>
  <c r="L26" i="1"/>
  <c r="L29" i="1"/>
  <c r="L30" i="1"/>
  <c r="L31" i="1"/>
  <c r="L32" i="1"/>
  <c r="L33" i="1"/>
  <c r="L34" i="1"/>
  <c r="L35" i="1"/>
  <c r="L37" i="1"/>
  <c r="L38" i="1"/>
  <c r="L40" i="1"/>
  <c r="L42" i="1"/>
  <c r="L43" i="1"/>
  <c r="L45" i="1"/>
  <c r="L46" i="1"/>
  <c r="L47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70" i="1"/>
  <c r="L71" i="1"/>
  <c r="L72" i="1"/>
  <c r="L73" i="1"/>
  <c r="L74" i="1"/>
  <c r="L75" i="1"/>
  <c r="L78" i="1"/>
  <c r="L79" i="1"/>
  <c r="L80" i="1"/>
  <c r="L10" i="1"/>
  <c r="I11" i="1"/>
  <c r="I13" i="1"/>
  <c r="I14" i="1"/>
  <c r="I15" i="1"/>
  <c r="I17" i="1"/>
  <c r="I19" i="1"/>
  <c r="I20" i="1"/>
  <c r="I22" i="1"/>
  <c r="I23" i="1"/>
  <c r="I25" i="1"/>
  <c r="I26" i="1"/>
  <c r="I29" i="1"/>
  <c r="I30" i="1"/>
  <c r="I31" i="1"/>
  <c r="I32" i="1"/>
  <c r="I33" i="1"/>
  <c r="I34" i="1"/>
  <c r="I35" i="1"/>
  <c r="I37" i="1"/>
  <c r="I38" i="1"/>
  <c r="I40" i="1"/>
  <c r="I42" i="1"/>
  <c r="I43" i="1"/>
  <c r="I45" i="1"/>
  <c r="I46" i="1"/>
  <c r="I47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70" i="1"/>
  <c r="I71" i="1"/>
  <c r="I72" i="1"/>
  <c r="I73" i="1"/>
  <c r="I74" i="1"/>
  <c r="I75" i="1"/>
  <c r="I77" i="1"/>
  <c r="I78" i="1"/>
  <c r="I79" i="1"/>
  <c r="I80" i="1"/>
  <c r="I10" i="1"/>
  <c r="F11" i="1"/>
  <c r="F13" i="1"/>
  <c r="F14" i="1"/>
  <c r="F15" i="1"/>
  <c r="F17" i="1"/>
  <c r="F19" i="1"/>
  <c r="F20" i="1"/>
  <c r="F22" i="1"/>
  <c r="F23" i="1"/>
  <c r="F25" i="1"/>
  <c r="F29" i="1"/>
  <c r="F30" i="1"/>
  <c r="F31" i="1"/>
  <c r="F32" i="1"/>
  <c r="F33" i="1"/>
  <c r="F36" i="1"/>
  <c r="F37" i="1"/>
  <c r="F38" i="1"/>
  <c r="F40" i="1"/>
  <c r="F42" i="1"/>
  <c r="F43" i="1"/>
  <c r="F45" i="1"/>
  <c r="F46" i="1"/>
  <c r="F47" i="1"/>
  <c r="F49" i="1"/>
  <c r="F50" i="1"/>
  <c r="F51" i="1"/>
  <c r="F52" i="1"/>
  <c r="F53" i="1"/>
  <c r="F54" i="1"/>
  <c r="F55" i="1"/>
  <c r="F57" i="1"/>
  <c r="F58" i="1"/>
  <c r="F60" i="1"/>
  <c r="F61" i="1"/>
  <c r="F62" i="1"/>
  <c r="F63" i="1"/>
  <c r="F64" i="1"/>
  <c r="F65" i="1"/>
  <c r="F67" i="1"/>
  <c r="F68" i="1"/>
  <c r="F69" i="1"/>
  <c r="F70" i="1"/>
  <c r="F71" i="1"/>
  <c r="F72" i="1"/>
  <c r="F73" i="1"/>
  <c r="F75" i="1"/>
  <c r="F77" i="1"/>
  <c r="F78" i="1"/>
  <c r="F79" i="1"/>
  <c r="F80" i="1"/>
  <c r="F10" i="1"/>
  <c r="E30" i="1" l="1"/>
  <c r="E31" i="1"/>
  <c r="K11" i="1" l="1"/>
  <c r="M11" i="1"/>
  <c r="K13" i="1"/>
  <c r="M13" i="1"/>
  <c r="K14" i="1"/>
  <c r="M14" i="1"/>
  <c r="K15" i="1"/>
  <c r="M15" i="1"/>
  <c r="K17" i="1"/>
  <c r="M17" i="1"/>
  <c r="K19" i="1"/>
  <c r="M19" i="1"/>
  <c r="K20" i="1"/>
  <c r="M20" i="1"/>
  <c r="K22" i="1"/>
  <c r="M22" i="1"/>
  <c r="K23" i="1"/>
  <c r="M23" i="1"/>
  <c r="K25" i="1"/>
  <c r="M25" i="1"/>
  <c r="K26" i="1"/>
  <c r="M26" i="1"/>
  <c r="K29" i="1"/>
  <c r="M29" i="1"/>
  <c r="K30" i="1"/>
  <c r="M30" i="1"/>
  <c r="K31" i="1"/>
  <c r="M31" i="1"/>
  <c r="K32" i="1"/>
  <c r="M32" i="1"/>
  <c r="K33" i="1"/>
  <c r="M33" i="1"/>
  <c r="K34" i="1"/>
  <c r="M34" i="1"/>
  <c r="K35" i="1"/>
  <c r="M35" i="1"/>
  <c r="K36" i="1"/>
  <c r="M36" i="1"/>
  <c r="K37" i="1"/>
  <c r="M37" i="1"/>
  <c r="K38" i="1"/>
  <c r="M38" i="1"/>
  <c r="K40" i="1"/>
  <c r="M40" i="1"/>
  <c r="K42" i="1"/>
  <c r="M42" i="1"/>
  <c r="K43" i="1"/>
  <c r="M43" i="1"/>
  <c r="K45" i="1"/>
  <c r="M45" i="1"/>
  <c r="K46" i="1"/>
  <c r="M46" i="1"/>
  <c r="K47" i="1"/>
  <c r="M47" i="1"/>
  <c r="K49" i="1"/>
  <c r="M49" i="1"/>
  <c r="K50" i="1"/>
  <c r="M50" i="1"/>
  <c r="K51" i="1"/>
  <c r="M51" i="1"/>
  <c r="K52" i="1"/>
  <c r="M52" i="1"/>
  <c r="K53" i="1"/>
  <c r="M53" i="1"/>
  <c r="K54" i="1"/>
  <c r="M54" i="1"/>
  <c r="K55" i="1"/>
  <c r="M55" i="1"/>
  <c r="K56" i="1"/>
  <c r="M56" i="1"/>
  <c r="K57" i="1"/>
  <c r="M57" i="1"/>
  <c r="K58" i="1"/>
  <c r="M58" i="1"/>
  <c r="K59" i="1"/>
  <c r="M59" i="1"/>
  <c r="K60" i="1"/>
  <c r="M60" i="1"/>
  <c r="K61" i="1"/>
  <c r="M61" i="1"/>
  <c r="K62" i="1"/>
  <c r="M62" i="1"/>
  <c r="K63" i="1"/>
  <c r="M63" i="1"/>
  <c r="K64" i="1"/>
  <c r="M64" i="1"/>
  <c r="K65" i="1"/>
  <c r="M65" i="1"/>
  <c r="K66" i="1"/>
  <c r="M66" i="1"/>
  <c r="K67" i="1"/>
  <c r="M67" i="1"/>
  <c r="K68" i="1"/>
  <c r="M68" i="1"/>
  <c r="K69" i="1"/>
  <c r="M69" i="1"/>
  <c r="K70" i="1"/>
  <c r="M70" i="1"/>
  <c r="K71" i="1"/>
  <c r="M71" i="1"/>
  <c r="K72" i="1"/>
  <c r="M72" i="1"/>
  <c r="K73" i="1"/>
  <c r="M73" i="1"/>
  <c r="K74" i="1"/>
  <c r="M74" i="1"/>
  <c r="K75" i="1"/>
  <c r="M75" i="1"/>
  <c r="K77" i="1"/>
  <c r="M77" i="1"/>
  <c r="K78" i="1"/>
  <c r="M78" i="1"/>
  <c r="K79" i="1"/>
  <c r="M79" i="1"/>
  <c r="K80" i="1"/>
  <c r="M80" i="1"/>
  <c r="M10" i="1"/>
  <c r="K10" i="1"/>
  <c r="H11" i="1"/>
  <c r="H13" i="1"/>
  <c r="H14" i="1"/>
  <c r="H15" i="1"/>
  <c r="H17" i="1"/>
  <c r="H19" i="1"/>
  <c r="H20" i="1"/>
  <c r="H22" i="1"/>
  <c r="H23" i="1"/>
  <c r="H25" i="1"/>
  <c r="H26" i="1"/>
  <c r="H29" i="1"/>
  <c r="H30" i="1"/>
  <c r="H31" i="1"/>
  <c r="H32" i="1"/>
  <c r="H33" i="1"/>
  <c r="H34" i="1"/>
  <c r="H35" i="1"/>
  <c r="H36" i="1"/>
  <c r="H37" i="1"/>
  <c r="H38" i="1"/>
  <c r="H40" i="1"/>
  <c r="H42" i="1"/>
  <c r="H43" i="1"/>
  <c r="H45" i="1"/>
  <c r="H46" i="1"/>
  <c r="H47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7" i="1"/>
  <c r="H78" i="1"/>
  <c r="H79" i="1"/>
  <c r="H80" i="1"/>
  <c r="H10" i="1"/>
  <c r="E11" i="1"/>
  <c r="E13" i="1"/>
  <c r="E14" i="1"/>
  <c r="E15" i="1"/>
  <c r="E17" i="1"/>
  <c r="E19" i="1"/>
  <c r="E20" i="1"/>
  <c r="E22" i="1"/>
  <c r="E23" i="1"/>
  <c r="E25" i="1"/>
  <c r="E26" i="1"/>
  <c r="E29" i="1"/>
  <c r="E32" i="1"/>
  <c r="E33" i="1"/>
  <c r="E34" i="1"/>
  <c r="E35" i="1"/>
  <c r="E36" i="1"/>
  <c r="E37" i="1"/>
  <c r="E38" i="1"/>
  <c r="E40" i="1"/>
  <c r="E42" i="1"/>
  <c r="E43" i="1"/>
  <c r="E45" i="1"/>
  <c r="E46" i="1"/>
  <c r="E47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7" i="1"/>
  <c r="E78" i="1"/>
  <c r="E79" i="1"/>
  <c r="E80" i="1"/>
  <c r="E10" i="1"/>
  <c r="J28" i="1" l="1"/>
  <c r="G28" i="1"/>
  <c r="J24" i="1"/>
  <c r="N24" i="1" s="1"/>
  <c r="G24" i="1"/>
  <c r="D24" i="1"/>
  <c r="C24" i="1"/>
  <c r="D28" i="1"/>
  <c r="I24" i="1" l="1"/>
  <c r="L24" i="1"/>
  <c r="L28" i="1"/>
  <c r="I28" i="1"/>
  <c r="F24" i="1"/>
  <c r="H24" i="1"/>
  <c r="K24" i="1"/>
  <c r="M24" i="1"/>
  <c r="H28" i="1"/>
  <c r="E24" i="1"/>
  <c r="K28" i="1"/>
  <c r="J76" i="1"/>
  <c r="J48" i="1"/>
  <c r="J44" i="1"/>
  <c r="J41" i="1"/>
  <c r="J39" i="1"/>
  <c r="J21" i="1"/>
  <c r="J18" i="1"/>
  <c r="J12" i="1"/>
  <c r="G76" i="1"/>
  <c r="G48" i="1"/>
  <c r="G44" i="1"/>
  <c r="G41" i="1"/>
  <c r="G39" i="1"/>
  <c r="G21" i="1"/>
  <c r="G18" i="1"/>
  <c r="G12" i="1"/>
  <c r="D18" i="1"/>
  <c r="L39" i="1" l="1"/>
  <c r="L76" i="1"/>
  <c r="L12" i="1"/>
  <c r="L41" i="1"/>
  <c r="L18" i="1"/>
  <c r="L44" i="1"/>
  <c r="L21" i="1"/>
  <c r="L48" i="1"/>
  <c r="I18" i="1"/>
  <c r="K12" i="1"/>
  <c r="K41" i="1"/>
  <c r="H18" i="1"/>
  <c r="K18" i="1"/>
  <c r="K44" i="1"/>
  <c r="K21" i="1"/>
  <c r="K48" i="1"/>
  <c r="K39" i="1"/>
  <c r="K76" i="1"/>
  <c r="J16" i="1"/>
  <c r="G27" i="1"/>
  <c r="J27" i="1"/>
  <c r="G16" i="1"/>
  <c r="C76" i="1"/>
  <c r="M76" i="1" s="1"/>
  <c r="C48" i="1"/>
  <c r="N48" i="1" s="1"/>
  <c r="C44" i="1"/>
  <c r="N44" i="1" s="1"/>
  <c r="C41" i="1"/>
  <c r="M41" i="1" s="1"/>
  <c r="C39" i="1"/>
  <c r="M39" i="1" s="1"/>
  <c r="C28" i="1"/>
  <c r="C21" i="1"/>
  <c r="N21" i="1" s="1"/>
  <c r="C18" i="1"/>
  <c r="E18" i="1" s="1"/>
  <c r="C12" i="1"/>
  <c r="M12" i="1" s="1"/>
  <c r="N76" i="1" l="1"/>
  <c r="N12" i="1"/>
  <c r="F28" i="1"/>
  <c r="N28" i="1"/>
  <c r="L16" i="1"/>
  <c r="N39" i="1"/>
  <c r="N18" i="1"/>
  <c r="N41" i="1"/>
  <c r="L27" i="1"/>
  <c r="F18" i="1"/>
  <c r="M44" i="1"/>
  <c r="M21" i="1"/>
  <c r="M18" i="1"/>
  <c r="E28" i="1"/>
  <c r="M28" i="1"/>
  <c r="M48" i="1"/>
  <c r="J9" i="1"/>
  <c r="K16" i="1"/>
  <c r="G9" i="1"/>
  <c r="K27" i="1"/>
  <c r="C16" i="1"/>
  <c r="C9" i="1" s="1"/>
  <c r="C27" i="1"/>
  <c r="N27" i="1" s="1"/>
  <c r="N9" i="1" l="1"/>
  <c r="N16" i="1"/>
  <c r="J8" i="1"/>
  <c r="L9" i="1"/>
  <c r="G8" i="1"/>
  <c r="M16" i="1"/>
  <c r="M27" i="1"/>
  <c r="C8" i="1"/>
  <c r="C81" i="1" s="1"/>
  <c r="M9" i="1"/>
  <c r="K9" i="1"/>
  <c r="N8" i="1" l="1"/>
  <c r="J81" i="1"/>
  <c r="N81" i="1" s="1"/>
  <c r="L8" i="1"/>
  <c r="G81" i="1"/>
  <c r="D48" i="1"/>
  <c r="L81" i="1" l="1"/>
  <c r="M81" i="1"/>
  <c r="F48" i="1"/>
  <c r="I48" i="1"/>
  <c r="K81" i="1"/>
  <c r="E48" i="1"/>
  <c r="H48" i="1"/>
  <c r="D76" i="1"/>
  <c r="F76" i="1" l="1"/>
  <c r="I76" i="1"/>
  <c r="E76" i="1"/>
  <c r="H76" i="1"/>
  <c r="D41" i="1"/>
  <c r="F41" i="1" l="1"/>
  <c r="I41" i="1"/>
  <c r="E41" i="1"/>
  <c r="H41" i="1"/>
  <c r="D12" i="1"/>
  <c r="D44" i="1"/>
  <c r="F44" i="1" l="1"/>
  <c r="I44" i="1"/>
  <c r="F12" i="1"/>
  <c r="I12" i="1"/>
  <c r="E44" i="1"/>
  <c r="H44" i="1"/>
  <c r="E12" i="1"/>
  <c r="H12" i="1"/>
  <c r="D21" i="1"/>
  <c r="F21" i="1" l="1"/>
  <c r="I21" i="1"/>
  <c r="E21" i="1"/>
  <c r="H21" i="1"/>
  <c r="D16" i="1"/>
  <c r="F16" i="1" l="1"/>
  <c r="I16" i="1"/>
  <c r="E16" i="1"/>
  <c r="H16" i="1"/>
  <c r="K8" i="1"/>
  <c r="D9" i="1" l="1"/>
  <c r="D39" i="1"/>
  <c r="F39" i="1" l="1"/>
  <c r="I39" i="1"/>
  <c r="F9" i="1"/>
  <c r="I9" i="1"/>
  <c r="E39" i="1"/>
  <c r="H39" i="1"/>
  <c r="E9" i="1"/>
  <c r="H9" i="1"/>
  <c r="D27" i="1"/>
  <c r="F27" i="1" l="1"/>
  <c r="I27" i="1"/>
  <c r="E27" i="1"/>
  <c r="H27" i="1"/>
  <c r="D8" i="1"/>
  <c r="F8" i="1" l="1"/>
  <c r="I8" i="1"/>
  <c r="E8" i="1"/>
  <c r="D81" i="1"/>
  <c r="M8" i="1"/>
  <c r="H8" i="1"/>
  <c r="F81" i="1" l="1"/>
  <c r="I81" i="1"/>
  <c r="E81" i="1"/>
  <c r="H81" i="1"/>
</calcChain>
</file>

<file path=xl/sharedStrings.xml><?xml version="1.0" encoding="utf-8"?>
<sst xmlns="http://schemas.openxmlformats.org/spreadsheetml/2006/main" count="167" uniqueCount="161">
  <si>
    <t>Код бюджетной классификации</t>
  </si>
  <si>
    <t xml:space="preserve">Наименование </t>
  </si>
  <si>
    <t>%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</si>
  <si>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</si>
  <si>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</si>
  <si>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</si>
  <si>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</si>
  <si>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</si>
  <si>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</si>
  <si>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</si>
  <si>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</si>
  <si>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</si>
  <si>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</si>
  <si>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</si>
  <si>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</si>
  <si>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</si>
  <si>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</si>
  <si>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</si>
  <si>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</si>
  <si>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</si>
  <si>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</si>
  <si>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</si>
  <si>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</si>
  <si>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</si>
  <si>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</si>
  <si>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</si>
  <si>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</si>
  <si>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</si>
  <si>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</si>
  <si>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</si>
  <si>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</si>
  <si>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</si>
  <si>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</si>
  <si>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</si>
  <si>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</si>
  <si>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</si>
  <si>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</si>
  <si>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ИТОГО ДОХОДОВ</t>
  </si>
  <si>
    <t>Приложение № 1</t>
  </si>
  <si>
    <t>сумма</t>
  </si>
  <si>
    <t>4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</si>
  <si>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</si>
  <si>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</si>
  <si>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000 1 05 03000 01 0000 110</t>
  </si>
  <si>
    <t>Доходы от оказания платных услуг и компенсации затрат государства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</si>
  <si>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</si>
  <si>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</si>
  <si>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</si>
  <si>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</si>
  <si>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</si>
  <si>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</si>
  <si>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</si>
  <si>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</si>
  <si>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</si>
  <si>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</si>
  <si>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</si>
  <si>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</si>
  <si>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</si>
  <si>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</si>
  <si>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</si>
  <si>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</si>
  <si>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</si>
  <si>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</si>
  <si>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</si>
  <si>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</si>
  <si>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</si>
  <si>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</si>
  <si>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</si>
  <si>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</si>
  <si>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</si>
  <si>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</si>
  <si>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</si>
  <si>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</si>
  <si>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</si>
  <si>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</si>
  <si>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</si>
  <si>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</si>
  <si>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</si>
  <si>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</si>
  <si>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</si>
  <si>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</si>
  <si>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</si>
  <si>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</si>
  <si>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</si>
  <si>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</si>
  <si>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</si>
  <si>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</si>
  <si>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</si>
  <si>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</si>
  <si>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</si>
  <si>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</si>
  <si>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</si>
  <si>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</si>
  <si>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</si>
  <si>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</si>
  <si>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</si>
  <si>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</si>
  <si>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</si>
  <si>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</si>
  <si>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</si>
  <si>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</si>
  <si>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</si>
  <si>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</si>
  <si>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</si>
  <si>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</si>
  <si>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</si>
  <si>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</si>
  <si>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</si>
  <si>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</si>
  <si>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</si>
  <si>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</si>
  <si>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000 1 16 01083 01 0000 140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</si>
  <si>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</si>
  <si>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</si>
  <si>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</si>
  <si>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</si>
  <si>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3</t>
  </si>
  <si>
    <t>Отклонение 2025 от 2024 года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</si>
  <si>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</si>
  <si>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</si>
  <si>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</si>
  <si>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</si>
  <si>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</si>
  <si>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</si>
  <si>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</si>
  <si>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</si>
  <si>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</si>
  <si>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</si>
  <si>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</si>
  <si>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</si>
  <si>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Проект на 2024 год </t>
  </si>
  <si>
    <t xml:space="preserve"> 2026 год (проект)</t>
  </si>
  <si>
    <t>Отклонение 2026 от 2025 года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</si>
  <si>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</si>
  <si>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</si>
  <si>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</si>
  <si>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</si>
  <si>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</si>
  <si>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</si>
  <si>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Сравнение проекта бюджета по доходам на 2025 год и плановый период 2026 и 2027 годов с планом на 2024 год </t>
  </si>
  <si>
    <t xml:space="preserve">Проект на 2025 год </t>
  </si>
  <si>
    <t xml:space="preserve"> 2027 год (проект)</t>
  </si>
  <si>
    <t>Отклонение 2027 от 2026 года</t>
  </si>
  <si>
    <t>Отклонение 2027 от 2024 года</t>
  </si>
  <si>
    <t>000 1 11 05312 04 0000 120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</si>
  <si>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</si>
  <si>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</si>
  <si>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</si>
  <si>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</si>
  <si>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</si>
  <si>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</si>
  <si>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</si>
  <si>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</si>
  <si>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</si>
  <si>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</si>
  <si>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</si>
  <si>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000 2 02 10000 00 0000 151</t>
  </si>
  <si>
    <t>000 2 02 20000 00 0000 151</t>
  </si>
  <si>
    <t>000 2 02 30000 00 0000 151</t>
  </si>
  <si>
    <t>000 2 02 40000 00 0000 151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</si>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</sst>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61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3" fillId="0" borderId="1" xfId="3" applyNumberFormat="1" applyFont="1" applyFill="1" applyBorder="1" applyAlignment="1" applyProtection="1">
      <alignment horizontal="center" vertical="center" wrapText="1"/>
    </xf>
    <xf numFmtId="49" fontId="3" fillId="0" borderId="1" xfId="3" applyNumberFormat="1" applyFont="1" applyFill="1" applyBorder="1" applyAlignment="1" applyProtection="1">
      <alignment horizontal="left" vertical="center" wrapText="1"/>
    </xf>
    <xf numFmtId="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/>
    <xf numFmtId="4" fontId="3" fillId="0" borderId="0" xfId="0" applyNumberFormat="1" applyFont="1" applyFill="1"/>
    <xf numFmtId="4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/>
    <xf numFmtId="3" fontId="3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Уточненные Приложения 1,6,7,8,9,13июль 2008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zoomScaleNormal="100" zoomScaleSheetLayoutView="100" zoomScalePageLayoutView="9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F25" sqref="F25"/>
    </sheetView>
  </sheetViews>
  <sheetFormatPr defaultRowHeight="12.75" x14ac:dyDescent="0.2"/>
  <cols>
    <col min="1" max="1" width="23.28515625" style="6" customWidth="1"/>
    <col min="2" max="2" width="60.42578125" style="38" customWidth="1"/>
    <col min="3" max="4" width="14" style="13" customWidth="1"/>
    <col min="5" max="5" width="14.28515625" style="13" customWidth="1"/>
    <col min="6" max="6" width="8.5703125" style="13" customWidth="1"/>
    <col min="7" max="7" width="13.5703125" style="27" customWidth="1"/>
    <col min="8" max="8" width="14.140625" style="13" customWidth="1"/>
    <col min="9" max="9" width="8.5703125" style="13" customWidth="1"/>
    <col min="10" max="10" width="14.42578125" style="27" customWidth="1"/>
    <col min="11" max="11" width="14.140625" style="14" customWidth="1"/>
    <col min="12" max="12" width="8.42578125" style="15" customWidth="1"/>
    <col min="13" max="13" width="13.85546875" style="15" customWidth="1"/>
    <col min="14" max="14" width="8.5703125" style="15" customWidth="1"/>
    <col min="15" max="15" width="9.140625" style="5"/>
    <col min="16" max="16" width="16.7109375" style="5" customWidth="1"/>
    <col min="17" max="17" width="9.140625" style="5"/>
    <col min="18" max="18" width="23" style="5" customWidth="1"/>
    <col min="19" max="16384" width="9.140625" style="5"/>
  </cols>
  <sheetData>
    <row r="1" spans="1:18" ht="15" x14ac:dyDescent="0.2">
      <c r="L1" s="13"/>
      <c r="M1" s="48" t="s">
        <v>38</v>
      </c>
      <c r="N1" s="49"/>
    </row>
    <row r="3" spans="1:18" x14ac:dyDescent="0.2">
      <c r="A3" s="52" t="s">
        <v>139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5" spans="1:18" s="7" customFormat="1" ht="27" customHeight="1" x14ac:dyDescent="0.2">
      <c r="A5" s="54" t="s">
        <v>0</v>
      </c>
      <c r="B5" s="56" t="s">
        <v>1</v>
      </c>
      <c r="C5" s="57" t="s">
        <v>130</v>
      </c>
      <c r="D5" s="57" t="s">
        <v>140</v>
      </c>
      <c r="E5" s="50" t="s">
        <v>117</v>
      </c>
      <c r="F5" s="51"/>
      <c r="G5" s="59" t="s">
        <v>131</v>
      </c>
      <c r="H5" s="50" t="s">
        <v>132</v>
      </c>
      <c r="I5" s="51"/>
      <c r="J5" s="59" t="s">
        <v>141</v>
      </c>
      <c r="K5" s="50" t="s">
        <v>142</v>
      </c>
      <c r="L5" s="51"/>
      <c r="M5" s="50" t="s">
        <v>143</v>
      </c>
      <c r="N5" s="51"/>
    </row>
    <row r="6" spans="1:18" s="7" customFormat="1" ht="17.25" customHeight="1" x14ac:dyDescent="0.2">
      <c r="A6" s="55"/>
      <c r="B6" s="55"/>
      <c r="C6" s="58"/>
      <c r="D6" s="58"/>
      <c r="E6" s="32" t="s">
        <v>39</v>
      </c>
      <c r="F6" s="33" t="s">
        <v>2</v>
      </c>
      <c r="G6" s="60"/>
      <c r="H6" s="32" t="s">
        <v>39</v>
      </c>
      <c r="I6" s="33" t="s">
        <v>2</v>
      </c>
      <c r="J6" s="60"/>
      <c r="K6" s="32" t="s">
        <v>39</v>
      </c>
      <c r="L6" s="33" t="s">
        <v>2</v>
      </c>
      <c r="M6" s="32" t="s">
        <v>39</v>
      </c>
      <c r="N6" s="33" t="s">
        <v>2</v>
      </c>
    </row>
    <row r="7" spans="1:18" s="7" customFormat="1" x14ac:dyDescent="0.2">
      <c r="A7" s="1">
        <v>1</v>
      </c>
      <c r="B7" s="1">
        <v>2</v>
      </c>
      <c r="C7" s="34" t="s">
        <v>116</v>
      </c>
      <c r="D7" s="34" t="s">
        <v>40</v>
      </c>
      <c r="E7" s="35">
        <v>5</v>
      </c>
      <c r="F7" s="36">
        <v>6</v>
      </c>
      <c r="G7" s="37">
        <v>7</v>
      </c>
      <c r="H7" s="35">
        <v>8</v>
      </c>
      <c r="I7" s="36">
        <v>9</v>
      </c>
      <c r="J7" s="37">
        <v>10</v>
      </c>
      <c r="K7" s="35">
        <v>11</v>
      </c>
      <c r="L7" s="36">
        <v>12</v>
      </c>
      <c r="M7" s="36">
        <v>13</v>
      </c>
      <c r="N7" s="35">
        <v>14</v>
      </c>
    </row>
    <row r="8" spans="1:18" s="7" customFormat="1" ht="20.100000000000001" customHeight="1" x14ac:dyDescent="0.2">
      <c r="A8" s="2" t="s">
        <v>3</v>
      </c>
      <c r="B8" s="39" t="s">
        <v>4</v>
      </c>
      <c r="C8" s="16">
        <f>C9+C27</f>
        <v>5118326212</v>
      </c>
      <c r="D8" s="16">
        <f>D9+D27</f>
        <v>5932076200</v>
      </c>
      <c r="E8" s="16">
        <f>D8-C8</f>
        <v>813749988</v>
      </c>
      <c r="F8" s="17">
        <f t="shared" ref="F8:F9" si="0">(D8/C8*100-100)</f>
        <v>15.898751941448168</v>
      </c>
      <c r="G8" s="16">
        <f>G9+G27</f>
        <v>6014190000</v>
      </c>
      <c r="H8" s="16">
        <f>G8-D8</f>
        <v>82113800</v>
      </c>
      <c r="I8" s="17">
        <f t="shared" ref="I8:I9" si="1">(G8/D8*100-100)</f>
        <v>1.3842337359051555</v>
      </c>
      <c r="J8" s="16">
        <f>J9+J27</f>
        <v>6199227700</v>
      </c>
      <c r="K8" s="16">
        <f>J8-G8</f>
        <v>185037700</v>
      </c>
      <c r="L8" s="18">
        <f t="shared" ref="L8:L9" si="2">(J8/G8*100-100)</f>
        <v>3.0766853059181756</v>
      </c>
      <c r="M8" s="16">
        <f>J8-C8</f>
        <v>1080901488</v>
      </c>
      <c r="N8" s="18">
        <f t="shared" ref="N8:N9" si="3">(J8/C8*100-100)</f>
        <v>21.118260994498712</v>
      </c>
      <c r="O8" s="22"/>
      <c r="P8" s="26"/>
    </row>
    <row r="9" spans="1:18" s="7" customFormat="1" ht="20.100000000000001" customHeight="1" x14ac:dyDescent="0.2">
      <c r="A9" s="2"/>
      <c r="B9" s="40" t="s">
        <v>5</v>
      </c>
      <c r="C9" s="16">
        <f>C10+C12+C16+C24+C11</f>
        <v>4592372100</v>
      </c>
      <c r="D9" s="16">
        <f>D10+D12+D16+D24+D11</f>
        <v>5370663632</v>
      </c>
      <c r="E9" s="16">
        <f t="shared" ref="E9" si="4">D9-C9</f>
        <v>778291532</v>
      </c>
      <c r="F9" s="17">
        <f t="shared" si="0"/>
        <v>16.947484111751308</v>
      </c>
      <c r="G9" s="16">
        <f>G10+G12+G16+G24+G11</f>
        <v>5466395736</v>
      </c>
      <c r="H9" s="16">
        <f t="shared" ref="H9" si="5">G9-D9</f>
        <v>95732104</v>
      </c>
      <c r="I9" s="17">
        <f t="shared" si="1"/>
        <v>1.7825004610156441</v>
      </c>
      <c r="J9" s="16">
        <f>J10+J12+J16+J24+J11</f>
        <v>5667929475</v>
      </c>
      <c r="K9" s="16">
        <f t="shared" ref="K9" si="6">J9-G9</f>
        <v>201533739</v>
      </c>
      <c r="L9" s="18">
        <f t="shared" si="2"/>
        <v>3.6867755049778168</v>
      </c>
      <c r="M9" s="16">
        <f t="shared" ref="M9" si="7">J9-C9</f>
        <v>1075557375</v>
      </c>
      <c r="N9" s="18">
        <f t="shared" si="3"/>
        <v>23.420518886089383</v>
      </c>
      <c r="P9" s="26"/>
      <c r="R9" s="26"/>
    </row>
    <row r="10" spans="1:18" ht="20.100000000000001" customHeight="1" x14ac:dyDescent="0.2">
      <c r="A10" s="3" t="s">
        <v>6</v>
      </c>
      <c r="B10" s="41" t="s">
        <v>7</v>
      </c>
      <c r="C10" s="19">
        <v>3657729800</v>
      </c>
      <c r="D10" s="19">
        <v>4294750552</v>
      </c>
      <c r="E10" s="19">
        <f>D10-C10</f>
        <v>637020752</v>
      </c>
      <c r="F10" s="20">
        <f>(D10/C10*100-100)</f>
        <v>17.415741097114392</v>
      </c>
      <c r="G10" s="19">
        <v>4380427986</v>
      </c>
      <c r="H10" s="19">
        <f>G10-D10</f>
        <v>85677434</v>
      </c>
      <c r="I10" s="20">
        <f>(G10/D10*100-100)</f>
        <v>1.9949338841135216</v>
      </c>
      <c r="J10" s="19">
        <v>4481839835</v>
      </c>
      <c r="K10" s="19">
        <f>J10-G10</f>
        <v>101411849</v>
      </c>
      <c r="L10" s="21">
        <f>(J10/G10*100-100)</f>
        <v>2.3151128000304055</v>
      </c>
      <c r="M10" s="19">
        <f>J10-C10</f>
        <v>824110035</v>
      </c>
      <c r="N10" s="21">
        <f>(J10/C10*100-100)</f>
        <v>22.53064277738612</v>
      </c>
      <c r="O10" s="23"/>
      <c r="P10" s="30"/>
    </row>
    <row r="11" spans="1:18" ht="27.75" customHeight="1" x14ac:dyDescent="0.2">
      <c r="A11" s="4" t="s">
        <v>8</v>
      </c>
      <c r="B11" s="42" t="s">
        <v>9</v>
      </c>
      <c r="C11" s="19">
        <v>13005000</v>
      </c>
      <c r="D11" s="19">
        <v>14640000</v>
      </c>
      <c r="E11" s="19">
        <f t="shared" ref="E11:E74" si="8">D11-C11</f>
        <v>1635000</v>
      </c>
      <c r="F11" s="20">
        <f t="shared" ref="F11:F74" si="9">(D11/C11*100-100)</f>
        <v>12.572087658592864</v>
      </c>
      <c r="G11" s="19">
        <v>15030000</v>
      </c>
      <c r="H11" s="19">
        <f t="shared" ref="H11:H74" si="10">G11-D11</f>
        <v>390000</v>
      </c>
      <c r="I11" s="20">
        <f t="shared" ref="I11:I74" si="11">(G11/D11*100-100)</f>
        <v>2.6639344262295026</v>
      </c>
      <c r="J11" s="19">
        <v>15330000</v>
      </c>
      <c r="K11" s="19">
        <f t="shared" ref="K11:K74" si="12">J11-G11</f>
        <v>300000</v>
      </c>
      <c r="L11" s="21">
        <f t="shared" ref="L11:L74" si="13">(J11/G11*100-100)</f>
        <v>1.996007984031948</v>
      </c>
      <c r="M11" s="19">
        <f t="shared" ref="M11:M74" si="14">J11-C11</f>
        <v>2325000</v>
      </c>
      <c r="N11" s="21">
        <f t="shared" ref="N11:N74" si="15">(J11/C11*100-100)</f>
        <v>17.877739331026518</v>
      </c>
      <c r="P11" s="30"/>
    </row>
    <row r="12" spans="1:18" ht="20.100000000000001" customHeight="1" x14ac:dyDescent="0.2">
      <c r="A12" s="3" t="s">
        <v>10</v>
      </c>
      <c r="B12" s="41" t="s">
        <v>11</v>
      </c>
      <c r="C12" s="19">
        <f>C13+C14+C15</f>
        <v>659275000</v>
      </c>
      <c r="D12" s="19">
        <f>D13+D14+D15</f>
        <v>776084690</v>
      </c>
      <c r="E12" s="19">
        <f t="shared" si="8"/>
        <v>116809690</v>
      </c>
      <c r="F12" s="20">
        <f t="shared" si="9"/>
        <v>17.717900724280454</v>
      </c>
      <c r="G12" s="19">
        <f>G13+G14+G15</f>
        <v>783845200</v>
      </c>
      <c r="H12" s="19">
        <f t="shared" si="10"/>
        <v>7760510</v>
      </c>
      <c r="I12" s="20">
        <f t="shared" si="11"/>
        <v>0.99995658978919266</v>
      </c>
      <c r="J12" s="19">
        <f>J13+J14+J15</f>
        <v>861743880</v>
      </c>
      <c r="K12" s="19">
        <f t="shared" si="12"/>
        <v>77898680</v>
      </c>
      <c r="L12" s="21">
        <f t="shared" si="13"/>
        <v>9.9380183740360906</v>
      </c>
      <c r="M12" s="19">
        <f t="shared" si="14"/>
        <v>202468880</v>
      </c>
      <c r="N12" s="21">
        <f t="shared" si="15"/>
        <v>30.710838420992758</v>
      </c>
      <c r="P12" s="30"/>
    </row>
    <row r="13" spans="1:18" ht="27" customHeight="1" x14ac:dyDescent="0.2">
      <c r="A13" s="3" t="s">
        <v>12</v>
      </c>
      <c r="B13" s="43" t="s">
        <v>13</v>
      </c>
      <c r="C13" s="19">
        <v>634575000</v>
      </c>
      <c r="D13" s="19">
        <v>751451690</v>
      </c>
      <c r="E13" s="19">
        <f t="shared" si="8"/>
        <v>116876690</v>
      </c>
      <c r="F13" s="20">
        <f t="shared" si="9"/>
        <v>18.418105030926199</v>
      </c>
      <c r="G13" s="19">
        <v>758966200</v>
      </c>
      <c r="H13" s="19">
        <f t="shared" si="10"/>
        <v>7514510</v>
      </c>
      <c r="I13" s="20">
        <f t="shared" si="11"/>
        <v>0.9999990817773039</v>
      </c>
      <c r="J13" s="19">
        <v>836555880</v>
      </c>
      <c r="K13" s="19">
        <f t="shared" si="12"/>
        <v>77589680</v>
      </c>
      <c r="L13" s="21">
        <f t="shared" si="13"/>
        <v>10.223074492645395</v>
      </c>
      <c r="M13" s="19">
        <f t="shared" si="14"/>
        <v>201980880</v>
      </c>
      <c r="N13" s="21">
        <f t="shared" si="15"/>
        <v>31.829315683725326</v>
      </c>
      <c r="P13" s="30"/>
    </row>
    <row r="14" spans="1:18" ht="20.100000000000001" customHeight="1" x14ac:dyDescent="0.2">
      <c r="A14" s="3" t="s">
        <v>43</v>
      </c>
      <c r="B14" s="43" t="s">
        <v>14</v>
      </c>
      <c r="C14" s="19">
        <v>500000</v>
      </c>
      <c r="D14" s="19">
        <v>191000</v>
      </c>
      <c r="E14" s="19">
        <f t="shared" si="8"/>
        <v>-309000</v>
      </c>
      <c r="F14" s="20">
        <f t="shared" si="9"/>
        <v>-61.8</v>
      </c>
      <c r="G14" s="19">
        <v>193000</v>
      </c>
      <c r="H14" s="19">
        <f t="shared" si="10"/>
        <v>2000</v>
      </c>
      <c r="I14" s="20">
        <f t="shared" si="11"/>
        <v>1.0471204188481522</v>
      </c>
      <c r="J14" s="19">
        <v>195000</v>
      </c>
      <c r="K14" s="19">
        <f t="shared" si="12"/>
        <v>2000</v>
      </c>
      <c r="L14" s="21">
        <f t="shared" si="13"/>
        <v>1.0362694300518172</v>
      </c>
      <c r="M14" s="19">
        <f t="shared" si="14"/>
        <v>-305000</v>
      </c>
      <c r="N14" s="21">
        <f t="shared" si="15"/>
        <v>-61</v>
      </c>
      <c r="P14" s="30"/>
    </row>
    <row r="15" spans="1:18" ht="30.75" customHeight="1" x14ac:dyDescent="0.2">
      <c r="A15" s="11" t="s">
        <v>109</v>
      </c>
      <c r="B15" s="12" t="s">
        <v>110</v>
      </c>
      <c r="C15" s="19">
        <v>24200000</v>
      </c>
      <c r="D15" s="19">
        <v>24442000</v>
      </c>
      <c r="E15" s="19">
        <f t="shared" si="8"/>
        <v>242000</v>
      </c>
      <c r="F15" s="20">
        <f t="shared" si="9"/>
        <v>1</v>
      </c>
      <c r="G15" s="19">
        <v>24686000</v>
      </c>
      <c r="H15" s="19">
        <f t="shared" si="10"/>
        <v>244000</v>
      </c>
      <c r="I15" s="20">
        <f t="shared" si="11"/>
        <v>0.99828164634645589</v>
      </c>
      <c r="J15" s="19">
        <v>24993000</v>
      </c>
      <c r="K15" s="19">
        <f t="shared" si="12"/>
        <v>307000</v>
      </c>
      <c r="L15" s="21">
        <f t="shared" si="13"/>
        <v>1.2436198655108228</v>
      </c>
      <c r="M15" s="19">
        <f t="shared" si="14"/>
        <v>793000</v>
      </c>
      <c r="N15" s="21">
        <f t="shared" si="15"/>
        <v>3.2768595041322328</v>
      </c>
      <c r="P15" s="30"/>
    </row>
    <row r="16" spans="1:18" ht="20.100000000000001" customHeight="1" x14ac:dyDescent="0.2">
      <c r="A16" s="3" t="s">
        <v>15</v>
      </c>
      <c r="B16" s="43" t="s">
        <v>16</v>
      </c>
      <c r="C16" s="19">
        <f>C17+C21+C18</f>
        <v>237563300</v>
      </c>
      <c r="D16" s="19">
        <f>D17+D21+D18</f>
        <v>264177530</v>
      </c>
      <c r="E16" s="19">
        <f t="shared" si="8"/>
        <v>26614230</v>
      </c>
      <c r="F16" s="20">
        <f t="shared" si="9"/>
        <v>11.203005683116871</v>
      </c>
      <c r="G16" s="19">
        <f>G17+G21+G18</f>
        <v>265871630</v>
      </c>
      <c r="H16" s="19">
        <f t="shared" si="10"/>
        <v>1694100</v>
      </c>
      <c r="I16" s="20">
        <f t="shared" si="11"/>
        <v>0.64127331344189997</v>
      </c>
      <c r="J16" s="19">
        <f>J17+J21+J18</f>
        <v>287582680</v>
      </c>
      <c r="K16" s="19">
        <f t="shared" si="12"/>
        <v>21711050</v>
      </c>
      <c r="L16" s="21">
        <f t="shared" si="13"/>
        <v>8.1659897297052737</v>
      </c>
      <c r="M16" s="19">
        <f t="shared" si="14"/>
        <v>50019380</v>
      </c>
      <c r="N16" s="21">
        <f t="shared" si="15"/>
        <v>21.055179819441804</v>
      </c>
      <c r="P16" s="30"/>
    </row>
    <row r="17" spans="1:18" ht="40.5" customHeight="1" x14ac:dyDescent="0.2">
      <c r="A17" s="3" t="s">
        <v>108</v>
      </c>
      <c r="B17" s="44" t="s">
        <v>107</v>
      </c>
      <c r="C17" s="19">
        <v>95000000</v>
      </c>
      <c r="D17" s="19">
        <v>103294000</v>
      </c>
      <c r="E17" s="19">
        <f t="shared" si="8"/>
        <v>8294000</v>
      </c>
      <c r="F17" s="20">
        <f t="shared" si="9"/>
        <v>8.7305263157894757</v>
      </c>
      <c r="G17" s="19">
        <v>104326940</v>
      </c>
      <c r="H17" s="19">
        <f t="shared" si="10"/>
        <v>1032940</v>
      </c>
      <c r="I17" s="20">
        <f t="shared" si="11"/>
        <v>1</v>
      </c>
      <c r="J17" s="19">
        <v>105370210</v>
      </c>
      <c r="K17" s="19">
        <f t="shared" si="12"/>
        <v>1043270</v>
      </c>
      <c r="L17" s="21">
        <f t="shared" si="13"/>
        <v>1.0000005751151093</v>
      </c>
      <c r="M17" s="19">
        <f t="shared" si="14"/>
        <v>10370210</v>
      </c>
      <c r="N17" s="21">
        <f t="shared" si="15"/>
        <v>10.916010526315787</v>
      </c>
      <c r="P17" s="30"/>
    </row>
    <row r="18" spans="1:18" ht="20.100000000000001" customHeight="1" x14ac:dyDescent="0.2">
      <c r="A18" s="3" t="s">
        <v>47</v>
      </c>
      <c r="B18" s="44" t="s">
        <v>48</v>
      </c>
      <c r="C18" s="19">
        <f>C19+C20</f>
        <v>61063300</v>
      </c>
      <c r="D18" s="19">
        <f>D19+D20</f>
        <v>66116530</v>
      </c>
      <c r="E18" s="19">
        <f t="shared" si="8"/>
        <v>5053230</v>
      </c>
      <c r="F18" s="20">
        <f t="shared" si="9"/>
        <v>8.2753961872352022</v>
      </c>
      <c r="G18" s="19">
        <f>G19+G20</f>
        <v>66777690</v>
      </c>
      <c r="H18" s="19">
        <f t="shared" si="10"/>
        <v>661160</v>
      </c>
      <c r="I18" s="20">
        <f t="shared" si="11"/>
        <v>0.99999198385032173</v>
      </c>
      <c r="J18" s="19">
        <f>J19+J20</f>
        <v>67445470</v>
      </c>
      <c r="K18" s="19">
        <f t="shared" si="12"/>
        <v>667780</v>
      </c>
      <c r="L18" s="21">
        <f t="shared" si="13"/>
        <v>1.0000046422689906</v>
      </c>
      <c r="M18" s="19">
        <f t="shared" si="14"/>
        <v>6382170</v>
      </c>
      <c r="N18" s="21">
        <f t="shared" si="15"/>
        <v>10.451727960984741</v>
      </c>
      <c r="P18" s="30"/>
    </row>
    <row r="19" spans="1:18" ht="20.100000000000001" customHeight="1" x14ac:dyDescent="0.2">
      <c r="A19" s="3" t="s">
        <v>56</v>
      </c>
      <c r="B19" s="44" t="s">
        <v>58</v>
      </c>
      <c r="C19" s="19">
        <v>25063300</v>
      </c>
      <c r="D19" s="19">
        <v>27683530</v>
      </c>
      <c r="E19" s="19">
        <f t="shared" si="8"/>
        <v>2620230</v>
      </c>
      <c r="F19" s="20">
        <f t="shared" si="9"/>
        <v>10.454449334285584</v>
      </c>
      <c r="G19" s="19">
        <v>27960360</v>
      </c>
      <c r="H19" s="19">
        <f t="shared" si="10"/>
        <v>276830</v>
      </c>
      <c r="I19" s="20">
        <f t="shared" si="11"/>
        <v>0.99998085504269341</v>
      </c>
      <c r="J19" s="19">
        <v>28239970</v>
      </c>
      <c r="K19" s="19">
        <f t="shared" si="12"/>
        <v>279610</v>
      </c>
      <c r="L19" s="21">
        <f t="shared" si="13"/>
        <v>1.0000228895479211</v>
      </c>
      <c r="M19" s="19">
        <f t="shared" si="14"/>
        <v>3176670</v>
      </c>
      <c r="N19" s="21">
        <f t="shared" si="15"/>
        <v>12.674587943327495</v>
      </c>
      <c r="P19" s="30"/>
    </row>
    <row r="20" spans="1:18" ht="20.100000000000001" customHeight="1" x14ac:dyDescent="0.2">
      <c r="A20" s="3" t="s">
        <v>57</v>
      </c>
      <c r="B20" s="44" t="s">
        <v>59</v>
      </c>
      <c r="C20" s="19">
        <v>36000000</v>
      </c>
      <c r="D20" s="19">
        <v>38433000</v>
      </c>
      <c r="E20" s="19">
        <f t="shared" si="8"/>
        <v>2433000</v>
      </c>
      <c r="F20" s="20">
        <f t="shared" si="9"/>
        <v>6.7583333333333258</v>
      </c>
      <c r="G20" s="19">
        <v>38817330</v>
      </c>
      <c r="H20" s="19">
        <f t="shared" si="10"/>
        <v>384330</v>
      </c>
      <c r="I20" s="20">
        <f t="shared" si="11"/>
        <v>1</v>
      </c>
      <c r="J20" s="19">
        <v>39205500</v>
      </c>
      <c r="K20" s="19">
        <f t="shared" si="12"/>
        <v>388170</v>
      </c>
      <c r="L20" s="21">
        <f t="shared" si="13"/>
        <v>0.99999149864248693</v>
      </c>
      <c r="M20" s="19">
        <f t="shared" si="14"/>
        <v>3205500</v>
      </c>
      <c r="N20" s="21">
        <f t="shared" si="15"/>
        <v>8.9041666666666686</v>
      </c>
      <c r="P20" s="30"/>
    </row>
    <row r="21" spans="1:18" ht="20.100000000000001" customHeight="1" x14ac:dyDescent="0.2">
      <c r="A21" s="3" t="s">
        <v>17</v>
      </c>
      <c r="B21" s="44" t="s">
        <v>18</v>
      </c>
      <c r="C21" s="19">
        <f>C22+C23</f>
        <v>81500000</v>
      </c>
      <c r="D21" s="19">
        <f>D22+D23</f>
        <v>94767000</v>
      </c>
      <c r="E21" s="19">
        <f t="shared" si="8"/>
        <v>13267000</v>
      </c>
      <c r="F21" s="20">
        <f t="shared" si="9"/>
        <v>16.278527607361966</v>
      </c>
      <c r="G21" s="19">
        <f>G22+G23</f>
        <v>94767000</v>
      </c>
      <c r="H21" s="19">
        <f t="shared" si="10"/>
        <v>0</v>
      </c>
      <c r="I21" s="20">
        <f t="shared" si="11"/>
        <v>0</v>
      </c>
      <c r="J21" s="19">
        <f>J22+J23</f>
        <v>114767000</v>
      </c>
      <c r="K21" s="19">
        <f t="shared" si="12"/>
        <v>20000000</v>
      </c>
      <c r="L21" s="21">
        <f t="shared" si="13"/>
        <v>21.104392879377841</v>
      </c>
      <c r="M21" s="19">
        <f t="shared" si="14"/>
        <v>33267000</v>
      </c>
      <c r="N21" s="21">
        <f t="shared" si="15"/>
        <v>40.818404907975463</v>
      </c>
      <c r="O21" s="23"/>
      <c r="P21" s="30"/>
    </row>
    <row r="22" spans="1:18" ht="31.5" customHeight="1" x14ac:dyDescent="0.2">
      <c r="A22" s="3" t="s">
        <v>61</v>
      </c>
      <c r="B22" s="44" t="s">
        <v>60</v>
      </c>
      <c r="C22" s="19">
        <v>65500000</v>
      </c>
      <c r="D22" s="19">
        <v>73682000</v>
      </c>
      <c r="E22" s="19">
        <f t="shared" si="8"/>
        <v>8182000</v>
      </c>
      <c r="F22" s="20">
        <f t="shared" si="9"/>
        <v>12.491603053435114</v>
      </c>
      <c r="G22" s="19">
        <v>73682000</v>
      </c>
      <c r="H22" s="19">
        <f t="shared" si="10"/>
        <v>0</v>
      </c>
      <c r="I22" s="20">
        <f t="shared" si="11"/>
        <v>0</v>
      </c>
      <c r="J22" s="19">
        <v>93682000</v>
      </c>
      <c r="K22" s="19">
        <f t="shared" si="12"/>
        <v>20000000</v>
      </c>
      <c r="L22" s="21">
        <f t="shared" si="13"/>
        <v>27.143671453000735</v>
      </c>
      <c r="M22" s="19">
        <f t="shared" si="14"/>
        <v>28182000</v>
      </c>
      <c r="N22" s="21">
        <f t="shared" si="15"/>
        <v>43.025954198473272</v>
      </c>
      <c r="P22" s="30"/>
    </row>
    <row r="23" spans="1:18" ht="30" customHeight="1" x14ac:dyDescent="0.2">
      <c r="A23" s="3" t="s">
        <v>63</v>
      </c>
      <c r="B23" s="44" t="s">
        <v>62</v>
      </c>
      <c r="C23" s="19">
        <v>16000000</v>
      </c>
      <c r="D23" s="19">
        <v>21085000</v>
      </c>
      <c r="E23" s="19">
        <f t="shared" si="8"/>
        <v>5085000</v>
      </c>
      <c r="F23" s="20">
        <f t="shared" si="9"/>
        <v>31.78125</v>
      </c>
      <c r="G23" s="19">
        <v>21085000</v>
      </c>
      <c r="H23" s="19">
        <f t="shared" si="10"/>
        <v>0</v>
      </c>
      <c r="I23" s="20">
        <f t="shared" si="11"/>
        <v>0</v>
      </c>
      <c r="J23" s="19">
        <v>21085000</v>
      </c>
      <c r="K23" s="19">
        <f t="shared" si="12"/>
        <v>0</v>
      </c>
      <c r="L23" s="21">
        <f t="shared" si="13"/>
        <v>0</v>
      </c>
      <c r="M23" s="19">
        <f t="shared" si="14"/>
        <v>5085000</v>
      </c>
      <c r="N23" s="21">
        <f t="shared" si="15"/>
        <v>31.78125</v>
      </c>
      <c r="P23" s="30"/>
    </row>
    <row r="24" spans="1:18" ht="20.100000000000001" customHeight="1" x14ac:dyDescent="0.2">
      <c r="A24" s="3" t="s">
        <v>19</v>
      </c>
      <c r="B24" s="44" t="s">
        <v>20</v>
      </c>
      <c r="C24" s="19">
        <f>C25+C26</f>
        <v>24799000</v>
      </c>
      <c r="D24" s="19">
        <f>D25+D26</f>
        <v>21010860</v>
      </c>
      <c r="E24" s="19">
        <f t="shared" si="8"/>
        <v>-3788140</v>
      </c>
      <c r="F24" s="20">
        <f t="shared" si="9"/>
        <v>-15.27537400701641</v>
      </c>
      <c r="G24" s="19">
        <f>G25+G26</f>
        <v>21220920</v>
      </c>
      <c r="H24" s="19">
        <f t="shared" si="10"/>
        <v>210060</v>
      </c>
      <c r="I24" s="20">
        <f t="shared" si="11"/>
        <v>0.9997686910483452</v>
      </c>
      <c r="J24" s="19">
        <f>J25+J26</f>
        <v>21433080</v>
      </c>
      <c r="K24" s="19">
        <f t="shared" si="12"/>
        <v>212160</v>
      </c>
      <c r="L24" s="21">
        <f t="shared" si="13"/>
        <v>0.99976815331285707</v>
      </c>
      <c r="M24" s="19">
        <f t="shared" si="14"/>
        <v>-3365920</v>
      </c>
      <c r="N24" s="21">
        <f t="shared" si="15"/>
        <v>-13.572805355054641</v>
      </c>
      <c r="P24" s="30"/>
    </row>
    <row r="25" spans="1:18" ht="36.75" customHeight="1" x14ac:dyDescent="0.2">
      <c r="A25" s="3" t="s">
        <v>118</v>
      </c>
      <c r="B25" s="44" t="s">
        <v>119</v>
      </c>
      <c r="C25" s="19">
        <v>24799000</v>
      </c>
      <c r="D25" s="19">
        <v>21005860</v>
      </c>
      <c r="E25" s="19">
        <f t="shared" si="8"/>
        <v>-3793140</v>
      </c>
      <c r="F25" s="20">
        <f t="shared" si="9"/>
        <v>-15.295536110327035</v>
      </c>
      <c r="G25" s="19">
        <v>21215920</v>
      </c>
      <c r="H25" s="19">
        <f t="shared" si="10"/>
        <v>210060</v>
      </c>
      <c r="I25" s="20">
        <f t="shared" si="11"/>
        <v>1.0000066648068611</v>
      </c>
      <c r="J25" s="19">
        <v>21428080</v>
      </c>
      <c r="K25" s="19">
        <f t="shared" si="12"/>
        <v>212160</v>
      </c>
      <c r="L25" s="21">
        <f t="shared" si="13"/>
        <v>1.0000037707532954</v>
      </c>
      <c r="M25" s="19">
        <f t="shared" si="14"/>
        <v>-3370920</v>
      </c>
      <c r="N25" s="21">
        <f t="shared" si="15"/>
        <v>-13.592967458365251</v>
      </c>
      <c r="P25" s="30"/>
    </row>
    <row r="26" spans="1:18" ht="32.25" customHeight="1" x14ac:dyDescent="0.2">
      <c r="A26" s="11" t="s">
        <v>120</v>
      </c>
      <c r="B26" s="12" t="s">
        <v>121</v>
      </c>
      <c r="C26" s="19">
        <v>0</v>
      </c>
      <c r="D26" s="19">
        <v>5000</v>
      </c>
      <c r="E26" s="19">
        <f t="shared" si="8"/>
        <v>5000</v>
      </c>
      <c r="F26" s="20">
        <v>0</v>
      </c>
      <c r="G26" s="19">
        <v>5000</v>
      </c>
      <c r="H26" s="19">
        <f t="shared" si="10"/>
        <v>0</v>
      </c>
      <c r="I26" s="20">
        <f t="shared" si="11"/>
        <v>0</v>
      </c>
      <c r="J26" s="19">
        <v>5000</v>
      </c>
      <c r="K26" s="19">
        <f t="shared" si="12"/>
        <v>0</v>
      </c>
      <c r="L26" s="21">
        <f t="shared" si="13"/>
        <v>0</v>
      </c>
      <c r="M26" s="19">
        <f t="shared" si="14"/>
        <v>5000</v>
      </c>
      <c r="N26" s="21">
        <v>0</v>
      </c>
      <c r="P26" s="30"/>
    </row>
    <row r="27" spans="1:18" s="7" customFormat="1" ht="20.100000000000001" customHeight="1" x14ac:dyDescent="0.2">
      <c r="A27" s="2"/>
      <c r="B27" s="39" t="s">
        <v>21</v>
      </c>
      <c r="C27" s="16">
        <f>C28+C39+C41+C44+C48</f>
        <v>525954112</v>
      </c>
      <c r="D27" s="16">
        <f>D28+D39+D41+D44+D48</f>
        <v>561412568</v>
      </c>
      <c r="E27" s="16">
        <f t="shared" si="8"/>
        <v>35458456</v>
      </c>
      <c r="F27" s="17">
        <f t="shared" si="9"/>
        <v>6.7417394770743755</v>
      </c>
      <c r="G27" s="16">
        <f>G28+G39+G41+G44+G48</f>
        <v>547794264</v>
      </c>
      <c r="H27" s="16">
        <f t="shared" si="10"/>
        <v>-13618304</v>
      </c>
      <c r="I27" s="17">
        <f t="shared" si="11"/>
        <v>-2.4257212567425057</v>
      </c>
      <c r="J27" s="16">
        <f>J28+J39+J41+J44+J48</f>
        <v>531298225</v>
      </c>
      <c r="K27" s="16">
        <f t="shared" si="12"/>
        <v>-16496039</v>
      </c>
      <c r="L27" s="18">
        <f t="shared" si="13"/>
        <v>-3.0113566504960687</v>
      </c>
      <c r="M27" s="16">
        <f t="shared" si="14"/>
        <v>5344113</v>
      </c>
      <c r="N27" s="18">
        <f t="shared" si="15"/>
        <v>1.0160797069687959</v>
      </c>
      <c r="P27" s="26"/>
      <c r="R27" s="26"/>
    </row>
    <row r="28" spans="1:18" ht="30.75" customHeight="1" x14ac:dyDescent="0.2">
      <c r="A28" s="3" t="s">
        <v>22</v>
      </c>
      <c r="B28" s="43" t="s">
        <v>23</v>
      </c>
      <c r="C28" s="19">
        <f>C29+C36+C37+C30+C31+C32+C33+C38</f>
        <v>434983202</v>
      </c>
      <c r="D28" s="19">
        <f>D29+D36+D37+D30+D31+D32+D33+D38+D34+D35</f>
        <v>452119060</v>
      </c>
      <c r="E28" s="19">
        <f t="shared" si="8"/>
        <v>17135858</v>
      </c>
      <c r="F28" s="20">
        <f t="shared" si="9"/>
        <v>3.9394298265338534</v>
      </c>
      <c r="G28" s="19">
        <f>G29+G36+G37+G30+G31+G32+G33+G38+G34+G35</f>
        <v>452255656</v>
      </c>
      <c r="H28" s="19">
        <f t="shared" si="10"/>
        <v>136596</v>
      </c>
      <c r="I28" s="20">
        <f t="shared" si="11"/>
        <v>3.0212395823355109E-2</v>
      </c>
      <c r="J28" s="19">
        <f>J29+J36+J37+J30+J31+J32+J33+J38+J34+J35</f>
        <v>447281117</v>
      </c>
      <c r="K28" s="19">
        <f t="shared" si="12"/>
        <v>-4974539</v>
      </c>
      <c r="L28" s="21">
        <f t="shared" si="13"/>
        <v>-1.0999395881518836</v>
      </c>
      <c r="M28" s="19">
        <f t="shared" si="14"/>
        <v>12297915</v>
      </c>
      <c r="N28" s="21">
        <f t="shared" si="15"/>
        <v>2.8272160725875608</v>
      </c>
      <c r="P28" s="30"/>
    </row>
    <row r="29" spans="1:18" ht="42" customHeight="1" x14ac:dyDescent="0.2">
      <c r="A29" s="3" t="s">
        <v>65</v>
      </c>
      <c r="B29" s="43" t="s">
        <v>64</v>
      </c>
      <c r="C29" s="19">
        <v>1570900</v>
      </c>
      <c r="D29" s="19">
        <v>1273000</v>
      </c>
      <c r="E29" s="19">
        <f t="shared" si="8"/>
        <v>-297900</v>
      </c>
      <c r="F29" s="20">
        <f t="shared" si="9"/>
        <v>-18.963651410019736</v>
      </c>
      <c r="G29" s="19">
        <v>1294000</v>
      </c>
      <c r="H29" s="19">
        <f t="shared" si="10"/>
        <v>21000</v>
      </c>
      <c r="I29" s="20">
        <f t="shared" si="11"/>
        <v>1.6496465043205149</v>
      </c>
      <c r="J29" s="19">
        <v>1315800</v>
      </c>
      <c r="K29" s="19">
        <f t="shared" si="12"/>
        <v>21800</v>
      </c>
      <c r="L29" s="21">
        <f t="shared" si="13"/>
        <v>1.6846986089644531</v>
      </c>
      <c r="M29" s="19">
        <f t="shared" si="14"/>
        <v>-255100</v>
      </c>
      <c r="N29" s="21">
        <f t="shared" si="15"/>
        <v>-16.239098605894711</v>
      </c>
      <c r="P29" s="30"/>
    </row>
    <row r="30" spans="1:18" ht="63.75" x14ac:dyDescent="0.2">
      <c r="A30" s="3" t="s">
        <v>66</v>
      </c>
      <c r="B30" s="43" t="s">
        <v>67</v>
      </c>
      <c r="C30" s="19">
        <v>364000000</v>
      </c>
      <c r="D30" s="19">
        <v>380380000</v>
      </c>
      <c r="E30" s="19">
        <f>D30-C30</f>
        <v>16380000</v>
      </c>
      <c r="F30" s="20">
        <f t="shared" si="9"/>
        <v>4.5</v>
      </c>
      <c r="G30" s="19">
        <v>380380000</v>
      </c>
      <c r="H30" s="19">
        <f t="shared" si="10"/>
        <v>0</v>
      </c>
      <c r="I30" s="20">
        <f t="shared" si="11"/>
        <v>0</v>
      </c>
      <c r="J30" s="19">
        <v>380380000</v>
      </c>
      <c r="K30" s="19">
        <f t="shared" si="12"/>
        <v>0</v>
      </c>
      <c r="L30" s="21">
        <f t="shared" si="13"/>
        <v>0</v>
      </c>
      <c r="M30" s="19">
        <f t="shared" si="14"/>
        <v>16380000</v>
      </c>
      <c r="N30" s="21">
        <f t="shared" si="15"/>
        <v>4.5</v>
      </c>
      <c r="P30" s="30"/>
    </row>
    <row r="31" spans="1:18" ht="53.25" customHeight="1" x14ac:dyDescent="0.2">
      <c r="A31" s="3" t="s">
        <v>68</v>
      </c>
      <c r="B31" s="43" t="s">
        <v>69</v>
      </c>
      <c r="C31" s="19">
        <v>631280</v>
      </c>
      <c r="D31" s="19">
        <v>659688</v>
      </c>
      <c r="E31" s="19">
        <f>D31-C31</f>
        <v>28408</v>
      </c>
      <c r="F31" s="20">
        <f t="shared" si="9"/>
        <v>4.5000633633253102</v>
      </c>
      <c r="G31" s="19">
        <v>659688</v>
      </c>
      <c r="H31" s="19">
        <f t="shared" si="10"/>
        <v>0</v>
      </c>
      <c r="I31" s="20">
        <f t="shared" si="11"/>
        <v>0</v>
      </c>
      <c r="J31" s="19">
        <v>659688</v>
      </c>
      <c r="K31" s="19">
        <f t="shared" si="12"/>
        <v>0</v>
      </c>
      <c r="L31" s="21">
        <f t="shared" si="13"/>
        <v>0</v>
      </c>
      <c r="M31" s="19">
        <f t="shared" si="14"/>
        <v>28408</v>
      </c>
      <c r="N31" s="21">
        <f t="shared" si="15"/>
        <v>4.5000633633253102</v>
      </c>
      <c r="P31" s="30"/>
    </row>
    <row r="32" spans="1:18" ht="51" x14ac:dyDescent="0.2">
      <c r="A32" s="3" t="s">
        <v>70</v>
      </c>
      <c r="B32" s="43" t="s">
        <v>71</v>
      </c>
      <c r="C32" s="19">
        <v>191522</v>
      </c>
      <c r="D32" s="19">
        <v>191522</v>
      </c>
      <c r="E32" s="19">
        <f t="shared" si="8"/>
        <v>0</v>
      </c>
      <c r="F32" s="20">
        <f t="shared" si="9"/>
        <v>0</v>
      </c>
      <c r="G32" s="19">
        <v>191522</v>
      </c>
      <c r="H32" s="19">
        <f t="shared" si="10"/>
        <v>0</v>
      </c>
      <c r="I32" s="20">
        <f t="shared" si="11"/>
        <v>0</v>
      </c>
      <c r="J32" s="19">
        <v>191522</v>
      </c>
      <c r="K32" s="19">
        <f t="shared" si="12"/>
        <v>0</v>
      </c>
      <c r="L32" s="21">
        <f t="shared" si="13"/>
        <v>0</v>
      </c>
      <c r="M32" s="19">
        <f t="shared" si="14"/>
        <v>0</v>
      </c>
      <c r="N32" s="21">
        <f t="shared" si="15"/>
        <v>0</v>
      </c>
      <c r="P32" s="30"/>
    </row>
    <row r="33" spans="1:16" ht="30.75" customHeight="1" x14ac:dyDescent="0.2">
      <c r="A33" s="3" t="s">
        <v>72</v>
      </c>
      <c r="B33" s="43" t="s">
        <v>73</v>
      </c>
      <c r="C33" s="19">
        <v>59592000</v>
      </c>
      <c r="D33" s="19">
        <v>60230300</v>
      </c>
      <c r="E33" s="19">
        <f t="shared" si="8"/>
        <v>638300</v>
      </c>
      <c r="F33" s="20">
        <f t="shared" si="9"/>
        <v>1.0711169284467701</v>
      </c>
      <c r="G33" s="19">
        <v>60345900</v>
      </c>
      <c r="H33" s="19">
        <f t="shared" si="10"/>
        <v>115600</v>
      </c>
      <c r="I33" s="20">
        <f t="shared" si="11"/>
        <v>0.19192997544425339</v>
      </c>
      <c r="J33" s="19">
        <v>55349600</v>
      </c>
      <c r="K33" s="19">
        <f t="shared" si="12"/>
        <v>-4996300</v>
      </c>
      <c r="L33" s="21">
        <f t="shared" si="13"/>
        <v>-8.2794357197423523</v>
      </c>
      <c r="M33" s="19">
        <f t="shared" si="14"/>
        <v>-4242400</v>
      </c>
      <c r="N33" s="21">
        <f t="shared" si="15"/>
        <v>-7.1190763860920896</v>
      </c>
      <c r="P33" s="30"/>
    </row>
    <row r="34" spans="1:16" ht="86.25" customHeight="1" x14ac:dyDescent="0.2">
      <c r="A34" s="3" t="s">
        <v>144</v>
      </c>
      <c r="B34" s="43" t="s">
        <v>146</v>
      </c>
      <c r="C34" s="19">
        <v>0</v>
      </c>
      <c r="D34" s="19">
        <v>36</v>
      </c>
      <c r="E34" s="19">
        <f t="shared" si="8"/>
        <v>36</v>
      </c>
      <c r="F34" s="20">
        <v>0</v>
      </c>
      <c r="G34" s="19">
        <v>32</v>
      </c>
      <c r="H34" s="19">
        <f t="shared" si="10"/>
        <v>-4</v>
      </c>
      <c r="I34" s="20">
        <f t="shared" si="11"/>
        <v>-11.111111111111114</v>
      </c>
      <c r="J34" s="19">
        <v>4</v>
      </c>
      <c r="K34" s="19">
        <f t="shared" si="12"/>
        <v>-28</v>
      </c>
      <c r="L34" s="21">
        <f t="shared" si="13"/>
        <v>-87.5</v>
      </c>
      <c r="M34" s="19">
        <f t="shared" si="14"/>
        <v>4</v>
      </c>
      <c r="N34" s="21">
        <v>0</v>
      </c>
      <c r="P34" s="30"/>
    </row>
    <row r="35" spans="1:16" ht="70.5" customHeight="1" x14ac:dyDescent="0.2">
      <c r="A35" s="3" t="s">
        <v>145</v>
      </c>
      <c r="B35" s="43" t="s">
        <v>147</v>
      </c>
      <c r="C35" s="19">
        <v>0</v>
      </c>
      <c r="D35" s="19">
        <v>14</v>
      </c>
      <c r="E35" s="19">
        <f t="shared" si="8"/>
        <v>14</v>
      </c>
      <c r="F35" s="20">
        <v>0</v>
      </c>
      <c r="G35" s="19">
        <v>14</v>
      </c>
      <c r="H35" s="19">
        <f t="shared" si="10"/>
        <v>0</v>
      </c>
      <c r="I35" s="20">
        <f t="shared" si="11"/>
        <v>0</v>
      </c>
      <c r="J35" s="19">
        <v>3</v>
      </c>
      <c r="K35" s="19">
        <f t="shared" si="12"/>
        <v>-11</v>
      </c>
      <c r="L35" s="21">
        <f t="shared" si="13"/>
        <v>-78.571428571428569</v>
      </c>
      <c r="M35" s="19">
        <f t="shared" si="14"/>
        <v>3</v>
      </c>
      <c r="N35" s="21">
        <v>0</v>
      </c>
      <c r="P35" s="30"/>
    </row>
    <row r="36" spans="1:16" ht="40.5" customHeight="1" x14ac:dyDescent="0.2">
      <c r="A36" s="3" t="s">
        <v>74</v>
      </c>
      <c r="B36" s="43" t="s">
        <v>75</v>
      </c>
      <c r="C36" s="19">
        <v>97500</v>
      </c>
      <c r="D36" s="19">
        <v>0</v>
      </c>
      <c r="E36" s="19">
        <f t="shared" si="8"/>
        <v>-97500</v>
      </c>
      <c r="F36" s="20">
        <f t="shared" si="9"/>
        <v>-100</v>
      </c>
      <c r="G36" s="19">
        <v>0</v>
      </c>
      <c r="H36" s="19">
        <f t="shared" si="10"/>
        <v>0</v>
      </c>
      <c r="I36" s="20">
        <v>0</v>
      </c>
      <c r="J36" s="19">
        <v>0</v>
      </c>
      <c r="K36" s="19">
        <f t="shared" si="12"/>
        <v>0</v>
      </c>
      <c r="L36" s="21">
        <v>0</v>
      </c>
      <c r="M36" s="19">
        <f t="shared" si="14"/>
        <v>-97500</v>
      </c>
      <c r="N36" s="21">
        <f t="shared" si="15"/>
        <v>-100</v>
      </c>
      <c r="P36" s="30"/>
    </row>
    <row r="37" spans="1:16" ht="68.25" customHeight="1" x14ac:dyDescent="0.2">
      <c r="A37" s="3" t="s">
        <v>76</v>
      </c>
      <c r="B37" s="43" t="s">
        <v>77</v>
      </c>
      <c r="C37" s="19">
        <v>6000000</v>
      </c>
      <c r="D37" s="19">
        <v>6000000</v>
      </c>
      <c r="E37" s="19">
        <f t="shared" si="8"/>
        <v>0</v>
      </c>
      <c r="F37" s="20">
        <f t="shared" si="9"/>
        <v>0</v>
      </c>
      <c r="G37" s="19">
        <v>6000000</v>
      </c>
      <c r="H37" s="19">
        <f t="shared" si="10"/>
        <v>0</v>
      </c>
      <c r="I37" s="20">
        <f t="shared" si="11"/>
        <v>0</v>
      </c>
      <c r="J37" s="19">
        <v>6000000</v>
      </c>
      <c r="K37" s="19">
        <f t="shared" si="12"/>
        <v>0</v>
      </c>
      <c r="L37" s="21">
        <f t="shared" si="13"/>
        <v>0</v>
      </c>
      <c r="M37" s="19">
        <f t="shared" si="14"/>
        <v>0</v>
      </c>
      <c r="N37" s="21">
        <f t="shared" si="15"/>
        <v>0</v>
      </c>
      <c r="P37" s="30"/>
    </row>
    <row r="38" spans="1:16" ht="79.5" customHeight="1" x14ac:dyDescent="0.2">
      <c r="A38" s="3" t="s">
        <v>122</v>
      </c>
      <c r="B38" s="43" t="s">
        <v>123</v>
      </c>
      <c r="C38" s="19">
        <v>2900000</v>
      </c>
      <c r="D38" s="19">
        <v>3384500</v>
      </c>
      <c r="E38" s="19">
        <f t="shared" si="8"/>
        <v>484500</v>
      </c>
      <c r="F38" s="20">
        <f t="shared" si="9"/>
        <v>16.706896551724142</v>
      </c>
      <c r="G38" s="19">
        <v>3384500</v>
      </c>
      <c r="H38" s="19">
        <f t="shared" si="10"/>
        <v>0</v>
      </c>
      <c r="I38" s="20">
        <f t="shared" si="11"/>
        <v>0</v>
      </c>
      <c r="J38" s="19">
        <v>3384500</v>
      </c>
      <c r="K38" s="19">
        <f t="shared" si="12"/>
        <v>0</v>
      </c>
      <c r="L38" s="21">
        <f t="shared" si="13"/>
        <v>0</v>
      </c>
      <c r="M38" s="19">
        <f t="shared" si="14"/>
        <v>484500</v>
      </c>
      <c r="N38" s="21">
        <f t="shared" si="15"/>
        <v>16.706896551724142</v>
      </c>
      <c r="P38" s="30"/>
    </row>
    <row r="39" spans="1:16" ht="20.100000000000001" customHeight="1" x14ac:dyDescent="0.2">
      <c r="A39" s="3" t="s">
        <v>24</v>
      </c>
      <c r="B39" s="43" t="s">
        <v>25</v>
      </c>
      <c r="C39" s="19">
        <f>C40</f>
        <v>6879210</v>
      </c>
      <c r="D39" s="19">
        <f>D40</f>
        <v>7018608</v>
      </c>
      <c r="E39" s="19">
        <f t="shared" si="8"/>
        <v>139398</v>
      </c>
      <c r="F39" s="20">
        <f t="shared" si="9"/>
        <v>2.0263663996301915</v>
      </c>
      <c r="G39" s="19">
        <f>G40</f>
        <v>7018608</v>
      </c>
      <c r="H39" s="19">
        <f t="shared" si="10"/>
        <v>0</v>
      </c>
      <c r="I39" s="20">
        <f t="shared" si="11"/>
        <v>0</v>
      </c>
      <c r="J39" s="19">
        <f>J40</f>
        <v>7018608</v>
      </c>
      <c r="K39" s="19">
        <f t="shared" si="12"/>
        <v>0</v>
      </c>
      <c r="L39" s="21">
        <f t="shared" si="13"/>
        <v>0</v>
      </c>
      <c r="M39" s="19">
        <f t="shared" si="14"/>
        <v>139398</v>
      </c>
      <c r="N39" s="21">
        <f t="shared" si="15"/>
        <v>2.0263663996301915</v>
      </c>
      <c r="P39" s="30"/>
    </row>
    <row r="40" spans="1:16" ht="20.100000000000001" customHeight="1" x14ac:dyDescent="0.2">
      <c r="A40" s="3" t="s">
        <v>26</v>
      </c>
      <c r="B40" s="43" t="s">
        <v>27</v>
      </c>
      <c r="C40" s="19">
        <v>6879210</v>
      </c>
      <c r="D40" s="19">
        <v>7018608</v>
      </c>
      <c r="E40" s="19">
        <f t="shared" si="8"/>
        <v>139398</v>
      </c>
      <c r="F40" s="20">
        <f t="shared" si="9"/>
        <v>2.0263663996301915</v>
      </c>
      <c r="G40" s="19">
        <v>7018608</v>
      </c>
      <c r="H40" s="19">
        <f t="shared" si="10"/>
        <v>0</v>
      </c>
      <c r="I40" s="20">
        <f t="shared" si="11"/>
        <v>0</v>
      </c>
      <c r="J40" s="19">
        <v>7018608</v>
      </c>
      <c r="K40" s="19">
        <f t="shared" si="12"/>
        <v>0</v>
      </c>
      <c r="L40" s="21">
        <f t="shared" si="13"/>
        <v>0</v>
      </c>
      <c r="M40" s="19">
        <f t="shared" si="14"/>
        <v>139398</v>
      </c>
      <c r="N40" s="21">
        <f t="shared" si="15"/>
        <v>2.0263663996301915</v>
      </c>
      <c r="P40" s="30"/>
    </row>
    <row r="41" spans="1:16" ht="20.100000000000001" customHeight="1" x14ac:dyDescent="0.2">
      <c r="A41" s="3" t="s">
        <v>28</v>
      </c>
      <c r="B41" s="43" t="s">
        <v>44</v>
      </c>
      <c r="C41" s="19">
        <f>C42+C43</f>
        <v>7513500</v>
      </c>
      <c r="D41" s="19">
        <f>D42+D43</f>
        <v>7672000</v>
      </c>
      <c r="E41" s="19">
        <f t="shared" si="8"/>
        <v>158500</v>
      </c>
      <c r="F41" s="20">
        <f t="shared" si="9"/>
        <v>2.1095361682305054</v>
      </c>
      <c r="G41" s="19">
        <f>G42+G43</f>
        <v>7672000</v>
      </c>
      <c r="H41" s="19">
        <f t="shared" si="10"/>
        <v>0</v>
      </c>
      <c r="I41" s="20">
        <f t="shared" si="11"/>
        <v>0</v>
      </c>
      <c r="J41" s="19">
        <f>J42+J43</f>
        <v>7672000</v>
      </c>
      <c r="K41" s="19">
        <f t="shared" si="12"/>
        <v>0</v>
      </c>
      <c r="L41" s="21">
        <f t="shared" si="13"/>
        <v>0</v>
      </c>
      <c r="M41" s="19">
        <f t="shared" si="14"/>
        <v>158500</v>
      </c>
      <c r="N41" s="21">
        <f t="shared" si="15"/>
        <v>2.1095361682305054</v>
      </c>
      <c r="P41" s="30"/>
    </row>
    <row r="42" spans="1:16" ht="25.5" x14ac:dyDescent="0.2">
      <c r="A42" s="3" t="s">
        <v>78</v>
      </c>
      <c r="B42" s="43" t="s">
        <v>79</v>
      </c>
      <c r="C42" s="19">
        <v>5479100</v>
      </c>
      <c r="D42" s="19">
        <v>5479100</v>
      </c>
      <c r="E42" s="19">
        <f t="shared" si="8"/>
        <v>0</v>
      </c>
      <c r="F42" s="20">
        <f t="shared" si="9"/>
        <v>0</v>
      </c>
      <c r="G42" s="19">
        <v>5479100</v>
      </c>
      <c r="H42" s="19">
        <f t="shared" si="10"/>
        <v>0</v>
      </c>
      <c r="I42" s="20">
        <f t="shared" si="11"/>
        <v>0</v>
      </c>
      <c r="J42" s="19">
        <v>5479100</v>
      </c>
      <c r="K42" s="19">
        <f t="shared" si="12"/>
        <v>0</v>
      </c>
      <c r="L42" s="21">
        <f t="shared" si="13"/>
        <v>0</v>
      </c>
      <c r="M42" s="19">
        <f t="shared" si="14"/>
        <v>0</v>
      </c>
      <c r="N42" s="21">
        <f t="shared" si="15"/>
        <v>0</v>
      </c>
      <c r="P42" s="30"/>
    </row>
    <row r="43" spans="1:16" ht="19.5" customHeight="1" x14ac:dyDescent="0.2">
      <c r="A43" s="10" t="s">
        <v>80</v>
      </c>
      <c r="B43" s="45" t="s">
        <v>81</v>
      </c>
      <c r="C43" s="19">
        <v>2034400</v>
      </c>
      <c r="D43" s="19">
        <v>2192900</v>
      </c>
      <c r="E43" s="19">
        <f t="shared" si="8"/>
        <v>158500</v>
      </c>
      <c r="F43" s="20">
        <f t="shared" si="9"/>
        <v>7.7909948879276527</v>
      </c>
      <c r="G43" s="19">
        <v>2192900</v>
      </c>
      <c r="H43" s="19">
        <f t="shared" si="10"/>
        <v>0</v>
      </c>
      <c r="I43" s="20">
        <f t="shared" si="11"/>
        <v>0</v>
      </c>
      <c r="J43" s="19">
        <v>2192900</v>
      </c>
      <c r="K43" s="19">
        <f t="shared" si="12"/>
        <v>0</v>
      </c>
      <c r="L43" s="21">
        <f t="shared" si="13"/>
        <v>0</v>
      </c>
      <c r="M43" s="19">
        <f t="shared" si="14"/>
        <v>158500</v>
      </c>
      <c r="N43" s="21">
        <f t="shared" si="15"/>
        <v>7.7909948879276527</v>
      </c>
      <c r="P43" s="30"/>
    </row>
    <row r="44" spans="1:16" ht="20.100000000000001" customHeight="1" x14ac:dyDescent="0.2">
      <c r="A44" s="3" t="s">
        <v>29</v>
      </c>
      <c r="B44" s="43" t="s">
        <v>30</v>
      </c>
      <c r="C44" s="19">
        <f>C46+C47+C45</f>
        <v>60596000</v>
      </c>
      <c r="D44" s="19">
        <f>D46+D47+D45</f>
        <v>76221800</v>
      </c>
      <c r="E44" s="19">
        <f t="shared" si="8"/>
        <v>15625800</v>
      </c>
      <c r="F44" s="20">
        <f t="shared" si="9"/>
        <v>25.786850617202447</v>
      </c>
      <c r="G44" s="19">
        <f>G46+G47+G45</f>
        <v>62466700</v>
      </c>
      <c r="H44" s="19">
        <f t="shared" si="10"/>
        <v>-13755100</v>
      </c>
      <c r="I44" s="20">
        <f t="shared" si="11"/>
        <v>-18.046149526775807</v>
      </c>
      <c r="J44" s="19">
        <f>J46+J47+J45</f>
        <v>50945900</v>
      </c>
      <c r="K44" s="19">
        <f t="shared" si="12"/>
        <v>-11520800</v>
      </c>
      <c r="L44" s="21">
        <f t="shared" si="13"/>
        <v>-18.443106487136347</v>
      </c>
      <c r="M44" s="19">
        <f t="shared" si="14"/>
        <v>-9650100</v>
      </c>
      <c r="N44" s="21">
        <f t="shared" si="15"/>
        <v>-15.925308601227812</v>
      </c>
      <c r="P44" s="30"/>
    </row>
    <row r="45" spans="1:16" ht="26.25" customHeight="1" x14ac:dyDescent="0.2">
      <c r="A45" s="3" t="s">
        <v>82</v>
      </c>
      <c r="B45" s="43" t="s">
        <v>83</v>
      </c>
      <c r="C45" s="19">
        <v>45906000</v>
      </c>
      <c r="D45" s="19">
        <v>66799900</v>
      </c>
      <c r="E45" s="19">
        <f t="shared" si="8"/>
        <v>20893900</v>
      </c>
      <c r="F45" s="20">
        <f t="shared" si="9"/>
        <v>45.514529691107924</v>
      </c>
      <c r="G45" s="19">
        <v>53680100</v>
      </c>
      <c r="H45" s="19">
        <f t="shared" si="10"/>
        <v>-13119800</v>
      </c>
      <c r="I45" s="20">
        <f t="shared" si="11"/>
        <v>-19.64044856354576</v>
      </c>
      <c r="J45" s="19">
        <v>42190200</v>
      </c>
      <c r="K45" s="19">
        <f t="shared" si="12"/>
        <v>-11489900</v>
      </c>
      <c r="L45" s="21">
        <f t="shared" si="13"/>
        <v>-21.404393807016007</v>
      </c>
      <c r="M45" s="19">
        <f t="shared" si="14"/>
        <v>-3715800</v>
      </c>
      <c r="N45" s="21">
        <f t="shared" si="15"/>
        <v>-8.0943667494445179</v>
      </c>
      <c r="P45" s="30"/>
    </row>
    <row r="46" spans="1:16" ht="69" customHeight="1" x14ac:dyDescent="0.2">
      <c r="A46" s="3" t="s">
        <v>41</v>
      </c>
      <c r="B46" s="46" t="s">
        <v>42</v>
      </c>
      <c r="C46" s="19">
        <v>7190000</v>
      </c>
      <c r="D46" s="19">
        <v>1921900</v>
      </c>
      <c r="E46" s="19">
        <f t="shared" si="8"/>
        <v>-5268100</v>
      </c>
      <c r="F46" s="20">
        <f t="shared" si="9"/>
        <v>-73.269819193324054</v>
      </c>
      <c r="G46" s="19">
        <v>1286600</v>
      </c>
      <c r="H46" s="19">
        <f t="shared" si="10"/>
        <v>-635300</v>
      </c>
      <c r="I46" s="20">
        <f t="shared" si="11"/>
        <v>-33.055830168062855</v>
      </c>
      <c r="J46" s="19">
        <v>1255700</v>
      </c>
      <c r="K46" s="19">
        <f t="shared" si="12"/>
        <v>-30900</v>
      </c>
      <c r="L46" s="21">
        <f t="shared" si="13"/>
        <v>-2.4016788434634009</v>
      </c>
      <c r="M46" s="19">
        <f t="shared" si="14"/>
        <v>-5934300</v>
      </c>
      <c r="N46" s="21">
        <f t="shared" si="15"/>
        <v>-82.535465924895689</v>
      </c>
      <c r="P46" s="30"/>
    </row>
    <row r="47" spans="1:16" ht="42.75" customHeight="1" x14ac:dyDescent="0.2">
      <c r="A47" s="3" t="s">
        <v>84</v>
      </c>
      <c r="B47" s="46" t="s">
        <v>85</v>
      </c>
      <c r="C47" s="19">
        <v>7500000</v>
      </c>
      <c r="D47" s="19">
        <v>7500000</v>
      </c>
      <c r="E47" s="19">
        <f t="shared" si="8"/>
        <v>0</v>
      </c>
      <c r="F47" s="20">
        <f t="shared" si="9"/>
        <v>0</v>
      </c>
      <c r="G47" s="19">
        <v>7500000</v>
      </c>
      <c r="H47" s="19">
        <f t="shared" si="10"/>
        <v>0</v>
      </c>
      <c r="I47" s="20">
        <f t="shared" si="11"/>
        <v>0</v>
      </c>
      <c r="J47" s="19">
        <v>7500000</v>
      </c>
      <c r="K47" s="19">
        <f t="shared" si="12"/>
        <v>0</v>
      </c>
      <c r="L47" s="21">
        <f t="shared" si="13"/>
        <v>0</v>
      </c>
      <c r="M47" s="19">
        <f t="shared" si="14"/>
        <v>0</v>
      </c>
      <c r="N47" s="21">
        <f t="shared" si="15"/>
        <v>0</v>
      </c>
      <c r="P47" s="30"/>
    </row>
    <row r="48" spans="1:16" ht="20.100000000000001" customHeight="1" x14ac:dyDescent="0.2">
      <c r="A48" s="3" t="s">
        <v>31</v>
      </c>
      <c r="B48" s="43" t="s">
        <v>32</v>
      </c>
      <c r="C48" s="19">
        <f>SUM(C49:C75)</f>
        <v>15982200</v>
      </c>
      <c r="D48" s="19">
        <f>SUM(D49:D75)</f>
        <v>18381100</v>
      </c>
      <c r="E48" s="19">
        <f t="shared" si="8"/>
        <v>2398900</v>
      </c>
      <c r="F48" s="20">
        <f t="shared" si="9"/>
        <v>15.009823428564275</v>
      </c>
      <c r="G48" s="19">
        <f>SUM(G49:G75)</f>
        <v>18381300</v>
      </c>
      <c r="H48" s="19">
        <f t="shared" si="10"/>
        <v>200</v>
      </c>
      <c r="I48" s="20">
        <f t="shared" si="11"/>
        <v>1.0880741631211777E-3</v>
      </c>
      <c r="J48" s="19">
        <f>SUM(J49:J75)</f>
        <v>18380600</v>
      </c>
      <c r="K48" s="19">
        <f t="shared" si="12"/>
        <v>-700</v>
      </c>
      <c r="L48" s="21">
        <f t="shared" si="13"/>
        <v>-3.8082181347363075E-3</v>
      </c>
      <c r="M48" s="19">
        <f t="shared" si="14"/>
        <v>2398400</v>
      </c>
      <c r="N48" s="21">
        <f t="shared" si="15"/>
        <v>15.006694948129791</v>
      </c>
      <c r="P48" s="30"/>
    </row>
    <row r="49" spans="1:16" ht="57.75" customHeight="1" x14ac:dyDescent="0.2">
      <c r="A49" s="3" t="s">
        <v>86</v>
      </c>
      <c r="B49" s="44" t="s">
        <v>87</v>
      </c>
      <c r="C49" s="19">
        <v>66850</v>
      </c>
      <c r="D49" s="19">
        <v>93700</v>
      </c>
      <c r="E49" s="19">
        <f t="shared" si="8"/>
        <v>26850</v>
      </c>
      <c r="F49" s="20">
        <f t="shared" si="9"/>
        <v>40.164547494390433</v>
      </c>
      <c r="G49" s="19">
        <v>93700</v>
      </c>
      <c r="H49" s="19">
        <f t="shared" si="10"/>
        <v>0</v>
      </c>
      <c r="I49" s="20">
        <f t="shared" si="11"/>
        <v>0</v>
      </c>
      <c r="J49" s="19">
        <v>93700</v>
      </c>
      <c r="K49" s="19">
        <f t="shared" si="12"/>
        <v>0</v>
      </c>
      <c r="L49" s="21">
        <f t="shared" si="13"/>
        <v>0</v>
      </c>
      <c r="M49" s="19">
        <f t="shared" si="14"/>
        <v>26850</v>
      </c>
      <c r="N49" s="21">
        <f t="shared" si="15"/>
        <v>40.164547494390433</v>
      </c>
      <c r="P49" s="30"/>
    </row>
    <row r="50" spans="1:16" ht="78.75" customHeight="1" x14ac:dyDescent="0.2">
      <c r="A50" s="3" t="s">
        <v>88</v>
      </c>
      <c r="B50" s="44" t="s">
        <v>89</v>
      </c>
      <c r="C50" s="19">
        <v>226250</v>
      </c>
      <c r="D50" s="19">
        <v>314400</v>
      </c>
      <c r="E50" s="19">
        <f t="shared" si="8"/>
        <v>88150</v>
      </c>
      <c r="F50" s="20">
        <f t="shared" si="9"/>
        <v>38.961325966850836</v>
      </c>
      <c r="G50" s="19">
        <v>314400</v>
      </c>
      <c r="H50" s="19">
        <f t="shared" si="10"/>
        <v>0</v>
      </c>
      <c r="I50" s="20">
        <f t="shared" si="11"/>
        <v>0</v>
      </c>
      <c r="J50" s="19">
        <v>314400</v>
      </c>
      <c r="K50" s="19">
        <f t="shared" si="12"/>
        <v>0</v>
      </c>
      <c r="L50" s="21">
        <f t="shared" si="13"/>
        <v>0</v>
      </c>
      <c r="M50" s="19">
        <f t="shared" si="14"/>
        <v>88150</v>
      </c>
      <c r="N50" s="21">
        <f t="shared" si="15"/>
        <v>38.961325966850836</v>
      </c>
      <c r="P50" s="30"/>
    </row>
    <row r="51" spans="1:16" ht="74.25" customHeight="1" x14ac:dyDescent="0.2">
      <c r="A51" s="11" t="s">
        <v>124</v>
      </c>
      <c r="B51" s="12" t="s">
        <v>125</v>
      </c>
      <c r="C51" s="19">
        <v>1300</v>
      </c>
      <c r="D51" s="19">
        <v>34000</v>
      </c>
      <c r="E51" s="19">
        <f t="shared" si="8"/>
        <v>32700</v>
      </c>
      <c r="F51" s="20">
        <f t="shared" si="9"/>
        <v>2515.3846153846152</v>
      </c>
      <c r="G51" s="19">
        <v>34000</v>
      </c>
      <c r="H51" s="19">
        <f t="shared" si="10"/>
        <v>0</v>
      </c>
      <c r="I51" s="20">
        <f t="shared" si="11"/>
        <v>0</v>
      </c>
      <c r="J51" s="19">
        <v>34000</v>
      </c>
      <c r="K51" s="19">
        <f t="shared" si="12"/>
        <v>0</v>
      </c>
      <c r="L51" s="21">
        <f t="shared" si="13"/>
        <v>0</v>
      </c>
      <c r="M51" s="19">
        <f t="shared" si="14"/>
        <v>32700</v>
      </c>
      <c r="N51" s="21">
        <f t="shared" si="15"/>
        <v>2515.3846153846152</v>
      </c>
      <c r="P51" s="30"/>
    </row>
    <row r="52" spans="1:16" ht="57" customHeight="1" x14ac:dyDescent="0.2">
      <c r="A52" s="3" t="s">
        <v>90</v>
      </c>
      <c r="B52" s="44" t="s">
        <v>91</v>
      </c>
      <c r="C52" s="19">
        <v>17260</v>
      </c>
      <c r="D52" s="19">
        <v>22500</v>
      </c>
      <c r="E52" s="19">
        <f t="shared" si="8"/>
        <v>5240</v>
      </c>
      <c r="F52" s="20">
        <f t="shared" si="9"/>
        <v>30.359212050984922</v>
      </c>
      <c r="G52" s="19">
        <v>22500</v>
      </c>
      <c r="H52" s="19">
        <f t="shared" si="10"/>
        <v>0</v>
      </c>
      <c r="I52" s="20">
        <f t="shared" si="11"/>
        <v>0</v>
      </c>
      <c r="J52" s="19">
        <v>22500</v>
      </c>
      <c r="K52" s="19">
        <f t="shared" si="12"/>
        <v>0</v>
      </c>
      <c r="L52" s="21">
        <f t="shared" si="13"/>
        <v>0</v>
      </c>
      <c r="M52" s="19">
        <f t="shared" si="14"/>
        <v>5240</v>
      </c>
      <c r="N52" s="21">
        <f t="shared" si="15"/>
        <v>30.359212050984922</v>
      </c>
      <c r="P52" s="30"/>
    </row>
    <row r="53" spans="1:16" ht="82.5" customHeight="1" x14ac:dyDescent="0.2">
      <c r="A53" s="3" t="s">
        <v>126</v>
      </c>
      <c r="B53" s="44" t="s">
        <v>148</v>
      </c>
      <c r="C53" s="19">
        <v>131000</v>
      </c>
      <c r="D53" s="19">
        <v>270000</v>
      </c>
      <c r="E53" s="19">
        <f t="shared" si="8"/>
        <v>139000</v>
      </c>
      <c r="F53" s="20">
        <f t="shared" si="9"/>
        <v>106.10687022900765</v>
      </c>
      <c r="G53" s="19">
        <v>270000</v>
      </c>
      <c r="H53" s="19">
        <f t="shared" si="10"/>
        <v>0</v>
      </c>
      <c r="I53" s="20">
        <f t="shared" si="11"/>
        <v>0</v>
      </c>
      <c r="J53" s="19">
        <v>270000</v>
      </c>
      <c r="K53" s="19">
        <f t="shared" si="12"/>
        <v>0</v>
      </c>
      <c r="L53" s="21">
        <f t="shared" si="13"/>
        <v>0</v>
      </c>
      <c r="M53" s="19">
        <f t="shared" si="14"/>
        <v>139000</v>
      </c>
      <c r="N53" s="21">
        <f t="shared" si="15"/>
        <v>106.10687022900765</v>
      </c>
      <c r="P53" s="30"/>
    </row>
    <row r="54" spans="1:16" ht="76.5" x14ac:dyDescent="0.2">
      <c r="A54" s="3" t="s">
        <v>111</v>
      </c>
      <c r="B54" s="44" t="s">
        <v>149</v>
      </c>
      <c r="C54" s="19">
        <v>88660</v>
      </c>
      <c r="D54" s="19">
        <v>117300</v>
      </c>
      <c r="E54" s="19">
        <f t="shared" si="8"/>
        <v>28640</v>
      </c>
      <c r="F54" s="20">
        <f t="shared" si="9"/>
        <v>32.303180690277458</v>
      </c>
      <c r="G54" s="19">
        <v>117300</v>
      </c>
      <c r="H54" s="19">
        <f t="shared" si="10"/>
        <v>0</v>
      </c>
      <c r="I54" s="20">
        <f t="shared" si="11"/>
        <v>0</v>
      </c>
      <c r="J54" s="19">
        <v>117300</v>
      </c>
      <c r="K54" s="19">
        <f t="shared" si="12"/>
        <v>0</v>
      </c>
      <c r="L54" s="21">
        <f t="shared" si="13"/>
        <v>0</v>
      </c>
      <c r="M54" s="19">
        <f t="shared" si="14"/>
        <v>28640</v>
      </c>
      <c r="N54" s="21">
        <f t="shared" si="15"/>
        <v>32.303180690277458</v>
      </c>
      <c r="P54" s="30"/>
    </row>
    <row r="55" spans="1:16" ht="77.25" customHeight="1" x14ac:dyDescent="0.2">
      <c r="A55" s="3" t="s">
        <v>92</v>
      </c>
      <c r="B55" s="44" t="s">
        <v>93</v>
      </c>
      <c r="C55" s="19">
        <v>882300</v>
      </c>
      <c r="D55" s="19">
        <v>752700</v>
      </c>
      <c r="E55" s="19">
        <f t="shared" si="8"/>
        <v>-129600</v>
      </c>
      <c r="F55" s="20">
        <f t="shared" si="9"/>
        <v>-14.688881332879973</v>
      </c>
      <c r="G55" s="19">
        <v>751400</v>
      </c>
      <c r="H55" s="19">
        <f t="shared" si="10"/>
        <v>-1300</v>
      </c>
      <c r="I55" s="20">
        <f t="shared" si="11"/>
        <v>-0.17271157167529338</v>
      </c>
      <c r="J55" s="19">
        <v>752200</v>
      </c>
      <c r="K55" s="19">
        <f t="shared" si="12"/>
        <v>800</v>
      </c>
      <c r="L55" s="21">
        <f t="shared" si="13"/>
        <v>0.10646792653712112</v>
      </c>
      <c r="M55" s="19">
        <f t="shared" si="14"/>
        <v>-130100</v>
      </c>
      <c r="N55" s="21">
        <f t="shared" si="15"/>
        <v>-14.745551399750653</v>
      </c>
      <c r="P55" s="30"/>
    </row>
    <row r="56" spans="1:16" ht="77.25" customHeight="1" x14ac:dyDescent="0.2">
      <c r="A56" s="3" t="s">
        <v>150</v>
      </c>
      <c r="B56" s="44" t="s">
        <v>151</v>
      </c>
      <c r="C56" s="19">
        <v>0</v>
      </c>
      <c r="D56" s="19">
        <v>8700</v>
      </c>
      <c r="E56" s="19">
        <f t="shared" si="8"/>
        <v>8700</v>
      </c>
      <c r="F56" s="20">
        <v>0</v>
      </c>
      <c r="G56" s="19">
        <v>8700</v>
      </c>
      <c r="H56" s="19">
        <f t="shared" si="10"/>
        <v>0</v>
      </c>
      <c r="I56" s="20">
        <f t="shared" si="11"/>
        <v>0</v>
      </c>
      <c r="J56" s="19">
        <v>8700</v>
      </c>
      <c r="K56" s="19">
        <f t="shared" si="12"/>
        <v>0</v>
      </c>
      <c r="L56" s="21">
        <f t="shared" si="13"/>
        <v>0</v>
      </c>
      <c r="M56" s="19">
        <f t="shared" si="14"/>
        <v>8700</v>
      </c>
      <c r="N56" s="21">
        <v>0</v>
      </c>
      <c r="P56" s="30"/>
    </row>
    <row r="57" spans="1:16" ht="65.25" customHeight="1" x14ac:dyDescent="0.2">
      <c r="A57" s="11" t="s">
        <v>133</v>
      </c>
      <c r="B57" s="12" t="s">
        <v>134</v>
      </c>
      <c r="C57" s="19">
        <v>18330</v>
      </c>
      <c r="D57" s="19">
        <v>1000</v>
      </c>
      <c r="E57" s="19">
        <f t="shared" si="8"/>
        <v>-17330</v>
      </c>
      <c r="F57" s="20">
        <f t="shared" si="9"/>
        <v>-94.544462629569011</v>
      </c>
      <c r="G57" s="19">
        <v>1000</v>
      </c>
      <c r="H57" s="19">
        <f t="shared" si="10"/>
        <v>0</v>
      </c>
      <c r="I57" s="20">
        <f t="shared" si="11"/>
        <v>0</v>
      </c>
      <c r="J57" s="19">
        <v>1000</v>
      </c>
      <c r="K57" s="19">
        <f t="shared" si="12"/>
        <v>0</v>
      </c>
      <c r="L57" s="21">
        <f t="shared" si="13"/>
        <v>0</v>
      </c>
      <c r="M57" s="19">
        <f t="shared" si="14"/>
        <v>-17330</v>
      </c>
      <c r="N57" s="21">
        <f t="shared" si="15"/>
        <v>-94.544462629569011</v>
      </c>
      <c r="P57" s="30"/>
    </row>
    <row r="58" spans="1:16" ht="81" customHeight="1" x14ac:dyDescent="0.2">
      <c r="A58" s="11" t="s">
        <v>135</v>
      </c>
      <c r="B58" s="12" t="s">
        <v>136</v>
      </c>
      <c r="C58" s="19">
        <v>13400</v>
      </c>
      <c r="D58" s="19">
        <v>13400</v>
      </c>
      <c r="E58" s="19">
        <f t="shared" si="8"/>
        <v>0</v>
      </c>
      <c r="F58" s="20">
        <f t="shared" si="9"/>
        <v>0</v>
      </c>
      <c r="G58" s="19">
        <v>13400</v>
      </c>
      <c r="H58" s="19">
        <f t="shared" si="10"/>
        <v>0</v>
      </c>
      <c r="I58" s="20">
        <f t="shared" si="11"/>
        <v>0</v>
      </c>
      <c r="J58" s="19">
        <v>13400</v>
      </c>
      <c r="K58" s="19">
        <f t="shared" si="12"/>
        <v>0</v>
      </c>
      <c r="L58" s="21">
        <f t="shared" si="13"/>
        <v>0</v>
      </c>
      <c r="M58" s="19">
        <f t="shared" si="14"/>
        <v>0</v>
      </c>
      <c r="N58" s="21">
        <f t="shared" si="15"/>
        <v>0</v>
      </c>
      <c r="P58" s="30"/>
    </row>
    <row r="59" spans="1:16" ht="70.5" customHeight="1" x14ac:dyDescent="0.2">
      <c r="A59" s="3" t="s">
        <v>112</v>
      </c>
      <c r="B59" s="44" t="s">
        <v>113</v>
      </c>
      <c r="C59" s="19">
        <v>0</v>
      </c>
      <c r="D59" s="19">
        <v>1700</v>
      </c>
      <c r="E59" s="19">
        <f t="shared" si="8"/>
        <v>1700</v>
      </c>
      <c r="F59" s="20">
        <v>0</v>
      </c>
      <c r="G59" s="19">
        <v>1700</v>
      </c>
      <c r="H59" s="19">
        <f t="shared" si="10"/>
        <v>0</v>
      </c>
      <c r="I59" s="20">
        <f t="shared" si="11"/>
        <v>0</v>
      </c>
      <c r="J59" s="19">
        <v>1700</v>
      </c>
      <c r="K59" s="19">
        <f t="shared" si="12"/>
        <v>0</v>
      </c>
      <c r="L59" s="21">
        <f t="shared" si="13"/>
        <v>0</v>
      </c>
      <c r="M59" s="19">
        <f t="shared" si="14"/>
        <v>1700</v>
      </c>
      <c r="N59" s="21">
        <v>0</v>
      </c>
      <c r="P59" s="30"/>
    </row>
    <row r="60" spans="1:16" ht="89.25" x14ac:dyDescent="0.2">
      <c r="A60" s="3" t="s">
        <v>114</v>
      </c>
      <c r="B60" s="44" t="s">
        <v>115</v>
      </c>
      <c r="C60" s="19">
        <v>141700</v>
      </c>
      <c r="D60" s="19">
        <v>116700</v>
      </c>
      <c r="E60" s="19">
        <f t="shared" si="8"/>
        <v>-25000</v>
      </c>
      <c r="F60" s="20">
        <f t="shared" si="9"/>
        <v>-17.642907551164427</v>
      </c>
      <c r="G60" s="19">
        <v>116700</v>
      </c>
      <c r="H60" s="19">
        <f t="shared" si="10"/>
        <v>0</v>
      </c>
      <c r="I60" s="20">
        <f t="shared" si="11"/>
        <v>0</v>
      </c>
      <c r="J60" s="19">
        <v>116700</v>
      </c>
      <c r="K60" s="19">
        <f t="shared" si="12"/>
        <v>0</v>
      </c>
      <c r="L60" s="21">
        <f t="shared" si="13"/>
        <v>0</v>
      </c>
      <c r="M60" s="19">
        <f t="shared" si="14"/>
        <v>-25000</v>
      </c>
      <c r="N60" s="21">
        <f t="shared" si="15"/>
        <v>-17.642907551164427</v>
      </c>
      <c r="P60" s="30"/>
    </row>
    <row r="61" spans="1:16" ht="76.5" x14ac:dyDescent="0.2">
      <c r="A61" s="3" t="s">
        <v>94</v>
      </c>
      <c r="B61" s="44" t="s">
        <v>95</v>
      </c>
      <c r="C61" s="19">
        <v>537940</v>
      </c>
      <c r="D61" s="19">
        <v>451900</v>
      </c>
      <c r="E61" s="19">
        <f t="shared" si="8"/>
        <v>-86040</v>
      </c>
      <c r="F61" s="20">
        <f t="shared" si="9"/>
        <v>-15.994348812135186</v>
      </c>
      <c r="G61" s="19">
        <v>451900</v>
      </c>
      <c r="H61" s="19">
        <f t="shared" si="10"/>
        <v>0</v>
      </c>
      <c r="I61" s="20">
        <f t="shared" si="11"/>
        <v>0</v>
      </c>
      <c r="J61" s="19">
        <v>451900</v>
      </c>
      <c r="K61" s="19">
        <f t="shared" si="12"/>
        <v>0</v>
      </c>
      <c r="L61" s="21">
        <f t="shared" si="13"/>
        <v>0</v>
      </c>
      <c r="M61" s="19">
        <f t="shared" si="14"/>
        <v>-86040</v>
      </c>
      <c r="N61" s="21">
        <f t="shared" si="15"/>
        <v>-15.994348812135186</v>
      </c>
      <c r="P61" s="30"/>
    </row>
    <row r="62" spans="1:16" ht="102" x14ac:dyDescent="0.2">
      <c r="A62" s="3" t="s">
        <v>96</v>
      </c>
      <c r="B62" s="44" t="s">
        <v>160</v>
      </c>
      <c r="C62" s="19">
        <v>64540</v>
      </c>
      <c r="D62" s="19">
        <v>57200</v>
      </c>
      <c r="E62" s="19">
        <f t="shared" si="8"/>
        <v>-7340</v>
      </c>
      <c r="F62" s="20">
        <f t="shared" si="9"/>
        <v>-11.372792066935233</v>
      </c>
      <c r="G62" s="19">
        <v>57200</v>
      </c>
      <c r="H62" s="19">
        <f t="shared" si="10"/>
        <v>0</v>
      </c>
      <c r="I62" s="20">
        <f t="shared" si="11"/>
        <v>0</v>
      </c>
      <c r="J62" s="19">
        <v>57200</v>
      </c>
      <c r="K62" s="19">
        <f t="shared" si="12"/>
        <v>0</v>
      </c>
      <c r="L62" s="21">
        <f t="shared" si="13"/>
        <v>0</v>
      </c>
      <c r="M62" s="19">
        <f t="shared" si="14"/>
        <v>-7340</v>
      </c>
      <c r="N62" s="21">
        <f t="shared" si="15"/>
        <v>-11.372792066935233</v>
      </c>
      <c r="P62" s="30"/>
    </row>
    <row r="63" spans="1:16" ht="105" customHeight="1" x14ac:dyDescent="0.2">
      <c r="A63" s="3" t="s">
        <v>97</v>
      </c>
      <c r="B63" s="44" t="s">
        <v>152</v>
      </c>
      <c r="C63" s="19">
        <v>80000</v>
      </c>
      <c r="D63" s="19">
        <v>80000</v>
      </c>
      <c r="E63" s="19">
        <f t="shared" si="8"/>
        <v>0</v>
      </c>
      <c r="F63" s="20">
        <f t="shared" si="9"/>
        <v>0</v>
      </c>
      <c r="G63" s="19">
        <v>80000</v>
      </c>
      <c r="H63" s="19">
        <f t="shared" si="10"/>
        <v>0</v>
      </c>
      <c r="I63" s="20">
        <f t="shared" si="11"/>
        <v>0</v>
      </c>
      <c r="J63" s="19">
        <v>80000</v>
      </c>
      <c r="K63" s="19">
        <f t="shared" si="12"/>
        <v>0</v>
      </c>
      <c r="L63" s="21">
        <f t="shared" si="13"/>
        <v>0</v>
      </c>
      <c r="M63" s="19">
        <f t="shared" si="14"/>
        <v>0</v>
      </c>
      <c r="N63" s="21">
        <f t="shared" si="15"/>
        <v>0</v>
      </c>
      <c r="P63" s="30"/>
    </row>
    <row r="64" spans="1:16" ht="67.5" customHeight="1" x14ac:dyDescent="0.2">
      <c r="A64" s="3" t="s">
        <v>98</v>
      </c>
      <c r="B64" s="44" t="s">
        <v>99</v>
      </c>
      <c r="C64" s="19">
        <v>25790</v>
      </c>
      <c r="D64" s="19">
        <v>16300</v>
      </c>
      <c r="E64" s="19">
        <f t="shared" si="8"/>
        <v>-9490</v>
      </c>
      <c r="F64" s="20">
        <f t="shared" si="9"/>
        <v>-36.797208220240407</v>
      </c>
      <c r="G64" s="19">
        <v>16300</v>
      </c>
      <c r="H64" s="19">
        <f t="shared" si="10"/>
        <v>0</v>
      </c>
      <c r="I64" s="20">
        <f t="shared" si="11"/>
        <v>0</v>
      </c>
      <c r="J64" s="19">
        <v>16300</v>
      </c>
      <c r="K64" s="19">
        <f t="shared" si="12"/>
        <v>0</v>
      </c>
      <c r="L64" s="21">
        <f t="shared" si="13"/>
        <v>0</v>
      </c>
      <c r="M64" s="19">
        <f t="shared" si="14"/>
        <v>-9490</v>
      </c>
      <c r="N64" s="21">
        <f t="shared" si="15"/>
        <v>-36.797208220240407</v>
      </c>
      <c r="P64" s="30"/>
    </row>
    <row r="65" spans="1:16" ht="92.25" customHeight="1" x14ac:dyDescent="0.2">
      <c r="A65" s="3" t="s">
        <v>100</v>
      </c>
      <c r="B65" s="44" t="s">
        <v>127</v>
      </c>
      <c r="C65" s="19">
        <v>17500</v>
      </c>
      <c r="D65" s="19">
        <v>11700</v>
      </c>
      <c r="E65" s="19">
        <f t="shared" si="8"/>
        <v>-5800</v>
      </c>
      <c r="F65" s="20">
        <f t="shared" si="9"/>
        <v>-33.142857142857139</v>
      </c>
      <c r="G65" s="19">
        <v>11700</v>
      </c>
      <c r="H65" s="19">
        <f t="shared" si="10"/>
        <v>0</v>
      </c>
      <c r="I65" s="20">
        <f t="shared" si="11"/>
        <v>0</v>
      </c>
      <c r="J65" s="19">
        <v>11700</v>
      </c>
      <c r="K65" s="19">
        <f t="shared" si="12"/>
        <v>0</v>
      </c>
      <c r="L65" s="21">
        <f t="shared" si="13"/>
        <v>0</v>
      </c>
      <c r="M65" s="19">
        <f t="shared" si="14"/>
        <v>-5800</v>
      </c>
      <c r="N65" s="21">
        <f t="shared" si="15"/>
        <v>-33.142857142857139</v>
      </c>
      <c r="P65" s="30"/>
    </row>
    <row r="66" spans="1:16" ht="78.75" customHeight="1" x14ac:dyDescent="0.2">
      <c r="A66" s="3" t="s">
        <v>101</v>
      </c>
      <c r="B66" s="44" t="s">
        <v>102</v>
      </c>
      <c r="C66" s="19">
        <v>0</v>
      </c>
      <c r="D66" s="19">
        <v>5000</v>
      </c>
      <c r="E66" s="19">
        <f t="shared" si="8"/>
        <v>5000</v>
      </c>
      <c r="F66" s="20">
        <v>0</v>
      </c>
      <c r="G66" s="19">
        <v>6500</v>
      </c>
      <c r="H66" s="19">
        <f t="shared" si="10"/>
        <v>1500</v>
      </c>
      <c r="I66" s="20">
        <f t="shared" si="11"/>
        <v>30</v>
      </c>
      <c r="J66" s="19">
        <v>5000</v>
      </c>
      <c r="K66" s="19">
        <f t="shared" si="12"/>
        <v>-1500</v>
      </c>
      <c r="L66" s="21">
        <f t="shared" si="13"/>
        <v>-23.076923076923066</v>
      </c>
      <c r="M66" s="19">
        <f t="shared" si="14"/>
        <v>5000</v>
      </c>
      <c r="N66" s="21">
        <v>0</v>
      </c>
      <c r="P66" s="30"/>
    </row>
    <row r="67" spans="1:16" ht="63.75" x14ac:dyDescent="0.2">
      <c r="A67" s="3" t="s">
        <v>103</v>
      </c>
      <c r="B67" s="44" t="s">
        <v>104</v>
      </c>
      <c r="C67" s="19">
        <v>1853370</v>
      </c>
      <c r="D67" s="19">
        <v>1948200</v>
      </c>
      <c r="E67" s="19">
        <f t="shared" si="8"/>
        <v>94830</v>
      </c>
      <c r="F67" s="20">
        <f t="shared" si="9"/>
        <v>5.1166253905048649</v>
      </c>
      <c r="G67" s="19">
        <v>1948200</v>
      </c>
      <c r="H67" s="19">
        <f t="shared" si="10"/>
        <v>0</v>
      </c>
      <c r="I67" s="20">
        <f t="shared" si="11"/>
        <v>0</v>
      </c>
      <c r="J67" s="19">
        <v>1948200</v>
      </c>
      <c r="K67" s="19">
        <f t="shared" si="12"/>
        <v>0</v>
      </c>
      <c r="L67" s="21">
        <f t="shared" si="13"/>
        <v>0</v>
      </c>
      <c r="M67" s="19">
        <f t="shared" si="14"/>
        <v>94830</v>
      </c>
      <c r="N67" s="21">
        <f t="shared" si="15"/>
        <v>5.1166253905048649</v>
      </c>
      <c r="P67" s="30"/>
    </row>
    <row r="68" spans="1:16" ht="67.5" customHeight="1" x14ac:dyDescent="0.2">
      <c r="A68" s="8" t="s">
        <v>105</v>
      </c>
      <c r="B68" s="44" t="s">
        <v>106</v>
      </c>
      <c r="C68" s="19">
        <v>4301710</v>
      </c>
      <c r="D68" s="19">
        <v>4786400</v>
      </c>
      <c r="E68" s="19">
        <f t="shared" si="8"/>
        <v>484690</v>
      </c>
      <c r="F68" s="20">
        <f t="shared" si="9"/>
        <v>11.267379716438342</v>
      </c>
      <c r="G68" s="19">
        <v>4786400</v>
      </c>
      <c r="H68" s="19">
        <f t="shared" si="10"/>
        <v>0</v>
      </c>
      <c r="I68" s="20">
        <f t="shared" si="11"/>
        <v>0</v>
      </c>
      <c r="J68" s="19">
        <v>4786400</v>
      </c>
      <c r="K68" s="19">
        <f t="shared" si="12"/>
        <v>0</v>
      </c>
      <c r="L68" s="21">
        <f t="shared" si="13"/>
        <v>0</v>
      </c>
      <c r="M68" s="19">
        <f t="shared" si="14"/>
        <v>484690</v>
      </c>
      <c r="N68" s="21">
        <f t="shared" si="15"/>
        <v>11.267379716438342</v>
      </c>
      <c r="P68" s="30"/>
    </row>
    <row r="69" spans="1:16" ht="124.5" customHeight="1" x14ac:dyDescent="0.2">
      <c r="A69" s="8" t="s">
        <v>137</v>
      </c>
      <c r="B69" s="44" t="s">
        <v>138</v>
      </c>
      <c r="C69" s="19">
        <v>90000</v>
      </c>
      <c r="D69" s="19">
        <v>0</v>
      </c>
      <c r="E69" s="19">
        <f t="shared" si="8"/>
        <v>-90000</v>
      </c>
      <c r="F69" s="20">
        <f t="shared" si="9"/>
        <v>-100</v>
      </c>
      <c r="G69" s="19">
        <v>0</v>
      </c>
      <c r="H69" s="19">
        <f t="shared" si="10"/>
        <v>0</v>
      </c>
      <c r="I69" s="20">
        <v>0</v>
      </c>
      <c r="J69" s="19">
        <v>0</v>
      </c>
      <c r="K69" s="19">
        <f t="shared" si="12"/>
        <v>0</v>
      </c>
      <c r="L69" s="21">
        <v>0</v>
      </c>
      <c r="M69" s="19">
        <f t="shared" si="14"/>
        <v>-90000</v>
      </c>
      <c r="N69" s="21">
        <f t="shared" si="15"/>
        <v>-100</v>
      </c>
      <c r="P69" s="30"/>
    </row>
    <row r="70" spans="1:16" ht="106.5" customHeight="1" x14ac:dyDescent="0.2">
      <c r="A70" s="11" t="s">
        <v>128</v>
      </c>
      <c r="B70" s="12" t="s">
        <v>129</v>
      </c>
      <c r="C70" s="19">
        <v>175470</v>
      </c>
      <c r="D70" s="19">
        <v>184400</v>
      </c>
      <c r="E70" s="19">
        <f t="shared" si="8"/>
        <v>8930</v>
      </c>
      <c r="F70" s="20">
        <f t="shared" si="9"/>
        <v>5.0891890351627183</v>
      </c>
      <c r="G70" s="19">
        <v>184400</v>
      </c>
      <c r="H70" s="19">
        <f t="shared" si="10"/>
        <v>0</v>
      </c>
      <c r="I70" s="20">
        <f t="shared" si="11"/>
        <v>0</v>
      </c>
      <c r="J70" s="19">
        <v>184400</v>
      </c>
      <c r="K70" s="19">
        <f t="shared" si="12"/>
        <v>0</v>
      </c>
      <c r="L70" s="21">
        <f t="shared" si="13"/>
        <v>0</v>
      </c>
      <c r="M70" s="19">
        <f t="shared" si="14"/>
        <v>8930</v>
      </c>
      <c r="N70" s="21">
        <f t="shared" si="15"/>
        <v>5.0891890351627183</v>
      </c>
      <c r="P70" s="30"/>
    </row>
    <row r="71" spans="1:16" ht="55.5" customHeight="1" x14ac:dyDescent="0.2">
      <c r="A71" s="9" t="s">
        <v>50</v>
      </c>
      <c r="B71" s="47" t="s">
        <v>51</v>
      </c>
      <c r="C71" s="19">
        <v>359430</v>
      </c>
      <c r="D71" s="19">
        <v>347700</v>
      </c>
      <c r="E71" s="19">
        <f t="shared" si="8"/>
        <v>-11730</v>
      </c>
      <c r="F71" s="20">
        <f t="shared" si="9"/>
        <v>-3.2635005425256622</v>
      </c>
      <c r="G71" s="19">
        <v>347700</v>
      </c>
      <c r="H71" s="19">
        <f t="shared" si="10"/>
        <v>0</v>
      </c>
      <c r="I71" s="20">
        <f t="shared" si="11"/>
        <v>0</v>
      </c>
      <c r="J71" s="19">
        <v>347700</v>
      </c>
      <c r="K71" s="19">
        <f t="shared" si="12"/>
        <v>0</v>
      </c>
      <c r="L71" s="21">
        <f t="shared" si="13"/>
        <v>0</v>
      </c>
      <c r="M71" s="19">
        <f t="shared" si="14"/>
        <v>-11730</v>
      </c>
      <c r="N71" s="21">
        <f t="shared" si="15"/>
        <v>-3.2635005425256622</v>
      </c>
      <c r="P71" s="30"/>
    </row>
    <row r="72" spans="1:16" ht="53.25" customHeight="1" x14ac:dyDescent="0.2">
      <c r="A72" s="9" t="s">
        <v>52</v>
      </c>
      <c r="B72" s="47" t="s">
        <v>53</v>
      </c>
      <c r="C72" s="19">
        <v>882700</v>
      </c>
      <c r="D72" s="19">
        <v>1056700</v>
      </c>
      <c r="E72" s="19">
        <f t="shared" si="8"/>
        <v>174000</v>
      </c>
      <c r="F72" s="20">
        <f t="shared" si="9"/>
        <v>19.712246516370229</v>
      </c>
      <c r="G72" s="19">
        <v>1056700</v>
      </c>
      <c r="H72" s="19">
        <f t="shared" si="10"/>
        <v>0</v>
      </c>
      <c r="I72" s="20">
        <f t="shared" si="11"/>
        <v>0</v>
      </c>
      <c r="J72" s="19">
        <v>1056700</v>
      </c>
      <c r="K72" s="19">
        <f t="shared" si="12"/>
        <v>0</v>
      </c>
      <c r="L72" s="21">
        <f t="shared" si="13"/>
        <v>0</v>
      </c>
      <c r="M72" s="19">
        <f t="shared" si="14"/>
        <v>174000</v>
      </c>
      <c r="N72" s="21">
        <f t="shared" si="15"/>
        <v>19.712246516370229</v>
      </c>
      <c r="P72" s="30"/>
    </row>
    <row r="73" spans="1:16" ht="51.75" customHeight="1" x14ac:dyDescent="0.2">
      <c r="A73" s="4" t="s">
        <v>54</v>
      </c>
      <c r="B73" s="47" t="s">
        <v>55</v>
      </c>
      <c r="C73" s="19">
        <v>3006700</v>
      </c>
      <c r="D73" s="19">
        <v>4630300</v>
      </c>
      <c r="E73" s="19">
        <f t="shared" si="8"/>
        <v>1623600</v>
      </c>
      <c r="F73" s="20">
        <f t="shared" si="9"/>
        <v>53.999401337014007</v>
      </c>
      <c r="G73" s="19">
        <v>4630300</v>
      </c>
      <c r="H73" s="19">
        <f t="shared" si="10"/>
        <v>0</v>
      </c>
      <c r="I73" s="20">
        <f t="shared" si="11"/>
        <v>0</v>
      </c>
      <c r="J73" s="19">
        <v>4630300</v>
      </c>
      <c r="K73" s="19">
        <f t="shared" si="12"/>
        <v>0</v>
      </c>
      <c r="L73" s="21">
        <f t="shared" si="13"/>
        <v>0</v>
      </c>
      <c r="M73" s="19">
        <f t="shared" si="14"/>
        <v>1623600</v>
      </c>
      <c r="N73" s="21">
        <f t="shared" si="15"/>
        <v>53.999401337014007</v>
      </c>
      <c r="P73" s="30"/>
    </row>
    <row r="74" spans="1:16" ht="51.75" customHeight="1" x14ac:dyDescent="0.2">
      <c r="A74" s="4" t="s">
        <v>153</v>
      </c>
      <c r="B74" s="47" t="s">
        <v>154</v>
      </c>
      <c r="C74" s="19">
        <v>0</v>
      </c>
      <c r="D74" s="19">
        <v>59200</v>
      </c>
      <c r="E74" s="19">
        <f t="shared" si="8"/>
        <v>59200</v>
      </c>
      <c r="F74" s="20">
        <v>0</v>
      </c>
      <c r="G74" s="19">
        <v>59200</v>
      </c>
      <c r="H74" s="19">
        <f t="shared" si="10"/>
        <v>0</v>
      </c>
      <c r="I74" s="20">
        <f t="shared" si="11"/>
        <v>0</v>
      </c>
      <c r="J74" s="19">
        <v>59200</v>
      </c>
      <c r="K74" s="19">
        <f t="shared" si="12"/>
        <v>0</v>
      </c>
      <c r="L74" s="21">
        <f t="shared" si="13"/>
        <v>0</v>
      </c>
      <c r="M74" s="19">
        <f t="shared" si="14"/>
        <v>59200</v>
      </c>
      <c r="N74" s="21">
        <v>0</v>
      </c>
      <c r="P74" s="30"/>
    </row>
    <row r="75" spans="1:16" ht="56.25" customHeight="1" x14ac:dyDescent="0.2">
      <c r="A75" s="4" t="s">
        <v>49</v>
      </c>
      <c r="B75" s="47" t="s">
        <v>155</v>
      </c>
      <c r="C75" s="19">
        <v>3000000</v>
      </c>
      <c r="D75" s="19">
        <v>3000000</v>
      </c>
      <c r="E75" s="19">
        <f t="shared" ref="E75:E80" si="16">D75-C75</f>
        <v>0</v>
      </c>
      <c r="F75" s="20">
        <f t="shared" ref="F75:F81" si="17">(D75/C75*100-100)</f>
        <v>0</v>
      </c>
      <c r="G75" s="19">
        <v>3000000</v>
      </c>
      <c r="H75" s="19">
        <f t="shared" ref="H75:H81" si="18">G75-D75</f>
        <v>0</v>
      </c>
      <c r="I75" s="20">
        <f t="shared" ref="I75:I81" si="19">(G75/D75*100-100)</f>
        <v>0</v>
      </c>
      <c r="J75" s="19">
        <v>3000000</v>
      </c>
      <c r="K75" s="19">
        <f t="shared" ref="K75:K81" si="20">J75-G75</f>
        <v>0</v>
      </c>
      <c r="L75" s="21">
        <f t="shared" ref="L75:L81" si="21">(J75/G75*100-100)</f>
        <v>0</v>
      </c>
      <c r="M75" s="19">
        <f t="shared" ref="M75:M81" si="22">J75-C75</f>
        <v>0</v>
      </c>
      <c r="N75" s="21">
        <f t="shared" ref="N75:N81" si="23">(J75/C75*100-100)</f>
        <v>0</v>
      </c>
      <c r="P75" s="30"/>
    </row>
    <row r="76" spans="1:16" s="7" customFormat="1" ht="20.100000000000001" customHeight="1" x14ac:dyDescent="0.2">
      <c r="A76" s="2" t="s">
        <v>33</v>
      </c>
      <c r="B76" s="40" t="s">
        <v>34</v>
      </c>
      <c r="C76" s="16">
        <f>C77+C78+C79+C80</f>
        <v>6844688100</v>
      </c>
      <c r="D76" s="16">
        <f>D77+D78+D79+D80</f>
        <v>8238511400</v>
      </c>
      <c r="E76" s="16">
        <f t="shared" si="16"/>
        <v>1393823300</v>
      </c>
      <c r="F76" s="17">
        <f t="shared" si="17"/>
        <v>20.36357653754888</v>
      </c>
      <c r="G76" s="16">
        <f>G77+G78+G79+G80</f>
        <v>6472621600</v>
      </c>
      <c r="H76" s="16">
        <f t="shared" si="18"/>
        <v>-1765889800</v>
      </c>
      <c r="I76" s="17">
        <f t="shared" si="19"/>
        <v>-21.434573726510834</v>
      </c>
      <c r="J76" s="16">
        <f>J77+J78+J79+J80</f>
        <v>6282071700</v>
      </c>
      <c r="K76" s="16">
        <f t="shared" si="20"/>
        <v>-190549900</v>
      </c>
      <c r="L76" s="18">
        <f t="shared" si="21"/>
        <v>-2.9439369667462074</v>
      </c>
      <c r="M76" s="16">
        <f t="shared" si="22"/>
        <v>-562616400</v>
      </c>
      <c r="N76" s="18">
        <f t="shared" si="23"/>
        <v>-8.2197521900230868</v>
      </c>
      <c r="O76" s="22"/>
      <c r="P76" s="26"/>
    </row>
    <row r="77" spans="1:16" ht="20.25" customHeight="1" x14ac:dyDescent="0.2">
      <c r="A77" s="3" t="s">
        <v>156</v>
      </c>
      <c r="B77" s="44" t="s">
        <v>45</v>
      </c>
      <c r="C77" s="19">
        <v>328521600</v>
      </c>
      <c r="D77" s="19">
        <v>401210100</v>
      </c>
      <c r="E77" s="19">
        <f t="shared" si="16"/>
        <v>72688500</v>
      </c>
      <c r="F77" s="20">
        <f t="shared" si="17"/>
        <v>22.125942403787164</v>
      </c>
      <c r="G77" s="19">
        <v>0</v>
      </c>
      <c r="H77" s="19">
        <f t="shared" si="18"/>
        <v>-401210100</v>
      </c>
      <c r="I77" s="20">
        <f t="shared" si="19"/>
        <v>-100</v>
      </c>
      <c r="J77" s="19">
        <v>0</v>
      </c>
      <c r="K77" s="19">
        <f t="shared" si="20"/>
        <v>0</v>
      </c>
      <c r="L77" s="21">
        <v>0</v>
      </c>
      <c r="M77" s="19">
        <f t="shared" si="22"/>
        <v>-328521600</v>
      </c>
      <c r="N77" s="21">
        <f t="shared" si="23"/>
        <v>-100</v>
      </c>
      <c r="O77" s="23"/>
      <c r="P77" s="30"/>
    </row>
    <row r="78" spans="1:16" ht="29.25" customHeight="1" x14ac:dyDescent="0.2">
      <c r="A78" s="3" t="s">
        <v>157</v>
      </c>
      <c r="B78" s="44" t="s">
        <v>35</v>
      </c>
      <c r="C78" s="19">
        <v>2006778200</v>
      </c>
      <c r="D78" s="19">
        <v>2886486600</v>
      </c>
      <c r="E78" s="19">
        <f t="shared" si="16"/>
        <v>879708400</v>
      </c>
      <c r="F78" s="20">
        <f t="shared" si="17"/>
        <v>43.836852523113919</v>
      </c>
      <c r="G78" s="19">
        <v>1481277100</v>
      </c>
      <c r="H78" s="19">
        <f t="shared" si="18"/>
        <v>-1405209500</v>
      </c>
      <c r="I78" s="20">
        <f t="shared" si="19"/>
        <v>-48.682349677285877</v>
      </c>
      <c r="J78" s="19">
        <v>1294106500</v>
      </c>
      <c r="K78" s="19">
        <f t="shared" si="20"/>
        <v>-187170600</v>
      </c>
      <c r="L78" s="21">
        <f t="shared" si="21"/>
        <v>-12.635758697680529</v>
      </c>
      <c r="M78" s="19">
        <f t="shared" si="22"/>
        <v>-712671700</v>
      </c>
      <c r="N78" s="21">
        <f t="shared" si="23"/>
        <v>-35.513227121960966</v>
      </c>
      <c r="P78" s="30"/>
    </row>
    <row r="79" spans="1:16" ht="20.100000000000001" customHeight="1" x14ac:dyDescent="0.2">
      <c r="A79" s="3" t="s">
        <v>158</v>
      </c>
      <c r="B79" s="44" t="s">
        <v>46</v>
      </c>
      <c r="C79" s="19">
        <v>4408968000</v>
      </c>
      <c r="D79" s="19">
        <v>4851418400</v>
      </c>
      <c r="E79" s="19">
        <f t="shared" si="16"/>
        <v>442450400</v>
      </c>
      <c r="F79" s="20">
        <f t="shared" si="17"/>
        <v>10.035237270944137</v>
      </c>
      <c r="G79" s="19">
        <v>4893198100</v>
      </c>
      <c r="H79" s="19">
        <f t="shared" si="18"/>
        <v>41779700</v>
      </c>
      <c r="I79" s="20">
        <f t="shared" si="19"/>
        <v>0.86118525666638845</v>
      </c>
      <c r="J79" s="19">
        <v>4890912500</v>
      </c>
      <c r="K79" s="19">
        <f t="shared" si="20"/>
        <v>-2285600</v>
      </c>
      <c r="L79" s="21">
        <f t="shared" si="21"/>
        <v>-4.6709737748003022E-2</v>
      </c>
      <c r="M79" s="19">
        <f t="shared" si="22"/>
        <v>481944500</v>
      </c>
      <c r="N79" s="21">
        <f t="shared" si="23"/>
        <v>10.931004715842803</v>
      </c>
      <c r="P79" s="30"/>
    </row>
    <row r="80" spans="1:16" ht="20.100000000000001" customHeight="1" x14ac:dyDescent="0.2">
      <c r="A80" s="3" t="s">
        <v>159</v>
      </c>
      <c r="B80" s="44" t="s">
        <v>36</v>
      </c>
      <c r="C80" s="19">
        <v>100420300</v>
      </c>
      <c r="D80" s="19">
        <v>99396300</v>
      </c>
      <c r="E80" s="19">
        <f t="shared" si="16"/>
        <v>-1024000</v>
      </c>
      <c r="F80" s="20">
        <f t="shared" si="17"/>
        <v>-1.0197141414634388</v>
      </c>
      <c r="G80" s="19">
        <v>98146400</v>
      </c>
      <c r="H80" s="19">
        <f t="shared" si="18"/>
        <v>-1249900</v>
      </c>
      <c r="I80" s="20">
        <f t="shared" si="19"/>
        <v>-1.2574914760408546</v>
      </c>
      <c r="J80" s="19">
        <v>97052700</v>
      </c>
      <c r="K80" s="19">
        <f t="shared" si="20"/>
        <v>-1093700</v>
      </c>
      <c r="L80" s="21">
        <f t="shared" si="21"/>
        <v>-1.114355697203365</v>
      </c>
      <c r="M80" s="19">
        <f t="shared" si="22"/>
        <v>-3367600</v>
      </c>
      <c r="N80" s="21">
        <f t="shared" si="23"/>
        <v>-3.3535052175705573</v>
      </c>
      <c r="P80" s="30"/>
    </row>
    <row r="81" spans="1:16" s="7" customFormat="1" ht="20.100000000000001" customHeight="1" x14ac:dyDescent="0.2">
      <c r="A81" s="2"/>
      <c r="B81" s="39" t="s">
        <v>37</v>
      </c>
      <c r="C81" s="28">
        <f>C8+C76</f>
        <v>11963014312</v>
      </c>
      <c r="D81" s="28">
        <f>D8+D76</f>
        <v>14170587600</v>
      </c>
      <c r="E81" s="16">
        <f t="shared" ref="E81" si="24">D81-C81</f>
        <v>2207573288</v>
      </c>
      <c r="F81" s="17">
        <f t="shared" si="17"/>
        <v>18.453319794038876</v>
      </c>
      <c r="G81" s="28">
        <f>G8+G76</f>
        <v>12486811600</v>
      </c>
      <c r="H81" s="16">
        <f t="shared" si="18"/>
        <v>-1683776000</v>
      </c>
      <c r="I81" s="17">
        <f t="shared" si="19"/>
        <v>-11.882188992642767</v>
      </c>
      <c r="J81" s="28">
        <f>J8+J76</f>
        <v>12481299400</v>
      </c>
      <c r="K81" s="16">
        <f t="shared" si="20"/>
        <v>-5512200</v>
      </c>
      <c r="L81" s="18">
        <f t="shared" si="21"/>
        <v>-4.4144175283307163E-2</v>
      </c>
      <c r="M81" s="16">
        <f t="shared" si="22"/>
        <v>518285088</v>
      </c>
      <c r="N81" s="18">
        <f t="shared" si="23"/>
        <v>4.3323954522073365</v>
      </c>
      <c r="P81" s="26"/>
    </row>
    <row r="83" spans="1:16" x14ac:dyDescent="0.2">
      <c r="L83" s="31"/>
      <c r="M83" s="31"/>
      <c r="N83" s="31"/>
    </row>
    <row r="84" spans="1:16" x14ac:dyDescent="0.2">
      <c r="L84" s="31"/>
      <c r="M84" s="31"/>
      <c r="N84" s="31"/>
    </row>
    <row r="85" spans="1:16" x14ac:dyDescent="0.2">
      <c r="L85" s="31"/>
      <c r="M85" s="31"/>
      <c r="N85" s="31"/>
    </row>
    <row r="86" spans="1:16" x14ac:dyDescent="0.2">
      <c r="L86" s="31"/>
      <c r="M86" s="31"/>
      <c r="N86" s="31"/>
    </row>
    <row r="87" spans="1:16" x14ac:dyDescent="0.2">
      <c r="L87" s="31"/>
      <c r="M87" s="31"/>
      <c r="N87" s="31"/>
    </row>
    <row r="88" spans="1:16" x14ac:dyDescent="0.2">
      <c r="F88" s="24"/>
      <c r="N88" s="25"/>
    </row>
    <row r="89" spans="1:16" x14ac:dyDescent="0.2">
      <c r="F89" s="24"/>
    </row>
    <row r="90" spans="1:16" x14ac:dyDescent="0.2">
      <c r="D90" s="24"/>
      <c r="F90" s="24"/>
      <c r="N90" s="25"/>
    </row>
    <row r="91" spans="1:16" x14ac:dyDescent="0.2">
      <c r="D91" s="24"/>
      <c r="E91" s="24"/>
      <c r="J91" s="29"/>
    </row>
    <row r="93" spans="1:16" x14ac:dyDescent="0.2">
      <c r="F93" s="24"/>
      <c r="J93" s="29"/>
      <c r="L93" s="13"/>
    </row>
    <row r="100" spans="8:8" x14ac:dyDescent="0.2">
      <c r="H100" s="24"/>
    </row>
    <row r="101" spans="8:8" x14ac:dyDescent="0.2">
      <c r="H101" s="24"/>
    </row>
  </sheetData>
  <autoFilter ref="A7:N81"/>
  <mergeCells count="12">
    <mergeCell ref="M1:N1"/>
    <mergeCell ref="M5:N5"/>
    <mergeCell ref="A3:K3"/>
    <mergeCell ref="A5:A6"/>
    <mergeCell ref="B5:B6"/>
    <mergeCell ref="C5:C6"/>
    <mergeCell ref="D5:D6"/>
    <mergeCell ref="E5:F5"/>
    <mergeCell ref="G5:G6"/>
    <mergeCell ref="H5:I5"/>
    <mergeCell ref="J5:J6"/>
    <mergeCell ref="K5:L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2024-12-05T12:23:28Z</dcterms:modified>
</cp:coreProperties>
</file>