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4 Исполнение бюджета\Отчет 2 квартал 2024 года\На сайт проект Постановления за 1 полугодие 2024 г\"/>
    </mc:Choice>
  </mc:AlternateContent>
  <bookViews>
    <workbookView xWindow="0" yWindow="0" windowWidth="23040" windowHeight="9096"/>
  </bookViews>
  <sheets>
    <sheet name="2024" sheetId="5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[1]доходы!#REF!</definedName>
    <definedName name="_xlnm._FilterDatabase" localSheetId="0" hidden="1">'2024'!$A$4:$II$4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гггггг" localSheetId="0">#REF!</definedName>
    <definedName name="гггггг">#REF!</definedName>
    <definedName name="елена" localSheetId="0">[1]доходы!#REF!</definedName>
    <definedName name="елена">[1]доходы!#REF!</definedName>
    <definedName name="жжжжжжжж" localSheetId="0">#REF!</definedName>
    <definedName name="жжжжжжжж">#REF!</definedName>
    <definedName name="_xlnm.Print_Titles" localSheetId="0">'2024'!$4:$4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лллллл" localSheetId="0">#REF!</definedName>
    <definedName name="лллллл">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 refMode="R1C1"/>
</workbook>
</file>

<file path=xl/calcChain.xml><?xml version="1.0" encoding="utf-8"?>
<calcChain xmlns="http://schemas.openxmlformats.org/spreadsheetml/2006/main">
  <c r="I41" i="5" l="1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12" i="5"/>
  <c r="I13" i="5"/>
  <c r="I14" i="5"/>
  <c r="I15" i="5"/>
  <c r="I16" i="5"/>
  <c r="I17" i="5"/>
  <c r="I18" i="5"/>
  <c r="I19" i="5"/>
  <c r="I20" i="5"/>
  <c r="I21" i="5"/>
  <c r="I22" i="5"/>
  <c r="I23" i="5"/>
  <c r="I6" i="5"/>
  <c r="I7" i="5"/>
  <c r="I8" i="5"/>
  <c r="I9" i="5"/>
  <c r="I10" i="5"/>
  <c r="I11" i="5"/>
  <c r="L42" i="5"/>
  <c r="L43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31" i="5"/>
  <c r="J32" i="5"/>
  <c r="J33" i="5"/>
  <c r="J34" i="5"/>
  <c r="J35" i="5"/>
  <c r="J36" i="5"/>
  <c r="J37" i="5"/>
  <c r="J38" i="5"/>
  <c r="J39" i="5"/>
  <c r="J40" i="5"/>
  <c r="J41" i="5"/>
  <c r="K31" i="5"/>
  <c r="K32" i="5"/>
  <c r="L32" i="5"/>
  <c r="L31" i="5"/>
  <c r="J16" i="5"/>
  <c r="L13" i="5"/>
  <c r="G51" i="5" l="1"/>
  <c r="L51" i="5"/>
  <c r="H51" i="5"/>
  <c r="K51" i="5"/>
  <c r="E42" i="5"/>
  <c r="D39" i="5"/>
  <c r="F26" i="5"/>
  <c r="E26" i="5"/>
  <c r="D19" i="5"/>
  <c r="D15" i="5"/>
  <c r="K22" i="5"/>
  <c r="H22" i="5"/>
  <c r="G22" i="5"/>
  <c r="D6" i="5"/>
  <c r="K12" i="5"/>
  <c r="H12" i="5"/>
  <c r="G12" i="5"/>
  <c r="C56" i="5" l="1"/>
  <c r="L55" i="5" l="1"/>
  <c r="K55" i="5"/>
  <c r="H55" i="5"/>
  <c r="G55" i="5"/>
  <c r="L54" i="5"/>
  <c r="K54" i="5"/>
  <c r="H54" i="5"/>
  <c r="G54" i="5"/>
  <c r="F53" i="5"/>
  <c r="E53" i="5"/>
  <c r="D53" i="5"/>
  <c r="C53" i="5"/>
  <c r="L52" i="5"/>
  <c r="K52" i="5"/>
  <c r="H52" i="5"/>
  <c r="G52" i="5"/>
  <c r="L50" i="5"/>
  <c r="K50" i="5"/>
  <c r="H50" i="5"/>
  <c r="G50" i="5"/>
  <c r="L49" i="5"/>
  <c r="K49" i="5"/>
  <c r="H49" i="5"/>
  <c r="G49" i="5"/>
  <c r="F48" i="5"/>
  <c r="E48" i="5"/>
  <c r="D48" i="5"/>
  <c r="C48" i="5"/>
  <c r="L47" i="5"/>
  <c r="K47" i="5"/>
  <c r="H47" i="5"/>
  <c r="G47" i="5"/>
  <c r="L46" i="5"/>
  <c r="K46" i="5"/>
  <c r="H46" i="5"/>
  <c r="G46" i="5"/>
  <c r="L45" i="5"/>
  <c r="K45" i="5"/>
  <c r="H45" i="5"/>
  <c r="G45" i="5"/>
  <c r="F44" i="5"/>
  <c r="E44" i="5"/>
  <c r="D44" i="5"/>
  <c r="C44" i="5"/>
  <c r="K43" i="5"/>
  <c r="H43" i="5"/>
  <c r="G43" i="5"/>
  <c r="F42" i="5"/>
  <c r="D42" i="5"/>
  <c r="C42" i="5"/>
  <c r="L41" i="5"/>
  <c r="K41" i="5"/>
  <c r="H41" i="5"/>
  <c r="G41" i="5"/>
  <c r="L40" i="5"/>
  <c r="K40" i="5"/>
  <c r="H40" i="5"/>
  <c r="G40" i="5"/>
  <c r="F39" i="5"/>
  <c r="E39" i="5"/>
  <c r="C39" i="5"/>
  <c r="L38" i="5"/>
  <c r="K38" i="5"/>
  <c r="H38" i="5"/>
  <c r="G38" i="5"/>
  <c r="L37" i="5"/>
  <c r="K37" i="5"/>
  <c r="H37" i="5"/>
  <c r="G37" i="5"/>
  <c r="L36" i="5"/>
  <c r="K36" i="5"/>
  <c r="H36" i="5"/>
  <c r="G36" i="5"/>
  <c r="L35" i="5"/>
  <c r="K35" i="5"/>
  <c r="H35" i="5"/>
  <c r="G35" i="5"/>
  <c r="L34" i="5"/>
  <c r="K34" i="5"/>
  <c r="H34" i="5"/>
  <c r="G34" i="5"/>
  <c r="F33" i="5"/>
  <c r="E33" i="5"/>
  <c r="D33" i="5"/>
  <c r="C33" i="5"/>
  <c r="H32" i="5"/>
  <c r="G32" i="5"/>
  <c r="F31" i="5"/>
  <c r="E31" i="5"/>
  <c r="D31" i="5"/>
  <c r="C31" i="5"/>
  <c r="L30" i="5"/>
  <c r="K30" i="5"/>
  <c r="J30" i="5"/>
  <c r="H30" i="5"/>
  <c r="G30" i="5"/>
  <c r="L29" i="5"/>
  <c r="K29" i="5"/>
  <c r="J29" i="5"/>
  <c r="H29" i="5"/>
  <c r="G29" i="5"/>
  <c r="L28" i="5"/>
  <c r="K28" i="5"/>
  <c r="J28" i="5"/>
  <c r="H28" i="5"/>
  <c r="G28" i="5"/>
  <c r="L27" i="5"/>
  <c r="K27" i="5"/>
  <c r="J27" i="5"/>
  <c r="H27" i="5"/>
  <c r="G27" i="5"/>
  <c r="D26" i="5"/>
  <c r="C26" i="5"/>
  <c r="L25" i="5"/>
  <c r="K25" i="5"/>
  <c r="J25" i="5"/>
  <c r="H25" i="5"/>
  <c r="G25" i="5"/>
  <c r="L24" i="5"/>
  <c r="K24" i="5"/>
  <c r="J24" i="5"/>
  <c r="H24" i="5"/>
  <c r="G24" i="5"/>
  <c r="L23" i="5"/>
  <c r="K23" i="5"/>
  <c r="J23" i="5"/>
  <c r="H23" i="5"/>
  <c r="G23" i="5"/>
  <c r="L21" i="5"/>
  <c r="K21" i="5"/>
  <c r="J21" i="5"/>
  <c r="H21" i="5"/>
  <c r="G21" i="5"/>
  <c r="L20" i="5"/>
  <c r="K20" i="5"/>
  <c r="J20" i="5"/>
  <c r="H20" i="5"/>
  <c r="G20" i="5"/>
  <c r="F19" i="5"/>
  <c r="E19" i="5"/>
  <c r="C19" i="5"/>
  <c r="L18" i="5"/>
  <c r="K18" i="5"/>
  <c r="J18" i="5"/>
  <c r="H18" i="5"/>
  <c r="G18" i="5"/>
  <c r="L17" i="5"/>
  <c r="K17" i="5"/>
  <c r="J17" i="5"/>
  <c r="H17" i="5"/>
  <c r="G17" i="5"/>
  <c r="L16" i="5"/>
  <c r="K16" i="5"/>
  <c r="H16" i="5"/>
  <c r="G16" i="5"/>
  <c r="F15" i="5"/>
  <c r="E15" i="5"/>
  <c r="C15" i="5"/>
  <c r="L14" i="5"/>
  <c r="K14" i="5"/>
  <c r="J14" i="5"/>
  <c r="H14" i="5"/>
  <c r="G14" i="5"/>
  <c r="K13" i="5"/>
  <c r="J13" i="5"/>
  <c r="H13" i="5"/>
  <c r="G13" i="5"/>
  <c r="L11" i="5"/>
  <c r="K11" i="5"/>
  <c r="J11" i="5"/>
  <c r="H11" i="5"/>
  <c r="G11" i="5"/>
  <c r="K10" i="5"/>
  <c r="J10" i="5"/>
  <c r="H10" i="5"/>
  <c r="G10" i="5"/>
  <c r="L9" i="5"/>
  <c r="K9" i="5"/>
  <c r="J9" i="5"/>
  <c r="H9" i="5"/>
  <c r="G9" i="5"/>
  <c r="L8" i="5"/>
  <c r="K8" i="5"/>
  <c r="J8" i="5"/>
  <c r="H8" i="5"/>
  <c r="G8" i="5"/>
  <c r="L7" i="5"/>
  <c r="K7" i="5"/>
  <c r="J7" i="5"/>
  <c r="H7" i="5"/>
  <c r="G7" i="5"/>
  <c r="F6" i="5"/>
  <c r="E6" i="5"/>
  <c r="C6" i="5"/>
  <c r="D5" i="5" l="1"/>
  <c r="D56" i="5" s="1"/>
  <c r="C5" i="5"/>
  <c r="F5" i="5"/>
  <c r="F56" i="5" s="1"/>
  <c r="L33" i="5"/>
  <c r="E5" i="5"/>
  <c r="E56" i="5" s="1"/>
  <c r="G31" i="5"/>
  <c r="G33" i="5"/>
  <c r="H39" i="5"/>
  <c r="H44" i="5"/>
  <c r="H26" i="5"/>
  <c r="H31" i="5"/>
  <c r="H33" i="5"/>
  <c r="L48" i="5"/>
  <c r="H53" i="5"/>
  <c r="G48" i="5"/>
  <c r="H48" i="5"/>
  <c r="G44" i="5"/>
  <c r="G42" i="5"/>
  <c r="H42" i="5"/>
  <c r="K19" i="5"/>
  <c r="K15" i="5"/>
  <c r="K53" i="5"/>
  <c r="G53" i="5"/>
  <c r="L53" i="5"/>
  <c r="K48" i="5"/>
  <c r="K42" i="5"/>
  <c r="K39" i="5"/>
  <c r="G39" i="5"/>
  <c r="L39" i="5"/>
  <c r="K33" i="5"/>
  <c r="L26" i="5"/>
  <c r="G26" i="5"/>
  <c r="G19" i="5"/>
  <c r="H19" i="5"/>
  <c r="G15" i="5"/>
  <c r="H15" i="5"/>
  <c r="J6" i="5"/>
  <c r="K6" i="5"/>
  <c r="L6" i="5"/>
  <c r="G6" i="5"/>
  <c r="J15" i="5"/>
  <c r="J19" i="5"/>
  <c r="J26" i="5"/>
  <c r="H6" i="5"/>
  <c r="K26" i="5"/>
  <c r="K44" i="5"/>
  <c r="L15" i="5"/>
  <c r="L19" i="5"/>
  <c r="L44" i="5"/>
  <c r="I5" i="5" l="1"/>
  <c r="L5" i="5"/>
  <c r="J5" i="5"/>
  <c r="K5" i="5"/>
  <c r="H5" i="5"/>
  <c r="G5" i="5"/>
</calcChain>
</file>

<file path=xl/sharedStrings.xml><?xml version="1.0" encoding="utf-8"?>
<sst xmlns="http://schemas.openxmlformats.org/spreadsheetml/2006/main" count="116" uniqueCount="116">
  <si>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</si>
  <si>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</si>
  <si>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</si>
  <si>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</si>
  <si>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</si>
  <si>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</si>
  <si>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</si>
  <si>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</si>
  <si>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</si>
  <si>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</si>
  <si>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</si>
  <si>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</si>
  <si>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</si>
  <si>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</si>
  <si>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</si>
  <si>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</si>
  <si>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</si>
  <si>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</si>
  <si>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</si>
  <si>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</si>
  <si>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</si>
  <si>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</si>
  <si>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</si>
  <si>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</si>
  <si>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</si>
  <si>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</si>
  <si>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</si>
  <si>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</si>
  <si>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</si>
  <si>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</si>
  <si>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</si>
  <si>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</si>
  <si>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</si>
  <si>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</si>
  <si>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</si>
  <si>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</si>
  <si>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</si>
  <si>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</si>
  <si>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</si>
  <si>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</si>
  <si>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</si>
  <si>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</si>
  <si>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</si>
  <si>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</si>
  <si>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</si>
  <si>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</si>
  <si>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</si>
  <si>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</si>
  <si>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</si>
  <si>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</si>
  <si>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</si>
  <si>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</si>
  <si>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</si>
  <si>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</si>
  <si>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</si>
  <si>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</si>
  <si>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</si>
  <si>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</si>
  <si>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</si>
  <si>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</si>
  <si>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</si>
  <si>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</si>
  <si>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</si>
  <si>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</si>
  <si>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</si>
  <si>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</si>
  <si>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</si>
  <si>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</si>
  <si>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</si>
  <si>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</si>
  <si>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</si>
  <si>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</si>
  <si>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</si>
  <si>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</si>
  <si>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</si>
  <si>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</si>
  <si>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</si>
  <si>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</si>
  <si>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</si>
  <si>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</si>
  <si>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</si>
  <si>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</si>
  <si>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</si>
  <si>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</si>
  <si>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</si>
  <si>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</si>
  <si>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</si>
  <si>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</si>
  <si>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</si>
  <si>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</si>
  <si>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</si>
  <si>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</si>
  <si>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</si>
  <si>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</si>
  <si>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</si>
  <si>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</si>
  <si>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</si>
  <si>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</si>
  <si>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</si>
  <si>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% исполнения первоначальному плану (гр.6/гр.3)*100</t>
  </si>
  <si>
    <t>% исполнения уточненному плану (гр.6/гр.4)*100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</si>
  <si>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</si>
  <si>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</si>
  <si>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</si>
  <si>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</si>
  <si>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в рублях</t>
  </si>
  <si>
    <t>Первоначальный план на 2024 год, руб.</t>
  </si>
  <si>
    <t>Уточненный план на 2024 год, руб.</t>
  </si>
  <si>
    <t>Анализ исполнения расходов бюджета города Нефтеюганска за 1 полугодие 2024 года по разделам, подразделам классификации расходов</t>
  </si>
  <si>
    <t>План 1 полугодие  2024 года, руб.</t>
  </si>
  <si>
    <t>% исполнения к плану 1 полугодия  (гр.6/гр.5)*100</t>
  </si>
  <si>
    <t>0107</t>
  </si>
  <si>
    <t>Обеспечение проведения выборов и референдумов</t>
  </si>
  <si>
    <t>Лесное хозяйство</t>
  </si>
  <si>
    <t>0407</t>
  </si>
  <si>
    <t xml:space="preserve">Отклонение от плана                              1 полугодия                   (гр.5-гр.6), 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</si>
</sst>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7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1" applyNumberFormat="1" applyFont="1" applyFill="1" applyBorder="1" applyAlignment="1">
      <alignment horizontal="right"/>
    </xf>
    <xf numFmtId="4" fontId="3" fillId="0" borderId="1" xfId="3" applyNumberFormat="1" applyFont="1" applyFill="1" applyBorder="1" applyAlignment="1">
      <alignment horizontal="right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-2026%20&#1041;&#1102;&#1076;&#1078;&#1077;&#1090;/&#1056;&#1077;&#1096;&#1077;&#1085;&#1080;&#1103;%20&#1086;%20&#1073;&#1102;&#1076;&#1078;&#1077;&#1090;&#1077;/&#1056;&#1044;%20&#8470;459-VII%20&#1086;&#1090;%2020.12.2023/459.7%20&#1055;&#8470;7%20&#1088;&#1072;&#1089;&#1087;&#1088;.%20&#1073;.%20&#1072;.%20&#1087;&#1086;%20&#1088;&#1072;&#1079;&#1076;&#1077;&#1083;&#1072;&#1084;,%20&#1087;&#1086;&#1076;&#1088;&#1072;&#1079;&#1076;&#1077;&#1083;&#1072;&#1084;%20&#1082;&#1083;&#1072;&#1089;&#1089;&#1080;&#1092;.%20&#1088;&#1072;&#1089;&#1093;&#1086;&#1076;&#1086;&#1074;%20&#1073;-&#1072;%20&#1085;&#1072;%202024%20&#1075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24/1%20&#1082;&#1074;&#1072;&#1088;&#1090;&#1072;&#1083;/&#1088;&#1072;&#1079;&#1076;&#1077;&#1083;&#1099;%20&#1087;&#1086;&#1083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7"/>
    </sheetNames>
    <sheetDataSet>
      <sheetData sheetId="0">
        <row r="9">
          <cell r="D9">
            <v>12864534007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55">
          <cell r="D55">
            <v>13205200307</v>
          </cell>
          <cell r="E55">
            <v>2660679680.4200001</v>
          </cell>
          <cell r="F55">
            <v>1769676319.74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I57"/>
  <sheetViews>
    <sheetView tabSelected="1" topLeftCell="B1" zoomScale="75" zoomScaleNormal="75" workbookViewId="0">
      <selection activeCell="J53" sqref="J53"/>
    </sheetView>
  </sheetViews>
  <sheetFormatPr defaultColWidth="9.109375" defaultRowHeight="18" outlineLevelRow="1" x14ac:dyDescent="0.35"/>
  <cols>
    <col min="1" max="1" width="61" style="1" customWidth="1"/>
    <col min="2" max="2" width="8.44140625" style="1" customWidth="1"/>
    <col min="3" max="3" width="21.88671875" style="6" customWidth="1"/>
    <col min="4" max="4" width="23.109375" style="1" customWidth="1"/>
    <col min="5" max="5" width="20.33203125" style="1" customWidth="1"/>
    <col min="6" max="6" width="20.44140625" style="6" customWidth="1"/>
    <col min="7" max="7" width="23.44140625" style="1" customWidth="1"/>
    <col min="8" max="8" width="21.88671875" style="1" customWidth="1"/>
    <col min="9" max="9" width="20.44140625" style="1" customWidth="1"/>
    <col min="10" max="10" width="15.33203125" style="1" customWidth="1"/>
    <col min="11" max="11" width="17.5546875" style="1" customWidth="1"/>
    <col min="12" max="12" width="16.6640625" style="1" customWidth="1"/>
    <col min="13" max="16384" width="9.109375" style="1"/>
  </cols>
  <sheetData>
    <row r="1" spans="1:243" customFormat="1" ht="36" customHeight="1" x14ac:dyDescent="0.25">
      <c r="A1" s="16" t="s">
        <v>108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243" customFormat="1" x14ac:dyDescent="0.35">
      <c r="A2" s="1"/>
      <c r="B2" s="1"/>
      <c r="C2" s="10"/>
      <c r="D2" s="5"/>
      <c r="E2" s="5"/>
      <c r="F2" s="10"/>
      <c r="G2" s="6"/>
      <c r="K2" s="5"/>
      <c r="L2" s="5" t="s">
        <v>105</v>
      </c>
    </row>
    <row r="3" spans="1:243" customFormat="1" ht="85.5" customHeight="1" x14ac:dyDescent="0.35">
      <c r="A3" s="7" t="s">
        <v>95</v>
      </c>
      <c r="B3" s="7" t="s">
        <v>94</v>
      </c>
      <c r="C3" s="8" t="s">
        <v>106</v>
      </c>
      <c r="D3" s="9" t="s">
        <v>107</v>
      </c>
      <c r="E3" s="9" t="s">
        <v>109</v>
      </c>
      <c r="F3" s="9" t="s">
        <v>96</v>
      </c>
      <c r="G3" s="9" t="s">
        <v>97</v>
      </c>
      <c r="H3" s="9" t="s">
        <v>98</v>
      </c>
      <c r="I3" s="9" t="s">
        <v>115</v>
      </c>
      <c r="J3" s="9" t="s">
        <v>99</v>
      </c>
      <c r="K3" s="9" t="s">
        <v>100</v>
      </c>
      <c r="L3" s="9" t="s">
        <v>110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</row>
    <row r="4" spans="1:243" customFormat="1" x14ac:dyDescent="0.35">
      <c r="A4" s="4">
        <v>1</v>
      </c>
      <c r="B4" s="4">
        <v>2</v>
      </c>
      <c r="C4" s="11">
        <v>3</v>
      </c>
      <c r="D4" s="4">
        <v>4</v>
      </c>
      <c r="E4" s="4">
        <v>5</v>
      </c>
      <c r="F4" s="11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</row>
    <row r="5" spans="1:243" x14ac:dyDescent="0.35">
      <c r="A5" s="3" t="s">
        <v>93</v>
      </c>
      <c r="B5" s="2" t="s">
        <v>92</v>
      </c>
      <c r="C5" s="12">
        <f>C6+C15+C19+C26+C31+C33+C39+C42+C44+C48+C53</f>
        <v>12864534007</v>
      </c>
      <c r="D5" s="12">
        <f t="shared" ref="D5:F5" si="0">D6+D15+D19+D26+D31+D33+D39+D42+D44+D48+D53</f>
        <v>14652672107.389999</v>
      </c>
      <c r="E5" s="12">
        <f t="shared" si="0"/>
        <v>7055495498.0400009</v>
      </c>
      <c r="F5" s="12">
        <f t="shared" si="0"/>
        <v>5432556953.1399994</v>
      </c>
      <c r="G5" s="13">
        <f>C5-F5</f>
        <v>7431977053.8600006</v>
      </c>
      <c r="H5" s="13">
        <f>D5-F5</f>
        <v>9220115154.25</v>
      </c>
      <c r="I5" s="13">
        <f>E5-F5</f>
        <v>1622938544.9000015</v>
      </c>
      <c r="J5" s="13">
        <f>F5/C5*100</f>
        <v>42.228944710970282</v>
      </c>
      <c r="K5" s="14">
        <f>F5/D5*100</f>
        <v>37.075537576522422</v>
      </c>
      <c r="L5" s="14">
        <f>F5/E5*100</f>
        <v>76.997525611761077</v>
      </c>
    </row>
    <row r="6" spans="1:243" x14ac:dyDescent="0.35">
      <c r="A6" s="3" t="s">
        <v>91</v>
      </c>
      <c r="B6" s="2" t="s">
        <v>90</v>
      </c>
      <c r="C6" s="12">
        <f>SUM(C7:C14)</f>
        <v>1191966960</v>
      </c>
      <c r="D6" s="12">
        <f>SUM(D7:D14)</f>
        <v>1346698272</v>
      </c>
      <c r="E6" s="12">
        <f>SUM(E7:E14)</f>
        <v>812632098.57999992</v>
      </c>
      <c r="F6" s="12">
        <f>SUM(F7:F14)</f>
        <v>408096371.09000003</v>
      </c>
      <c r="G6" s="13">
        <f t="shared" ref="G6:G55" si="1">C6-F6</f>
        <v>783870588.90999997</v>
      </c>
      <c r="H6" s="13">
        <f t="shared" ref="H6:H55" si="2">D6-F6</f>
        <v>938601900.90999997</v>
      </c>
      <c r="I6" s="13">
        <f t="shared" ref="I6:I56" si="3">E6-F6</f>
        <v>404535727.48999989</v>
      </c>
      <c r="J6" s="13">
        <f t="shared" ref="J6:J55" si="4">F6/C6*100</f>
        <v>34.237221733897726</v>
      </c>
      <c r="K6" s="14">
        <f t="shared" ref="K6:K55" si="5">F6/D6*100</f>
        <v>30.303474770479248</v>
      </c>
      <c r="L6" s="14">
        <f t="shared" ref="L6:L55" si="6">F6/E6*100</f>
        <v>50.219080910428104</v>
      </c>
    </row>
    <row r="7" spans="1:243" ht="54" x14ac:dyDescent="0.35">
      <c r="A7" s="3" t="s">
        <v>89</v>
      </c>
      <c r="B7" s="2" t="s">
        <v>88</v>
      </c>
      <c r="C7" s="12">
        <v>8529600</v>
      </c>
      <c r="D7" s="12">
        <v>9050400</v>
      </c>
      <c r="E7" s="12">
        <v>6052000</v>
      </c>
      <c r="F7" s="12">
        <v>5267313.54</v>
      </c>
      <c r="G7" s="13">
        <f t="shared" si="1"/>
        <v>3262286.46</v>
      </c>
      <c r="H7" s="13">
        <f t="shared" si="2"/>
        <v>3783086.46</v>
      </c>
      <c r="I7" s="13">
        <f t="shared" si="3"/>
        <v>784686.46</v>
      </c>
      <c r="J7" s="13">
        <f t="shared" si="4"/>
        <v>61.753347636465946</v>
      </c>
      <c r="K7" s="14">
        <f t="shared" si="5"/>
        <v>58.199787191726337</v>
      </c>
      <c r="L7" s="14">
        <f t="shared" si="6"/>
        <v>87.034262062128221</v>
      </c>
    </row>
    <row r="8" spans="1:243" ht="72" x14ac:dyDescent="0.35">
      <c r="A8" s="3" t="s">
        <v>87</v>
      </c>
      <c r="B8" s="2" t="s">
        <v>86</v>
      </c>
      <c r="C8" s="12">
        <v>36191800</v>
      </c>
      <c r="D8" s="12">
        <v>37591883</v>
      </c>
      <c r="E8" s="12">
        <v>17680681</v>
      </c>
      <c r="F8" s="12">
        <v>15809356.640000001</v>
      </c>
      <c r="G8" s="13">
        <f t="shared" si="1"/>
        <v>20382443.359999999</v>
      </c>
      <c r="H8" s="13">
        <f t="shared" si="2"/>
        <v>21782526.359999999</v>
      </c>
      <c r="I8" s="13">
        <f t="shared" si="3"/>
        <v>1871324.3599999994</v>
      </c>
      <c r="J8" s="13">
        <f t="shared" si="4"/>
        <v>43.682150763432603</v>
      </c>
      <c r="K8" s="14">
        <f t="shared" si="5"/>
        <v>42.05524006339347</v>
      </c>
      <c r="L8" s="14">
        <f t="shared" si="6"/>
        <v>89.415993874896557</v>
      </c>
    </row>
    <row r="9" spans="1:243" ht="72" x14ac:dyDescent="0.35">
      <c r="A9" s="3" t="s">
        <v>85</v>
      </c>
      <c r="B9" s="2" t="s">
        <v>84</v>
      </c>
      <c r="C9" s="12">
        <v>292450100</v>
      </c>
      <c r="D9" s="12">
        <v>302136020</v>
      </c>
      <c r="E9" s="12">
        <v>137087562</v>
      </c>
      <c r="F9" s="12">
        <v>121429317.34999999</v>
      </c>
      <c r="G9" s="13">
        <f t="shared" si="1"/>
        <v>171020782.65000001</v>
      </c>
      <c r="H9" s="13">
        <f t="shared" si="2"/>
        <v>180706702.65000001</v>
      </c>
      <c r="I9" s="13">
        <f t="shared" si="3"/>
        <v>15658244.650000006</v>
      </c>
      <c r="J9" s="13">
        <f t="shared" si="4"/>
        <v>41.521380006366897</v>
      </c>
      <c r="K9" s="14">
        <f t="shared" si="5"/>
        <v>40.190281632094042</v>
      </c>
      <c r="L9" s="14">
        <f t="shared" si="6"/>
        <v>88.577924633308442</v>
      </c>
    </row>
    <row r="10" spans="1:243" x14ac:dyDescent="0.35">
      <c r="A10" s="3" t="s">
        <v>83</v>
      </c>
      <c r="B10" s="2" t="s">
        <v>82</v>
      </c>
      <c r="C10" s="12">
        <v>5800</v>
      </c>
      <c r="D10" s="12">
        <v>5800</v>
      </c>
      <c r="E10" s="12"/>
      <c r="F10" s="12"/>
      <c r="G10" s="13">
        <f t="shared" si="1"/>
        <v>5800</v>
      </c>
      <c r="H10" s="13">
        <f t="shared" si="2"/>
        <v>5800</v>
      </c>
      <c r="I10" s="13">
        <f t="shared" si="3"/>
        <v>0</v>
      </c>
      <c r="J10" s="13">
        <f t="shared" si="4"/>
        <v>0</v>
      </c>
      <c r="K10" s="14">
        <f t="shared" si="5"/>
        <v>0</v>
      </c>
      <c r="L10" s="14">
        <v>0</v>
      </c>
    </row>
    <row r="11" spans="1:243" ht="54" x14ac:dyDescent="0.35">
      <c r="A11" s="3" t="s">
        <v>81</v>
      </c>
      <c r="B11" s="2" t="s">
        <v>80</v>
      </c>
      <c r="C11" s="12">
        <v>126292600</v>
      </c>
      <c r="D11" s="12">
        <v>129537437</v>
      </c>
      <c r="E11" s="12">
        <v>56026928</v>
      </c>
      <c r="F11" s="12">
        <v>52763967.479999997</v>
      </c>
      <c r="G11" s="13">
        <f t="shared" si="1"/>
        <v>73528632.520000011</v>
      </c>
      <c r="H11" s="13">
        <f t="shared" si="2"/>
        <v>76773469.520000011</v>
      </c>
      <c r="I11" s="13">
        <f t="shared" si="3"/>
        <v>3262960.5200000033</v>
      </c>
      <c r="J11" s="13">
        <f t="shared" si="4"/>
        <v>41.779144209557799</v>
      </c>
      <c r="K11" s="14">
        <f t="shared" si="5"/>
        <v>40.732601093535607</v>
      </c>
      <c r="L11" s="14">
        <f t="shared" si="6"/>
        <v>94.176085256717982</v>
      </c>
    </row>
    <row r="12" spans="1:243" ht="24.6" customHeight="1" x14ac:dyDescent="0.35">
      <c r="A12" s="15" t="s">
        <v>112</v>
      </c>
      <c r="B12" s="2" t="s">
        <v>111</v>
      </c>
      <c r="C12" s="12"/>
      <c r="D12" s="12">
        <v>5206398</v>
      </c>
      <c r="E12" s="12"/>
      <c r="F12" s="12"/>
      <c r="G12" s="13">
        <f t="shared" ref="G12" si="7">C12-F12</f>
        <v>0</v>
      </c>
      <c r="H12" s="13">
        <f t="shared" ref="H12" si="8">D12-F12</f>
        <v>5206398</v>
      </c>
      <c r="I12" s="13">
        <f t="shared" si="3"/>
        <v>0</v>
      </c>
      <c r="J12" s="13">
        <v>0</v>
      </c>
      <c r="K12" s="14">
        <f t="shared" ref="K12" si="9">F12/D12*100</f>
        <v>0</v>
      </c>
      <c r="L12" s="14">
        <v>0</v>
      </c>
    </row>
    <row r="13" spans="1:243" x14ac:dyDescent="0.35">
      <c r="A13" s="3" t="s">
        <v>79</v>
      </c>
      <c r="B13" s="2" t="s">
        <v>78</v>
      </c>
      <c r="C13" s="12">
        <v>10000000</v>
      </c>
      <c r="D13" s="12">
        <v>58957525</v>
      </c>
      <c r="E13" s="12">
        <v>58957525</v>
      </c>
      <c r="F13" s="12"/>
      <c r="G13" s="13">
        <f t="shared" si="1"/>
        <v>10000000</v>
      </c>
      <c r="H13" s="13">
        <f t="shared" si="2"/>
        <v>58957525</v>
      </c>
      <c r="I13" s="13">
        <f t="shared" si="3"/>
        <v>58957525</v>
      </c>
      <c r="J13" s="13">
        <f t="shared" si="4"/>
        <v>0</v>
      </c>
      <c r="K13" s="14">
        <f t="shared" si="5"/>
        <v>0</v>
      </c>
      <c r="L13" s="14">
        <f t="shared" si="6"/>
        <v>0</v>
      </c>
    </row>
    <row r="14" spans="1:243" x14ac:dyDescent="0.35">
      <c r="A14" s="3" t="s">
        <v>77</v>
      </c>
      <c r="B14" s="2" t="s">
        <v>76</v>
      </c>
      <c r="C14" s="12">
        <v>718497060</v>
      </c>
      <c r="D14" s="12">
        <v>804212809</v>
      </c>
      <c r="E14" s="12">
        <v>536827402.57999998</v>
      </c>
      <c r="F14" s="12">
        <v>212826416.08000001</v>
      </c>
      <c r="G14" s="13">
        <f t="shared" si="1"/>
        <v>505670643.91999996</v>
      </c>
      <c r="H14" s="13">
        <f t="shared" si="2"/>
        <v>591386392.91999996</v>
      </c>
      <c r="I14" s="13">
        <f t="shared" si="3"/>
        <v>324000986.5</v>
      </c>
      <c r="J14" s="13">
        <f t="shared" si="4"/>
        <v>29.621055941411928</v>
      </c>
      <c r="K14" s="14">
        <f t="shared" si="5"/>
        <v>26.463942590598556</v>
      </c>
      <c r="L14" s="14">
        <f t="shared" si="6"/>
        <v>39.645222106239977</v>
      </c>
    </row>
    <row r="15" spans="1:243" ht="36" x14ac:dyDescent="0.35">
      <c r="A15" s="3" t="s">
        <v>75</v>
      </c>
      <c r="B15" s="2" t="s">
        <v>74</v>
      </c>
      <c r="C15" s="12">
        <f>SUM(C16:C18)</f>
        <v>47637100</v>
      </c>
      <c r="D15" s="12">
        <f>SUM(D16:D18)</f>
        <v>70789458</v>
      </c>
      <c r="E15" s="12">
        <f t="shared" ref="E15:F15" si="10">SUM(E16:E18)</f>
        <v>23467877</v>
      </c>
      <c r="F15" s="12">
        <f t="shared" si="10"/>
        <v>20552333.919999998</v>
      </c>
      <c r="G15" s="13">
        <f t="shared" si="1"/>
        <v>27084766.080000002</v>
      </c>
      <c r="H15" s="13">
        <f t="shared" si="2"/>
        <v>50237124.079999998</v>
      </c>
      <c r="I15" s="13">
        <f t="shared" si="3"/>
        <v>2915543.0800000019</v>
      </c>
      <c r="J15" s="13">
        <f t="shared" si="4"/>
        <v>43.143545513895674</v>
      </c>
      <c r="K15" s="14">
        <f t="shared" si="5"/>
        <v>29.033043196912171</v>
      </c>
      <c r="L15" s="14">
        <f t="shared" si="6"/>
        <v>87.576451504326528</v>
      </c>
    </row>
    <row r="16" spans="1:243" x14ac:dyDescent="0.35">
      <c r="A16" s="3" t="s">
        <v>73</v>
      </c>
      <c r="B16" s="2" t="s">
        <v>72</v>
      </c>
      <c r="C16" s="12">
        <v>13424300</v>
      </c>
      <c r="D16" s="12">
        <v>13476380</v>
      </c>
      <c r="E16" s="12">
        <v>6485790</v>
      </c>
      <c r="F16" s="12">
        <v>5542322.9000000004</v>
      </c>
      <c r="G16" s="13">
        <f t="shared" si="1"/>
        <v>7881977.0999999996</v>
      </c>
      <c r="H16" s="13">
        <f t="shared" si="2"/>
        <v>7934057.0999999996</v>
      </c>
      <c r="I16" s="13">
        <f t="shared" si="3"/>
        <v>943467.09999999963</v>
      </c>
      <c r="J16" s="13">
        <f>F16/C16*100</f>
        <v>41.285749722518119</v>
      </c>
      <c r="K16" s="14">
        <f t="shared" si="5"/>
        <v>41.126199320589066</v>
      </c>
      <c r="L16" s="14">
        <f t="shared" si="6"/>
        <v>85.453320258596108</v>
      </c>
    </row>
    <row r="17" spans="1:12" ht="54" x14ac:dyDescent="0.35">
      <c r="A17" s="3" t="s">
        <v>101</v>
      </c>
      <c r="B17" s="2" t="s">
        <v>102</v>
      </c>
      <c r="C17" s="12">
        <v>31016200</v>
      </c>
      <c r="D17" s="12">
        <v>40737811</v>
      </c>
      <c r="E17" s="12">
        <v>15971622</v>
      </c>
      <c r="F17" s="12">
        <v>14081991.359999999</v>
      </c>
      <c r="G17" s="13">
        <f t="shared" si="1"/>
        <v>16934208.640000001</v>
      </c>
      <c r="H17" s="13">
        <f t="shared" si="2"/>
        <v>26655819.640000001</v>
      </c>
      <c r="I17" s="13">
        <f t="shared" si="3"/>
        <v>1889630.6400000006</v>
      </c>
      <c r="J17" s="13">
        <f t="shared" si="4"/>
        <v>45.402052346838104</v>
      </c>
      <c r="K17" s="14">
        <f t="shared" si="5"/>
        <v>34.567373686327919</v>
      </c>
      <c r="L17" s="14">
        <f t="shared" si="6"/>
        <v>88.16882443123184</v>
      </c>
    </row>
    <row r="18" spans="1:12" ht="36" x14ac:dyDescent="0.35">
      <c r="A18" s="3" t="s">
        <v>71</v>
      </c>
      <c r="B18" s="2" t="s">
        <v>70</v>
      </c>
      <c r="C18" s="12">
        <v>3196600</v>
      </c>
      <c r="D18" s="12">
        <v>16575267</v>
      </c>
      <c r="E18" s="12">
        <v>1010465</v>
      </c>
      <c r="F18" s="12">
        <v>928019.66</v>
      </c>
      <c r="G18" s="13">
        <f t="shared" si="1"/>
        <v>2268580.34</v>
      </c>
      <c r="H18" s="13">
        <f t="shared" si="2"/>
        <v>15647247.34</v>
      </c>
      <c r="I18" s="13">
        <f t="shared" si="3"/>
        <v>82445.339999999967</v>
      </c>
      <c r="J18" s="13">
        <f t="shared" si="4"/>
        <v>29.031460301570423</v>
      </c>
      <c r="K18" s="14">
        <f t="shared" si="5"/>
        <v>5.5988217867018371</v>
      </c>
      <c r="L18" s="14">
        <f t="shared" si="6"/>
        <v>91.840851489165885</v>
      </c>
    </row>
    <row r="19" spans="1:12" x14ac:dyDescent="0.35">
      <c r="A19" s="3" t="s">
        <v>69</v>
      </c>
      <c r="B19" s="2" t="s">
        <v>68</v>
      </c>
      <c r="C19" s="12">
        <f>SUM(C20:C25)</f>
        <v>1187136002</v>
      </c>
      <c r="D19" s="12">
        <f>SUM(D20:D25)</f>
        <v>1323507954</v>
      </c>
      <c r="E19" s="12">
        <f>SUM(E20:E25)</f>
        <v>684797079</v>
      </c>
      <c r="F19" s="12">
        <f>SUM(F20:F25)</f>
        <v>403709576.35999995</v>
      </c>
      <c r="G19" s="13">
        <f t="shared" si="1"/>
        <v>783426425.6400001</v>
      </c>
      <c r="H19" s="13">
        <f t="shared" si="2"/>
        <v>919798377.6400001</v>
      </c>
      <c r="I19" s="13">
        <f t="shared" si="3"/>
        <v>281087502.64000005</v>
      </c>
      <c r="J19" s="13">
        <f t="shared" si="4"/>
        <v>34.007019893243871</v>
      </c>
      <c r="K19" s="14">
        <f t="shared" si="5"/>
        <v>30.502995855814852</v>
      </c>
      <c r="L19" s="14">
        <f t="shared" si="6"/>
        <v>58.953168572145728</v>
      </c>
    </row>
    <row r="20" spans="1:12" x14ac:dyDescent="0.35">
      <c r="A20" s="3" t="s">
        <v>67</v>
      </c>
      <c r="B20" s="2" t="s">
        <v>66</v>
      </c>
      <c r="C20" s="12">
        <v>6676300</v>
      </c>
      <c r="D20" s="12">
        <v>6676300</v>
      </c>
      <c r="E20" s="12">
        <v>2600000</v>
      </c>
      <c r="F20" s="12">
        <v>1527021.43</v>
      </c>
      <c r="G20" s="13">
        <f t="shared" si="1"/>
        <v>5149278.57</v>
      </c>
      <c r="H20" s="13">
        <f t="shared" si="2"/>
        <v>5149278.57</v>
      </c>
      <c r="I20" s="13">
        <f t="shared" si="3"/>
        <v>1072978.57</v>
      </c>
      <c r="J20" s="13">
        <f t="shared" si="4"/>
        <v>22.872271018378441</v>
      </c>
      <c r="K20" s="14">
        <f t="shared" si="5"/>
        <v>22.872271018378441</v>
      </c>
      <c r="L20" s="14">
        <f t="shared" si="6"/>
        <v>58.731593461538459</v>
      </c>
    </row>
    <row r="21" spans="1:12" x14ac:dyDescent="0.35">
      <c r="A21" s="3" t="s">
        <v>65</v>
      </c>
      <c r="B21" s="2" t="s">
        <v>64</v>
      </c>
      <c r="C21" s="12">
        <v>30578900</v>
      </c>
      <c r="D21" s="12">
        <v>44588522</v>
      </c>
      <c r="E21" s="12">
        <v>22422162</v>
      </c>
      <c r="F21" s="12">
        <v>9880196.2200000007</v>
      </c>
      <c r="G21" s="13">
        <f t="shared" si="1"/>
        <v>20698703.780000001</v>
      </c>
      <c r="H21" s="13">
        <f t="shared" si="2"/>
        <v>34708325.780000001</v>
      </c>
      <c r="I21" s="13">
        <f t="shared" si="3"/>
        <v>12541965.779999999</v>
      </c>
      <c r="J21" s="13">
        <f t="shared" si="4"/>
        <v>32.310502405253303</v>
      </c>
      <c r="K21" s="14">
        <f t="shared" si="5"/>
        <v>22.158608935277112</v>
      </c>
      <c r="L21" s="14">
        <f t="shared" si="6"/>
        <v>44.064422601174677</v>
      </c>
    </row>
    <row r="22" spans="1:12" x14ac:dyDescent="0.35">
      <c r="A22" s="3" t="s">
        <v>113</v>
      </c>
      <c r="B22" s="2" t="s">
        <v>114</v>
      </c>
      <c r="C22" s="12"/>
      <c r="D22" s="12">
        <v>2240000</v>
      </c>
      <c r="E22" s="12"/>
      <c r="F22" s="12"/>
      <c r="G22" s="13">
        <f t="shared" ref="G22" si="11">C22-F22</f>
        <v>0</v>
      </c>
      <c r="H22" s="13">
        <f t="shared" ref="H22" si="12">D22-F22</f>
        <v>2240000</v>
      </c>
      <c r="I22" s="13">
        <f t="shared" si="3"/>
        <v>0</v>
      </c>
      <c r="J22" s="13">
        <v>0</v>
      </c>
      <c r="K22" s="14">
        <f t="shared" ref="K22" si="13">F22/D22*100</f>
        <v>0</v>
      </c>
      <c r="L22" s="14">
        <v>0</v>
      </c>
    </row>
    <row r="23" spans="1:12" x14ac:dyDescent="0.35">
      <c r="A23" s="3" t="s">
        <v>63</v>
      </c>
      <c r="B23" s="2" t="s">
        <v>62</v>
      </c>
      <c r="C23" s="12">
        <v>415786800</v>
      </c>
      <c r="D23" s="12">
        <v>415786800</v>
      </c>
      <c r="E23" s="12">
        <v>171485930</v>
      </c>
      <c r="F23" s="12">
        <v>169648806.19</v>
      </c>
      <c r="G23" s="13">
        <f>C23-F23</f>
        <v>246137993.81</v>
      </c>
      <c r="H23" s="13">
        <f>D23-F23</f>
        <v>246137993.81</v>
      </c>
      <c r="I23" s="13">
        <f t="shared" si="3"/>
        <v>1837123.8100000024</v>
      </c>
      <c r="J23" s="13">
        <f t="shared" si="4"/>
        <v>40.801873986860571</v>
      </c>
      <c r="K23" s="14">
        <f t="shared" si="5"/>
        <v>40.801873986860571</v>
      </c>
      <c r="L23" s="14">
        <f t="shared" si="6"/>
        <v>98.928702891251774</v>
      </c>
    </row>
    <row r="24" spans="1:12" x14ac:dyDescent="0.35">
      <c r="A24" s="3" t="s">
        <v>61</v>
      </c>
      <c r="B24" s="2" t="s">
        <v>60</v>
      </c>
      <c r="C24" s="12">
        <v>656108370</v>
      </c>
      <c r="D24" s="12">
        <v>775489578</v>
      </c>
      <c r="E24" s="12">
        <v>444899945</v>
      </c>
      <c r="F24" s="12">
        <v>190060261.19</v>
      </c>
      <c r="G24" s="13">
        <f t="shared" si="1"/>
        <v>466048108.81</v>
      </c>
      <c r="H24" s="13">
        <f t="shared" si="2"/>
        <v>585429316.80999994</v>
      </c>
      <c r="I24" s="13">
        <f t="shared" si="3"/>
        <v>254839683.81</v>
      </c>
      <c r="J24" s="13">
        <f t="shared" si="4"/>
        <v>28.967815361050796</v>
      </c>
      <c r="K24" s="14">
        <f t="shared" si="5"/>
        <v>24.508422367218454</v>
      </c>
      <c r="L24" s="14">
        <f t="shared" si="6"/>
        <v>42.719776283631596</v>
      </c>
    </row>
    <row r="25" spans="1:12" x14ac:dyDescent="0.35">
      <c r="A25" s="3" t="s">
        <v>59</v>
      </c>
      <c r="B25" s="2" t="s">
        <v>58</v>
      </c>
      <c r="C25" s="12">
        <v>77985632</v>
      </c>
      <c r="D25" s="12">
        <v>78726754</v>
      </c>
      <c r="E25" s="12">
        <v>43389042</v>
      </c>
      <c r="F25" s="12">
        <v>32593291.329999998</v>
      </c>
      <c r="G25" s="13">
        <f t="shared" si="1"/>
        <v>45392340.670000002</v>
      </c>
      <c r="H25" s="13">
        <f t="shared" si="2"/>
        <v>46133462.670000002</v>
      </c>
      <c r="I25" s="13">
        <f t="shared" si="3"/>
        <v>10795750.670000002</v>
      </c>
      <c r="J25" s="13">
        <f t="shared" si="4"/>
        <v>41.793969599425694</v>
      </c>
      <c r="K25" s="14">
        <f t="shared" si="5"/>
        <v>41.400527360749564</v>
      </c>
      <c r="L25" s="14">
        <f t="shared" si="6"/>
        <v>75.118716218717154</v>
      </c>
    </row>
    <row r="26" spans="1:12" x14ac:dyDescent="0.35">
      <c r="A26" s="3" t="s">
        <v>57</v>
      </c>
      <c r="B26" s="2" t="s">
        <v>56</v>
      </c>
      <c r="C26" s="12">
        <f>SUM(C27:C30)</f>
        <v>1721518559</v>
      </c>
      <c r="D26" s="12">
        <f t="shared" ref="D26:F26" si="14">SUM(D27:D30)</f>
        <v>2540919032.3899999</v>
      </c>
      <c r="E26" s="12">
        <f t="shared" si="14"/>
        <v>1123903427</v>
      </c>
      <c r="F26" s="12">
        <f t="shared" si="14"/>
        <v>705744339.77999997</v>
      </c>
      <c r="G26" s="13">
        <f t="shared" si="1"/>
        <v>1015774219.22</v>
      </c>
      <c r="H26" s="13">
        <f t="shared" si="2"/>
        <v>1835174692.6099999</v>
      </c>
      <c r="I26" s="13">
        <f t="shared" si="3"/>
        <v>418159087.22000003</v>
      </c>
      <c r="J26" s="13">
        <f t="shared" si="4"/>
        <v>40.995453466964335</v>
      </c>
      <c r="K26" s="14">
        <f t="shared" si="5"/>
        <v>27.775160514114205</v>
      </c>
      <c r="L26" s="14">
        <f t="shared" si="6"/>
        <v>62.794037532550384</v>
      </c>
    </row>
    <row r="27" spans="1:12" x14ac:dyDescent="0.35">
      <c r="A27" s="3" t="s">
        <v>55</v>
      </c>
      <c r="B27" s="2" t="s">
        <v>54</v>
      </c>
      <c r="C27" s="12">
        <v>148933800</v>
      </c>
      <c r="D27" s="12">
        <v>426154712</v>
      </c>
      <c r="E27" s="12">
        <v>353693461</v>
      </c>
      <c r="F27" s="12">
        <v>217830183.02000001</v>
      </c>
      <c r="G27" s="13">
        <f t="shared" si="1"/>
        <v>-68896383.020000011</v>
      </c>
      <c r="H27" s="13">
        <f t="shared" si="2"/>
        <v>208324528.97999999</v>
      </c>
      <c r="I27" s="13">
        <f t="shared" si="3"/>
        <v>135863277.97999999</v>
      </c>
      <c r="J27" s="13">
        <f t="shared" si="4"/>
        <v>146.25973621837355</v>
      </c>
      <c r="K27" s="14">
        <f t="shared" si="5"/>
        <v>51.115282052777125</v>
      </c>
      <c r="L27" s="14">
        <f t="shared" si="6"/>
        <v>61.587280240954186</v>
      </c>
    </row>
    <row r="28" spans="1:12" x14ac:dyDescent="0.35">
      <c r="A28" s="3" t="s">
        <v>53</v>
      </c>
      <c r="B28" s="2" t="s">
        <v>52</v>
      </c>
      <c r="C28" s="12">
        <v>884498418</v>
      </c>
      <c r="D28" s="12">
        <v>1132612203</v>
      </c>
      <c r="E28" s="12">
        <v>433139921</v>
      </c>
      <c r="F28" s="12">
        <v>227338761.31</v>
      </c>
      <c r="G28" s="13">
        <f t="shared" si="1"/>
        <v>657159656.69000006</v>
      </c>
      <c r="H28" s="13">
        <f t="shared" si="2"/>
        <v>905273441.69000006</v>
      </c>
      <c r="I28" s="13">
        <f t="shared" si="3"/>
        <v>205801159.69</v>
      </c>
      <c r="J28" s="13">
        <f t="shared" si="4"/>
        <v>25.702562795312993</v>
      </c>
      <c r="K28" s="14">
        <f t="shared" si="5"/>
        <v>20.072074158113235</v>
      </c>
      <c r="L28" s="14">
        <f t="shared" si="6"/>
        <v>52.4862175680177</v>
      </c>
    </row>
    <row r="29" spans="1:12" x14ac:dyDescent="0.35">
      <c r="A29" s="3" t="s">
        <v>51</v>
      </c>
      <c r="B29" s="2" t="s">
        <v>50</v>
      </c>
      <c r="C29" s="12">
        <v>496130141</v>
      </c>
      <c r="D29" s="12">
        <v>778875267.38999999</v>
      </c>
      <c r="E29" s="12">
        <v>240960941</v>
      </c>
      <c r="F29" s="12">
        <v>178036144.03</v>
      </c>
      <c r="G29" s="13">
        <f t="shared" si="1"/>
        <v>318093996.97000003</v>
      </c>
      <c r="H29" s="13">
        <f t="shared" si="2"/>
        <v>600839123.36000001</v>
      </c>
      <c r="I29" s="13">
        <f t="shared" si="3"/>
        <v>62924796.969999999</v>
      </c>
      <c r="J29" s="13">
        <f t="shared" si="4"/>
        <v>35.884968341401375</v>
      </c>
      <c r="K29" s="14">
        <f t="shared" si="5"/>
        <v>22.858107258508362</v>
      </c>
      <c r="L29" s="14">
        <f t="shared" si="6"/>
        <v>73.88589341124792</v>
      </c>
    </row>
    <row r="30" spans="1:12" ht="36" x14ac:dyDescent="0.35">
      <c r="A30" s="3" t="s">
        <v>49</v>
      </c>
      <c r="B30" s="2" t="s">
        <v>48</v>
      </c>
      <c r="C30" s="12">
        <v>191956200</v>
      </c>
      <c r="D30" s="12">
        <v>203276850</v>
      </c>
      <c r="E30" s="12">
        <v>96109104</v>
      </c>
      <c r="F30" s="12">
        <v>82539251.420000002</v>
      </c>
      <c r="G30" s="13">
        <f t="shared" si="1"/>
        <v>109416948.58</v>
      </c>
      <c r="H30" s="13">
        <f t="shared" si="2"/>
        <v>120737598.58</v>
      </c>
      <c r="I30" s="13">
        <f t="shared" si="3"/>
        <v>13569852.579999998</v>
      </c>
      <c r="J30" s="13">
        <f t="shared" si="4"/>
        <v>42.999002595383743</v>
      </c>
      <c r="K30" s="14">
        <f t="shared" si="5"/>
        <v>40.604353825829158</v>
      </c>
      <c r="L30" s="14">
        <f t="shared" si="6"/>
        <v>85.880783385515699</v>
      </c>
    </row>
    <row r="31" spans="1:12" x14ac:dyDescent="0.35">
      <c r="A31" s="3" t="s">
        <v>47</v>
      </c>
      <c r="B31" s="2" t="s">
        <v>46</v>
      </c>
      <c r="C31" s="12">
        <f>C32</f>
        <v>51414800</v>
      </c>
      <c r="D31" s="12">
        <f t="shared" ref="D31:F31" si="15">D32</f>
        <v>49621898</v>
      </c>
      <c r="E31" s="12">
        <f t="shared" si="15"/>
        <v>48378278</v>
      </c>
      <c r="F31" s="12">
        <f t="shared" si="15"/>
        <v>285538</v>
      </c>
      <c r="G31" s="13">
        <f t="shared" si="1"/>
        <v>51129262</v>
      </c>
      <c r="H31" s="13">
        <f t="shared" si="2"/>
        <v>49336360</v>
      </c>
      <c r="I31" s="13">
        <f t="shared" si="3"/>
        <v>48092740</v>
      </c>
      <c r="J31" s="13">
        <f t="shared" si="4"/>
        <v>0.55536149124376633</v>
      </c>
      <c r="K31" s="14">
        <f t="shared" si="5"/>
        <v>0.57542740505411538</v>
      </c>
      <c r="L31" s="14">
        <f t="shared" si="6"/>
        <v>0.59021943691340151</v>
      </c>
    </row>
    <row r="32" spans="1:12" ht="36" x14ac:dyDescent="0.35">
      <c r="A32" s="3" t="s">
        <v>45</v>
      </c>
      <c r="B32" s="2" t="s">
        <v>44</v>
      </c>
      <c r="C32" s="12">
        <v>51414800</v>
      </c>
      <c r="D32" s="12">
        <v>49621898</v>
      </c>
      <c r="E32" s="12">
        <v>48378278</v>
      </c>
      <c r="F32" s="12">
        <v>285538</v>
      </c>
      <c r="G32" s="13">
        <f t="shared" si="1"/>
        <v>51129262</v>
      </c>
      <c r="H32" s="13">
        <f t="shared" si="2"/>
        <v>49336360</v>
      </c>
      <c r="I32" s="13">
        <f t="shared" si="3"/>
        <v>48092740</v>
      </c>
      <c r="J32" s="13">
        <f t="shared" si="4"/>
        <v>0.55536149124376633</v>
      </c>
      <c r="K32" s="14">
        <f t="shared" si="5"/>
        <v>0.57542740505411538</v>
      </c>
      <c r="L32" s="14">
        <f t="shared" si="6"/>
        <v>0.59021943691340151</v>
      </c>
    </row>
    <row r="33" spans="1:12" x14ac:dyDescent="0.35">
      <c r="A33" s="3" t="s">
        <v>43</v>
      </c>
      <c r="B33" s="2" t="s">
        <v>42</v>
      </c>
      <c r="C33" s="12">
        <f>SUM(C34:C38)</f>
        <v>6045008875</v>
      </c>
      <c r="D33" s="12">
        <f t="shared" ref="D33:F33" si="16">SUM(D34:D38)</f>
        <v>6307229811</v>
      </c>
      <c r="E33" s="12">
        <f t="shared" si="16"/>
        <v>3312056645.5300002</v>
      </c>
      <c r="F33" s="12">
        <f t="shared" si="16"/>
        <v>2932846922.9099998</v>
      </c>
      <c r="G33" s="13">
        <f t="shared" si="1"/>
        <v>3112161952.0900002</v>
      </c>
      <c r="H33" s="13">
        <f t="shared" si="2"/>
        <v>3374382888.0900002</v>
      </c>
      <c r="I33" s="13">
        <f t="shared" si="3"/>
        <v>379209722.62000036</v>
      </c>
      <c r="J33" s="13">
        <f t="shared" si="4"/>
        <v>48.516834028800325</v>
      </c>
      <c r="K33" s="14">
        <f t="shared" si="5"/>
        <v>46.499763141578029</v>
      </c>
      <c r="L33" s="14">
        <f t="shared" si="6"/>
        <v>88.550626900304152</v>
      </c>
    </row>
    <row r="34" spans="1:12" x14ac:dyDescent="0.35">
      <c r="A34" s="3" t="s">
        <v>41</v>
      </c>
      <c r="B34" s="2" t="s">
        <v>40</v>
      </c>
      <c r="C34" s="12">
        <v>1888802612</v>
      </c>
      <c r="D34" s="12">
        <v>2122816901</v>
      </c>
      <c r="E34" s="12">
        <v>992978793.97000003</v>
      </c>
      <c r="F34" s="12">
        <v>843346464.77999997</v>
      </c>
      <c r="G34" s="13">
        <f t="shared" si="1"/>
        <v>1045456147.22</v>
      </c>
      <c r="H34" s="13">
        <f t="shared" si="2"/>
        <v>1279470436.22</v>
      </c>
      <c r="I34" s="13">
        <f t="shared" si="3"/>
        <v>149632329.19000006</v>
      </c>
      <c r="J34" s="13">
        <f t="shared" si="4"/>
        <v>44.649793441729955</v>
      </c>
      <c r="K34" s="14">
        <f t="shared" si="5"/>
        <v>39.727706350120116</v>
      </c>
      <c r="L34" s="14">
        <f t="shared" si="6"/>
        <v>84.930964276511958</v>
      </c>
    </row>
    <row r="35" spans="1:12" x14ac:dyDescent="0.35">
      <c r="A35" s="3" t="s">
        <v>39</v>
      </c>
      <c r="B35" s="2" t="s">
        <v>38</v>
      </c>
      <c r="C35" s="12">
        <v>3407587425</v>
      </c>
      <c r="D35" s="12">
        <v>3430549988</v>
      </c>
      <c r="E35" s="12">
        <v>1949810850.72</v>
      </c>
      <c r="F35" s="12">
        <v>1746546870.45</v>
      </c>
      <c r="G35" s="13">
        <f t="shared" si="1"/>
        <v>1661040554.55</v>
      </c>
      <c r="H35" s="13">
        <f t="shared" si="2"/>
        <v>1684003117.55</v>
      </c>
      <c r="I35" s="13">
        <f t="shared" si="3"/>
        <v>203263980.26999998</v>
      </c>
      <c r="J35" s="13">
        <f t="shared" si="4"/>
        <v>51.254645959670434</v>
      </c>
      <c r="K35" s="14">
        <f t="shared" si="5"/>
        <v>50.911570347594072</v>
      </c>
      <c r="L35" s="14">
        <f t="shared" si="6"/>
        <v>89.575194937758113</v>
      </c>
    </row>
    <row r="36" spans="1:12" x14ac:dyDescent="0.35">
      <c r="A36" s="3" t="s">
        <v>37</v>
      </c>
      <c r="B36" s="2" t="s">
        <v>36</v>
      </c>
      <c r="C36" s="12">
        <v>450708287</v>
      </c>
      <c r="D36" s="12">
        <v>453185735</v>
      </c>
      <c r="E36" s="12">
        <v>243419935.84</v>
      </c>
      <c r="F36" s="12">
        <v>223905610.72</v>
      </c>
      <c r="G36" s="13">
        <f t="shared" si="1"/>
        <v>226802676.28</v>
      </c>
      <c r="H36" s="13">
        <f t="shared" si="2"/>
        <v>229280124.28</v>
      </c>
      <c r="I36" s="13">
        <f t="shared" si="3"/>
        <v>19514325.120000005</v>
      </c>
      <c r="J36" s="13">
        <f t="shared" si="4"/>
        <v>49.67860968573671</v>
      </c>
      <c r="K36" s="14">
        <f t="shared" si="5"/>
        <v>49.407029707146457</v>
      </c>
      <c r="L36" s="14">
        <f t="shared" si="6"/>
        <v>91.983267495055628</v>
      </c>
    </row>
    <row r="37" spans="1:12" x14ac:dyDescent="0.35">
      <c r="A37" s="3" t="s">
        <v>35</v>
      </c>
      <c r="B37" s="2" t="s">
        <v>34</v>
      </c>
      <c r="C37" s="12">
        <v>79568000</v>
      </c>
      <c r="D37" s="12">
        <v>81378718</v>
      </c>
      <c r="E37" s="12">
        <v>38031343</v>
      </c>
      <c r="F37" s="12">
        <v>34449091.460000001</v>
      </c>
      <c r="G37" s="13">
        <f t="shared" si="1"/>
        <v>45118908.539999999</v>
      </c>
      <c r="H37" s="13">
        <f t="shared" si="2"/>
        <v>46929626.539999999</v>
      </c>
      <c r="I37" s="13">
        <f t="shared" si="3"/>
        <v>3582251.5399999991</v>
      </c>
      <c r="J37" s="13">
        <f t="shared" si="4"/>
        <v>43.295158179167501</v>
      </c>
      <c r="K37" s="14">
        <f t="shared" si="5"/>
        <v>42.331818817789681</v>
      </c>
      <c r="L37" s="14">
        <f t="shared" si="6"/>
        <v>90.580791375156011</v>
      </c>
    </row>
    <row r="38" spans="1:12" x14ac:dyDescent="0.35">
      <c r="A38" s="3" t="s">
        <v>33</v>
      </c>
      <c r="B38" s="2" t="s">
        <v>32</v>
      </c>
      <c r="C38" s="12">
        <v>218342551</v>
      </c>
      <c r="D38" s="12">
        <v>219298469</v>
      </c>
      <c r="E38" s="12">
        <v>87815722</v>
      </c>
      <c r="F38" s="12">
        <v>84598885.5</v>
      </c>
      <c r="G38" s="13">
        <f t="shared" si="1"/>
        <v>133743665.5</v>
      </c>
      <c r="H38" s="13">
        <f t="shared" si="2"/>
        <v>134699583.5</v>
      </c>
      <c r="I38" s="13">
        <f t="shared" si="3"/>
        <v>3216836.5</v>
      </c>
      <c r="J38" s="13">
        <f t="shared" si="4"/>
        <v>38.745945356294754</v>
      </c>
      <c r="K38" s="14">
        <f t="shared" si="5"/>
        <v>38.57705249187125</v>
      </c>
      <c r="L38" s="14">
        <f t="shared" si="6"/>
        <v>96.336833055930455</v>
      </c>
    </row>
    <row r="39" spans="1:12" x14ac:dyDescent="0.35">
      <c r="A39" s="3" t="s">
        <v>31</v>
      </c>
      <c r="B39" s="2" t="s">
        <v>30</v>
      </c>
      <c r="C39" s="12">
        <f>SUM(C40:C41)</f>
        <v>580752977</v>
      </c>
      <c r="D39" s="12">
        <f>SUM(D40:D41)</f>
        <v>620067795</v>
      </c>
      <c r="E39" s="12">
        <f t="shared" ref="E39:F39" si="17">SUM(E40:E41)</f>
        <v>279570097.66000003</v>
      </c>
      <c r="F39" s="12">
        <f t="shared" si="17"/>
        <v>271132221.88999999</v>
      </c>
      <c r="G39" s="13">
        <f t="shared" si="1"/>
        <v>309620755.11000001</v>
      </c>
      <c r="H39" s="13">
        <f t="shared" si="2"/>
        <v>348935573.11000001</v>
      </c>
      <c r="I39" s="13">
        <f t="shared" si="3"/>
        <v>8437875.7700000405</v>
      </c>
      <c r="J39" s="13">
        <f t="shared" si="4"/>
        <v>46.686324931228029</v>
      </c>
      <c r="K39" s="14">
        <f t="shared" si="5"/>
        <v>43.726222209298903</v>
      </c>
      <c r="L39" s="14">
        <f t="shared" si="6"/>
        <v>96.981838958949822</v>
      </c>
    </row>
    <row r="40" spans="1:12" x14ac:dyDescent="0.35">
      <c r="A40" s="3" t="s">
        <v>29</v>
      </c>
      <c r="B40" s="2" t="s">
        <v>28</v>
      </c>
      <c r="C40" s="12">
        <v>545741077</v>
      </c>
      <c r="D40" s="12">
        <v>583196995</v>
      </c>
      <c r="E40" s="12">
        <v>262306946.5</v>
      </c>
      <c r="F40" s="12">
        <v>255180496.34</v>
      </c>
      <c r="G40" s="13">
        <f t="shared" si="1"/>
        <v>290560580.65999997</v>
      </c>
      <c r="H40" s="13">
        <f t="shared" si="2"/>
        <v>328016498.65999997</v>
      </c>
      <c r="I40" s="13">
        <f t="shared" si="3"/>
        <v>7126450.1599999964</v>
      </c>
      <c r="J40" s="13">
        <f t="shared" si="4"/>
        <v>46.758528374436438</v>
      </c>
      <c r="K40" s="14">
        <f t="shared" si="5"/>
        <v>43.755454593863263</v>
      </c>
      <c r="L40" s="14">
        <f t="shared" si="6"/>
        <v>97.28316376859658</v>
      </c>
    </row>
    <row r="41" spans="1:12" ht="36" x14ac:dyDescent="0.35">
      <c r="A41" s="3" t="s">
        <v>27</v>
      </c>
      <c r="B41" s="2" t="s">
        <v>26</v>
      </c>
      <c r="C41" s="12">
        <v>35011900</v>
      </c>
      <c r="D41" s="12">
        <v>36870800</v>
      </c>
      <c r="E41" s="12">
        <v>17263151.16</v>
      </c>
      <c r="F41" s="12">
        <v>15951725.550000001</v>
      </c>
      <c r="G41" s="13">
        <f t="shared" si="1"/>
        <v>19060174.449999999</v>
      </c>
      <c r="H41" s="13">
        <f t="shared" si="2"/>
        <v>20919074.449999999</v>
      </c>
      <c r="I41" s="13">
        <f t="shared" si="3"/>
        <v>1311425.6099999994</v>
      </c>
      <c r="J41" s="13">
        <f t="shared" si="4"/>
        <v>45.560868019159201</v>
      </c>
      <c r="K41" s="14">
        <f t="shared" si="5"/>
        <v>43.263844424314094</v>
      </c>
      <c r="L41" s="14">
        <f t="shared" si="6"/>
        <v>92.403324295516398</v>
      </c>
    </row>
    <row r="42" spans="1:12" x14ac:dyDescent="0.35">
      <c r="A42" s="3" t="s">
        <v>25</v>
      </c>
      <c r="B42" s="2" t="s">
        <v>24</v>
      </c>
      <c r="C42" s="12">
        <f>C43</f>
        <v>7566800</v>
      </c>
      <c r="D42" s="12">
        <f t="shared" ref="D42:F42" si="18">D43</f>
        <v>7566800</v>
      </c>
      <c r="E42" s="12">
        <f t="shared" si="18"/>
        <v>1000000</v>
      </c>
      <c r="F42" s="12">
        <f t="shared" si="18"/>
        <v>637314.43999999994</v>
      </c>
      <c r="G42" s="13">
        <f t="shared" si="1"/>
        <v>6929485.5600000005</v>
      </c>
      <c r="H42" s="13">
        <f t="shared" si="2"/>
        <v>6929485.5600000005</v>
      </c>
      <c r="I42" s="13">
        <f t="shared" si="3"/>
        <v>362685.56000000006</v>
      </c>
      <c r="J42" s="13">
        <f t="shared" si="4"/>
        <v>8.422509383094571</v>
      </c>
      <c r="K42" s="14">
        <f t="shared" si="5"/>
        <v>8.422509383094571</v>
      </c>
      <c r="L42" s="14">
        <f t="shared" si="6"/>
        <v>63.731443999999996</v>
      </c>
    </row>
    <row r="43" spans="1:12" x14ac:dyDescent="0.35">
      <c r="A43" s="3" t="s">
        <v>23</v>
      </c>
      <c r="B43" s="2" t="s">
        <v>22</v>
      </c>
      <c r="C43" s="12">
        <v>7566800</v>
      </c>
      <c r="D43" s="12">
        <v>7566800</v>
      </c>
      <c r="E43" s="12">
        <v>1000000</v>
      </c>
      <c r="F43" s="12">
        <v>637314.43999999994</v>
      </c>
      <c r="G43" s="13">
        <f t="shared" si="1"/>
        <v>6929485.5600000005</v>
      </c>
      <c r="H43" s="13">
        <f t="shared" si="2"/>
        <v>6929485.5600000005</v>
      </c>
      <c r="I43" s="13">
        <f t="shared" si="3"/>
        <v>362685.56000000006</v>
      </c>
      <c r="J43" s="13">
        <f t="shared" si="4"/>
        <v>8.422509383094571</v>
      </c>
      <c r="K43" s="14">
        <f t="shared" si="5"/>
        <v>8.422509383094571</v>
      </c>
      <c r="L43" s="14">
        <f t="shared" si="6"/>
        <v>63.731443999999996</v>
      </c>
    </row>
    <row r="44" spans="1:12" x14ac:dyDescent="0.35">
      <c r="A44" s="3" t="s">
        <v>21</v>
      </c>
      <c r="B44" s="2" t="s">
        <v>20</v>
      </c>
      <c r="C44" s="12">
        <f>SUM(C45:C47)</f>
        <v>113361700</v>
      </c>
      <c r="D44" s="12">
        <f>SUM(D45:D47)</f>
        <v>158861700</v>
      </c>
      <c r="E44" s="12">
        <f>SUM(E45:E47)</f>
        <v>82059525</v>
      </c>
      <c r="F44" s="12">
        <f>SUM(F45:F47)</f>
        <v>68383123.25999999</v>
      </c>
      <c r="G44" s="13">
        <f t="shared" si="1"/>
        <v>44978576.74000001</v>
      </c>
      <c r="H44" s="13">
        <f t="shared" si="2"/>
        <v>90478576.74000001</v>
      </c>
      <c r="I44" s="13">
        <f t="shared" si="3"/>
        <v>13676401.74000001</v>
      </c>
      <c r="J44" s="13">
        <f t="shared" si="4"/>
        <v>60.32295145538572</v>
      </c>
      <c r="K44" s="14">
        <f t="shared" si="5"/>
        <v>43.045695255684656</v>
      </c>
      <c r="L44" s="14">
        <f t="shared" si="6"/>
        <v>83.333559705591753</v>
      </c>
    </row>
    <row r="45" spans="1:12" x14ac:dyDescent="0.35">
      <c r="A45" s="3" t="s">
        <v>19</v>
      </c>
      <c r="B45" s="2" t="s">
        <v>18</v>
      </c>
      <c r="C45" s="12">
        <v>17829500</v>
      </c>
      <c r="D45" s="12">
        <v>17829500</v>
      </c>
      <c r="E45" s="12">
        <v>10958600</v>
      </c>
      <c r="F45" s="12">
        <v>10956060.109999999</v>
      </c>
      <c r="G45" s="13">
        <f t="shared" si="1"/>
        <v>6873439.8900000006</v>
      </c>
      <c r="H45" s="13">
        <f t="shared" si="2"/>
        <v>6873439.8900000006</v>
      </c>
      <c r="I45" s="13">
        <f t="shared" si="3"/>
        <v>2539.890000000596</v>
      </c>
      <c r="J45" s="13">
        <f t="shared" si="4"/>
        <v>61.449059760509265</v>
      </c>
      <c r="K45" s="14">
        <f t="shared" si="5"/>
        <v>61.449059760509265</v>
      </c>
      <c r="L45" s="14">
        <f t="shared" si="6"/>
        <v>99.976822860584377</v>
      </c>
    </row>
    <row r="46" spans="1:12" x14ac:dyDescent="0.35">
      <c r="A46" s="3" t="s">
        <v>17</v>
      </c>
      <c r="B46" s="2" t="s">
        <v>16</v>
      </c>
      <c r="C46" s="12">
        <v>22027600</v>
      </c>
      <c r="D46" s="12">
        <v>67527600</v>
      </c>
      <c r="E46" s="12">
        <v>29131000</v>
      </c>
      <c r="F46" s="12">
        <v>22400000</v>
      </c>
      <c r="G46" s="13">
        <f t="shared" si="1"/>
        <v>-372400</v>
      </c>
      <c r="H46" s="13">
        <f t="shared" si="2"/>
        <v>45127600</v>
      </c>
      <c r="I46" s="13">
        <f t="shared" si="3"/>
        <v>6731000</v>
      </c>
      <c r="J46" s="13">
        <f t="shared" si="4"/>
        <v>101.69060633024026</v>
      </c>
      <c r="K46" s="14">
        <f t="shared" si="5"/>
        <v>33.17162167765477</v>
      </c>
      <c r="L46" s="14">
        <f t="shared" si="6"/>
        <v>76.894030414335248</v>
      </c>
    </row>
    <row r="47" spans="1:12" x14ac:dyDescent="0.35">
      <c r="A47" s="3" t="s">
        <v>15</v>
      </c>
      <c r="B47" s="2" t="s">
        <v>14</v>
      </c>
      <c r="C47" s="12">
        <v>73504600</v>
      </c>
      <c r="D47" s="12">
        <v>73504600</v>
      </c>
      <c r="E47" s="12">
        <v>41969925</v>
      </c>
      <c r="F47" s="12">
        <v>35027063.149999999</v>
      </c>
      <c r="G47" s="13">
        <f t="shared" si="1"/>
        <v>38477536.850000001</v>
      </c>
      <c r="H47" s="13">
        <f t="shared" si="2"/>
        <v>38477536.850000001</v>
      </c>
      <c r="I47" s="13">
        <f t="shared" si="3"/>
        <v>6942861.8500000015</v>
      </c>
      <c r="J47" s="13">
        <f t="shared" si="4"/>
        <v>47.652885873809261</v>
      </c>
      <c r="K47" s="14">
        <f t="shared" si="5"/>
        <v>47.652885873809261</v>
      </c>
      <c r="L47" s="14">
        <f t="shared" si="6"/>
        <v>83.457530958180172</v>
      </c>
    </row>
    <row r="48" spans="1:12" x14ac:dyDescent="0.35">
      <c r="A48" s="3" t="s">
        <v>13</v>
      </c>
      <c r="B48" s="2" t="s">
        <v>12</v>
      </c>
      <c r="C48" s="12">
        <f>SUM(C49:C52)</f>
        <v>1862293534</v>
      </c>
      <c r="D48" s="12">
        <f t="shared" ref="D48:F48" si="19">SUM(D49:D52)</f>
        <v>2170710272</v>
      </c>
      <c r="E48" s="12">
        <f t="shared" si="19"/>
        <v>662748420.26999998</v>
      </c>
      <c r="F48" s="12">
        <f t="shared" si="19"/>
        <v>596943695.32000005</v>
      </c>
      <c r="G48" s="13">
        <f t="shared" si="1"/>
        <v>1265349838.6799998</v>
      </c>
      <c r="H48" s="13">
        <f t="shared" si="2"/>
        <v>1573766576.6799998</v>
      </c>
      <c r="I48" s="13">
        <f t="shared" si="3"/>
        <v>65804724.949999928</v>
      </c>
      <c r="J48" s="13">
        <f t="shared" si="4"/>
        <v>32.054221551090883</v>
      </c>
      <c r="K48" s="14">
        <f t="shared" si="5"/>
        <v>27.49992493332616</v>
      </c>
      <c r="L48" s="14">
        <f t="shared" si="6"/>
        <v>90.070934469645138</v>
      </c>
    </row>
    <row r="49" spans="1:12" x14ac:dyDescent="0.35">
      <c r="A49" s="3" t="s">
        <v>11</v>
      </c>
      <c r="B49" s="2" t="s">
        <v>10</v>
      </c>
      <c r="C49" s="12">
        <v>229309170</v>
      </c>
      <c r="D49" s="12">
        <v>236958959</v>
      </c>
      <c r="E49" s="12">
        <v>123154244</v>
      </c>
      <c r="F49" s="12">
        <v>104925644.38</v>
      </c>
      <c r="G49" s="13">
        <f t="shared" si="1"/>
        <v>124383525.62</v>
      </c>
      <c r="H49" s="13">
        <f t="shared" si="2"/>
        <v>132033314.62</v>
      </c>
      <c r="I49" s="13">
        <f t="shared" si="3"/>
        <v>18228599.620000005</v>
      </c>
      <c r="J49" s="13">
        <f t="shared" si="4"/>
        <v>45.757282353775906</v>
      </c>
      <c r="K49" s="14">
        <f t="shared" si="5"/>
        <v>44.280091718330006</v>
      </c>
      <c r="L49" s="14">
        <f t="shared" si="6"/>
        <v>85.198561553428888</v>
      </c>
    </row>
    <row r="50" spans="1:12" x14ac:dyDescent="0.35">
      <c r="A50" s="3" t="s">
        <v>9</v>
      </c>
      <c r="B50" s="2" t="s">
        <v>8</v>
      </c>
      <c r="C50" s="12">
        <v>1073196333</v>
      </c>
      <c r="D50" s="12">
        <v>1357974964</v>
      </c>
      <c r="E50" s="12">
        <v>227790813</v>
      </c>
      <c r="F50" s="12">
        <v>203922457.02000001</v>
      </c>
      <c r="G50" s="13">
        <f t="shared" si="1"/>
        <v>869273875.98000002</v>
      </c>
      <c r="H50" s="13">
        <f t="shared" si="2"/>
        <v>1154052506.98</v>
      </c>
      <c r="I50" s="13">
        <f t="shared" si="3"/>
        <v>23868355.979999989</v>
      </c>
      <c r="J50" s="13">
        <f t="shared" si="4"/>
        <v>19.00141202029247</v>
      </c>
      <c r="K50" s="14">
        <f t="shared" si="5"/>
        <v>15.016658069993696</v>
      </c>
      <c r="L50" s="14">
        <f t="shared" si="6"/>
        <v>89.521809213613906</v>
      </c>
    </row>
    <row r="51" spans="1:12" x14ac:dyDescent="0.35">
      <c r="A51" s="3" t="s">
        <v>103</v>
      </c>
      <c r="B51" s="2" t="s">
        <v>104</v>
      </c>
      <c r="C51" s="12">
        <v>531314831</v>
      </c>
      <c r="D51" s="12">
        <v>547193149</v>
      </c>
      <c r="E51" s="12">
        <v>299114673.26999998</v>
      </c>
      <c r="F51" s="12">
        <v>277641139.56999999</v>
      </c>
      <c r="G51" s="13">
        <f t="shared" si="1"/>
        <v>253673691.43000001</v>
      </c>
      <c r="H51" s="13">
        <f t="shared" si="2"/>
        <v>269552009.43000001</v>
      </c>
      <c r="I51" s="13">
        <f t="shared" si="3"/>
        <v>21473533.699999988</v>
      </c>
      <c r="J51" s="13">
        <f t="shared" si="4"/>
        <v>52.255484577278807</v>
      </c>
      <c r="K51" s="14">
        <f t="shared" si="5"/>
        <v>50.739147607639367</v>
      </c>
      <c r="L51" s="14">
        <f t="shared" si="6"/>
        <v>92.82096947460127</v>
      </c>
    </row>
    <row r="52" spans="1:12" ht="36" x14ac:dyDescent="0.35">
      <c r="A52" s="3" t="s">
        <v>7</v>
      </c>
      <c r="B52" s="2" t="s">
        <v>6</v>
      </c>
      <c r="C52" s="12">
        <v>28473200</v>
      </c>
      <c r="D52" s="12">
        <v>28583200</v>
      </c>
      <c r="E52" s="12">
        <v>12688690</v>
      </c>
      <c r="F52" s="12">
        <v>10454454.35</v>
      </c>
      <c r="G52" s="13">
        <f t="shared" si="1"/>
        <v>18018745.649999999</v>
      </c>
      <c r="H52" s="13">
        <f t="shared" si="2"/>
        <v>18128745.649999999</v>
      </c>
      <c r="I52" s="13">
        <f t="shared" si="3"/>
        <v>2234235.6500000004</v>
      </c>
      <c r="J52" s="13">
        <f t="shared" si="4"/>
        <v>36.716822661309578</v>
      </c>
      <c r="K52" s="14">
        <f t="shared" si="5"/>
        <v>36.575521110302553</v>
      </c>
      <c r="L52" s="14">
        <f t="shared" si="6"/>
        <v>82.391912403880923</v>
      </c>
    </row>
    <row r="53" spans="1:12" x14ac:dyDescent="0.35">
      <c r="A53" s="3" t="s">
        <v>5</v>
      </c>
      <c r="B53" s="2" t="s">
        <v>4</v>
      </c>
      <c r="C53" s="12">
        <f>SUM(C54:C55)</f>
        <v>55876700</v>
      </c>
      <c r="D53" s="12">
        <f t="shared" ref="D53:F53" si="20">SUM(D54:D55)</f>
        <v>56699115</v>
      </c>
      <c r="E53" s="12">
        <f t="shared" si="20"/>
        <v>24882050</v>
      </c>
      <c r="F53" s="12">
        <f t="shared" si="20"/>
        <v>24225516.170000002</v>
      </c>
      <c r="G53" s="13">
        <f t="shared" si="1"/>
        <v>31651183.829999998</v>
      </c>
      <c r="H53" s="13">
        <f t="shared" si="2"/>
        <v>32473598.829999998</v>
      </c>
      <c r="I53" s="13">
        <f t="shared" si="3"/>
        <v>656533.82999999821</v>
      </c>
      <c r="J53" s="13">
        <f t="shared" si="4"/>
        <v>43.355309404456598</v>
      </c>
      <c r="K53" s="14">
        <f t="shared" si="5"/>
        <v>42.726444971848331</v>
      </c>
      <c r="L53" s="14">
        <f t="shared" si="6"/>
        <v>97.361415839932803</v>
      </c>
    </row>
    <row r="54" spans="1:12" x14ac:dyDescent="0.35">
      <c r="A54" s="3" t="s">
        <v>3</v>
      </c>
      <c r="B54" s="2" t="s">
        <v>2</v>
      </c>
      <c r="C54" s="12">
        <v>33432800</v>
      </c>
      <c r="D54" s="12">
        <v>34125015</v>
      </c>
      <c r="E54" s="12">
        <v>14511400</v>
      </c>
      <c r="F54" s="12">
        <v>14252904.52</v>
      </c>
      <c r="G54" s="13">
        <f t="shared" si="1"/>
        <v>19179895.48</v>
      </c>
      <c r="H54" s="13">
        <f t="shared" si="2"/>
        <v>19872110.48</v>
      </c>
      <c r="I54" s="13">
        <f t="shared" si="3"/>
        <v>258495.48000000045</v>
      </c>
      <c r="J54" s="13">
        <f t="shared" si="4"/>
        <v>42.631501160536956</v>
      </c>
      <c r="K54" s="14">
        <f t="shared" si="5"/>
        <v>41.766734813156859</v>
      </c>
      <c r="L54" s="14">
        <f t="shared" si="6"/>
        <v>98.218673043262541</v>
      </c>
    </row>
    <row r="55" spans="1:12" x14ac:dyDescent="0.35">
      <c r="A55" s="3" t="s">
        <v>1</v>
      </c>
      <c r="B55" s="2" t="s">
        <v>0</v>
      </c>
      <c r="C55" s="12">
        <v>22443900</v>
      </c>
      <c r="D55" s="12">
        <v>22574100</v>
      </c>
      <c r="E55" s="12">
        <v>10370650</v>
      </c>
      <c r="F55" s="12">
        <v>9972611.6500000004</v>
      </c>
      <c r="G55" s="13">
        <f t="shared" si="1"/>
        <v>12471288.35</v>
      </c>
      <c r="H55" s="13">
        <f t="shared" si="2"/>
        <v>12601488.35</v>
      </c>
      <c r="I55" s="13">
        <f t="shared" si="3"/>
        <v>398038.34999999963</v>
      </c>
      <c r="J55" s="13">
        <f t="shared" si="4"/>
        <v>44.433505986036295</v>
      </c>
      <c r="K55" s="14">
        <f t="shared" si="5"/>
        <v>44.177228106546885</v>
      </c>
      <c r="L55" s="14">
        <f t="shared" si="6"/>
        <v>96.161876545828861</v>
      </c>
    </row>
    <row r="56" spans="1:12" hidden="1" outlineLevel="1" x14ac:dyDescent="0.35">
      <c r="C56" s="6" t="b">
        <f>C5='[3]приложение №7'!$D$9</f>
        <v>1</v>
      </c>
      <c r="D56" s="1" t="b">
        <f>D5=[4]Результат!D55</f>
        <v>0</v>
      </c>
      <c r="E56" s="1" t="b">
        <f>E5=[4]Результат!E55</f>
        <v>0</v>
      </c>
      <c r="F56" s="6" t="b">
        <f>F5=[4]Результат!F55</f>
        <v>0</v>
      </c>
      <c r="I56" s="13">
        <f t="shared" si="3"/>
        <v>0</v>
      </c>
    </row>
    <row r="57" spans="1:12" collapsed="1" x14ac:dyDescent="0.35"/>
  </sheetData>
  <autoFilter ref="A4:II4"/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Трусова Вера Альбертовна</cp:lastModifiedBy>
  <dcterms:created xsi:type="dcterms:W3CDTF">2018-03-26T08:21:38Z</dcterms:created>
  <dcterms:modified xsi:type="dcterms:W3CDTF">2024-07-05T09:41:07Z</dcterms:modified>
</cp:coreProperties>
</file>