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07.06.2024\"/>
    </mc:Choice>
  </mc:AlternateContent>
  <bookViews>
    <workbookView xWindow="0" yWindow="0" windowWidth="23040" windowHeight="9090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8" i="14" l="1"/>
  <c r="C74" i="14" s="1"/>
  <c r="C73" i="14" s="1"/>
  <c r="C76" i="14"/>
  <c r="C70" i="14"/>
  <c r="C68" i="14"/>
  <c r="C67" i="14"/>
  <c r="C66" i="14"/>
  <c r="C65" i="14"/>
  <c r="C63" i="14"/>
  <c r="C62" i="14"/>
  <c r="C61" i="14"/>
  <c r="C60" i="14"/>
  <c r="C59" i="14"/>
  <c r="C58" i="14"/>
  <c r="C57" i="14"/>
  <c r="C53" i="14"/>
  <c r="C52" i="14"/>
  <c r="C51" i="14"/>
  <c r="C49" i="14"/>
  <c r="C48" i="14"/>
  <c r="C45" i="14" s="1"/>
  <c r="C47" i="14"/>
  <c r="C46" i="14"/>
  <c r="C43" i="14"/>
  <c r="C41" i="14" s="1"/>
  <c r="C40" i="14"/>
  <c r="C39" i="14"/>
  <c r="C38" i="14"/>
  <c r="C37" i="14"/>
  <c r="C36" i="14"/>
  <c r="C35" i="14"/>
  <c r="C34" i="14"/>
  <c r="C27" i="14" s="1"/>
  <c r="C26" i="14" s="1"/>
  <c r="C33" i="14"/>
  <c r="C30" i="14"/>
  <c r="C24" i="14"/>
  <c r="C21" i="14"/>
  <c r="C16" i="14" s="1"/>
  <c r="C9" i="14" s="1"/>
  <c r="C8" i="14" s="1"/>
  <c r="C80" i="14" s="1"/>
  <c r="C19" i="14"/>
  <c r="C18" i="14"/>
  <c r="C12" i="14"/>
  <c r="C10" i="14"/>
</calcChain>
</file>

<file path=xl/sharedStrings.xml><?xml version="1.0" encoding="utf-8"?>
<sst xmlns="http://schemas.openxmlformats.org/spreadsheetml/2006/main" count="152" uniqueCount="152">
  <si>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</si>
  <si>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</si>
  <si>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</si>
  <si>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</si>
  <si>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</si>
  <si>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</si>
  <si>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</si>
  <si>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</si>
  <si>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</si>
  <si>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</si>
  <si>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</si>
  <si>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</si>
  <si>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</si>
  <si>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</si>
  <si>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</si>
  <si>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</si>
  <si>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</si>
  <si>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</si>
  <si>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</si>
  <si>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</si>
  <si>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</si>
  <si>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</si>
  <si>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</si>
  <si>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</si>
  <si>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</si>
  <si>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</si>
  <si>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</si>
  <si>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</si>
  <si>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</si>
  <si>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</si>
  <si>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</si>
  <si>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</si>
  <si>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</si>
  <si>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</si>
  <si>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</si>
  <si>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</si>
  <si>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</si>
  <si>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</si>
  <si>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</si>
  <si>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</si>
  <si>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</si>
  <si>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</si>
  <si>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</si>
  <si>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</si>
  <si>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</si>
  <si>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</si>
  <si>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</si>
  <si>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</si>
  <si>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</si>
  <si>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</si>
  <si>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</si>
  <si>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</si>
  <si>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</si>
  <si>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</si>
  <si>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</si>
  <si>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</si>
  <si>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</si>
  <si>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</si>
  <si>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</si>
  <si>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</si>
  <si>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</si>
  <si>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</si>
  <si>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</si>
  <si>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</si>
  <si>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</si>
  <si>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</si>
  <si>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</si>
  <si>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</si>
  <si>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</si>
  <si>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</si>
  <si>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</si>
  <si>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</si>
  <si>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</si>
  <si>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</si>
  <si>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</si>
  <si>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</si>
  <si>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</si>
  <si>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</si>
  <si>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</si>
  <si>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</si>
  <si>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</si>
  <si>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</si>
  <si>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</si>
  <si>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</si>
  <si>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</si>
  <si>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</si>
  <si>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</si>
  <si>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</si>
  <si>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</si>
  <si>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</si>
  <si>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</si>
  <si>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</si>
  <si>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</si>
  <si>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</si>
  <si>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</si>
  <si>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</si>
  <si>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</si>
  <si>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</si>
  <si>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</si>
  <si>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</si>
  <si>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</si>
  <si>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</si>
  <si>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</si>
  <si>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</si>
  <si>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</si>
  <si>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</si>
  <si>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</si>
  <si>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</si>
  <si>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</si>
  <si>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</si>
  <si>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</si>
  <si>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</si>
  <si>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</si>
  <si>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</si>
  <si>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</si>
  <si>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</si>
  <si>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</si>
  <si>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</si>
  <si>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</si>
  <si>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</si>
  <si>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</si>
  <si>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</si>
  <si>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</si>
  <si>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</si>
  <si>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</si>
  <si>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</si>
  <si>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</si>
  <si>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</si>
  <si>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</si>
  <si>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</si>
  <si>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</si>
  <si>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</si>
  <si>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</si>
  <si>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</si>
  <si>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</si>
  <si>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</si>
  <si>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</si>
  <si>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</si>
  <si>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</si>
  <si>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</si>
  <si>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</si>
  <si>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</si>
  <si>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</si>
  <si>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</si>
  <si>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</si>
  <si>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</si>
  <si>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</si>
  <si>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</si>
  <si>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</si>
  <si>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</si>
  <si>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от 20.12.2023 № 459-VII</t>
  </si>
  <si>
    <t>(в редакции Решений Думы от 02.04.2024 № 526-VII, от 24.04.2024 № 558-VII, от 06.06.2024 № 588-VII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</si>
</sst>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4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3" xfId="2" applyNumberFormat="1" applyFont="1" applyFill="1" applyBorder="1" applyAlignment="1" applyProtection="1">
      <alignment horizontal="center" vertical="center" wrapText="1"/>
    </xf>
    <xf numFmtId="49" fontId="5" fillId="0" borderId="3" xfId="2" applyNumberFormat="1" applyFont="1" applyFill="1" applyBorder="1" applyAlignment="1" applyProtection="1">
      <alignment horizontal="left" vertical="center" wrapText="1"/>
    </xf>
    <xf numFmtId="3" fontId="5" fillId="0" borderId="3" xfId="2" applyNumberFormat="1" applyFont="1" applyFill="1" applyBorder="1" applyAlignment="1" applyProtection="1">
      <alignment horizontal="center" vertical="center" wrapText="1"/>
    </xf>
    <xf numFmtId="0" fontId="5" fillId="0" borderId="3" xfId="2" applyFont="1" applyFill="1" applyBorder="1" applyAlignment="1">
      <alignment horizontal="left" vertical="center" wrapText="1"/>
    </xf>
    <xf numFmtId="49" fontId="3" fillId="0" borderId="3" xfId="2" applyNumberFormat="1" applyFont="1" applyFill="1" applyBorder="1" applyAlignment="1">
      <alignment horizontal="left" vertical="center" wrapText="1"/>
    </xf>
    <xf numFmtId="1" fontId="3" fillId="0" borderId="3" xfId="2" applyNumberFormat="1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 wrapText="1"/>
    </xf>
    <xf numFmtId="1" fontId="5" fillId="0" borderId="3" xfId="2" applyNumberFormat="1" applyFont="1" applyFill="1" applyBorder="1" applyAlignment="1">
      <alignment horizontal="left" vertical="center" wrapText="1"/>
    </xf>
    <xf numFmtId="165" fontId="3" fillId="0" borderId="3" xfId="2" applyNumberFormat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4" fontId="5" fillId="0" borderId="3" xfId="2" applyNumberFormat="1" applyFont="1" applyFill="1" applyBorder="1" applyAlignment="1" applyProtection="1">
      <alignment horizontal="center" vertical="center" wrapText="1"/>
    </xf>
    <xf numFmtId="4" fontId="3" fillId="0" borderId="3" xfId="2" applyNumberFormat="1" applyFont="1" applyFill="1" applyBorder="1" applyAlignment="1" applyProtection="1">
      <alignment horizontal="center" vertical="center" wrapText="1"/>
    </xf>
    <xf numFmtId="49" fontId="5" fillId="0" borderId="3" xfId="2" applyNumberFormat="1" applyFont="1" applyFill="1" applyBorder="1" applyAlignment="1" applyProtection="1">
      <alignment horizontal="center" vertical="center"/>
    </xf>
    <xf numFmtId="4" fontId="5" fillId="0" borderId="3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0"/>
  <sheetViews>
    <sheetView showGridLines="0" tabSelected="1" zoomScaleNormal="100" workbookViewId="0">
      <pane xSplit="2" topLeftCell="C1" activePane="topRight" state="frozen"/>
      <selection pane="topRight" activeCell="E12" sqref="E11:E12"/>
    </sheetView>
  </sheetViews>
  <sheetFormatPr defaultColWidth="9.140625" defaultRowHeight="12.75" customHeight="1" outlineLevelRow="7" x14ac:dyDescent="0.2"/>
  <cols>
    <col min="1" max="1" width="30.140625" style="5" customWidth="1"/>
    <col min="2" max="2" width="76" style="7" customWidth="1"/>
    <col min="3" max="3" width="20.140625" style="3" customWidth="1"/>
    <col min="4" max="16384" width="9.140625" style="1"/>
  </cols>
  <sheetData>
    <row r="1" spans="1:3" ht="15.75" x14ac:dyDescent="0.2">
      <c r="A1" s="9"/>
      <c r="B1" s="2"/>
      <c r="C1" s="8" t="s">
        <v>132</v>
      </c>
    </row>
    <row r="2" spans="1:3" ht="15.75" x14ac:dyDescent="0.2">
      <c r="A2" s="9"/>
      <c r="B2" s="2"/>
      <c r="C2" s="8" t="s">
        <v>133</v>
      </c>
    </row>
    <row r="3" spans="1:3" ht="15.75" x14ac:dyDescent="0.2">
      <c r="A3" s="9"/>
      <c r="B3" s="2"/>
      <c r="C3" s="8" t="s">
        <v>150</v>
      </c>
    </row>
    <row r="4" spans="1:3" ht="15.75" x14ac:dyDescent="0.2">
      <c r="A4" s="29" t="s">
        <v>134</v>
      </c>
      <c r="B4" s="29"/>
      <c r="C4" s="29"/>
    </row>
    <row r="5" spans="1:3" ht="15.75" x14ac:dyDescent="0.2">
      <c r="A5" s="29" t="s">
        <v>151</v>
      </c>
      <c r="B5" s="29"/>
      <c r="C5" s="29"/>
    </row>
    <row r="6" spans="1:3" ht="15.75" x14ac:dyDescent="0.2">
      <c r="A6" s="9"/>
      <c r="B6" s="9"/>
      <c r="C6" s="6" t="s">
        <v>0</v>
      </c>
    </row>
    <row r="7" spans="1:3" ht="47.25" customHeight="1" x14ac:dyDescent="0.2">
      <c r="A7" s="13" t="s">
        <v>1</v>
      </c>
      <c r="B7" s="13" t="s">
        <v>2</v>
      </c>
      <c r="C7" s="14" t="s">
        <v>112</v>
      </c>
    </row>
    <row r="8" spans="1:3" ht="27" customHeight="1" x14ac:dyDescent="0.2">
      <c r="A8" s="15" t="s">
        <v>3</v>
      </c>
      <c r="B8" s="16" t="s">
        <v>4</v>
      </c>
      <c r="C8" s="17">
        <f>C9+C26</f>
        <v>5137840504</v>
      </c>
    </row>
    <row r="9" spans="1:3" ht="15.75" outlineLevel="1" x14ac:dyDescent="0.2">
      <c r="A9" s="15"/>
      <c r="B9" s="18" t="s">
        <v>5</v>
      </c>
      <c r="C9" s="17">
        <f>C10+C11+C12+C16+C24</f>
        <v>4592372100</v>
      </c>
    </row>
    <row r="10" spans="1:3" ht="19.5" customHeight="1" outlineLevel="2" x14ac:dyDescent="0.2">
      <c r="A10" s="10" t="s">
        <v>6</v>
      </c>
      <c r="B10" s="11" t="s">
        <v>131</v>
      </c>
      <c r="C10" s="12">
        <f>2787863300+869866500</f>
        <v>3657729800</v>
      </c>
    </row>
    <row r="11" spans="1:3" ht="33.75" customHeight="1" outlineLevel="1" x14ac:dyDescent="0.2">
      <c r="A11" s="10" t="s">
        <v>101</v>
      </c>
      <c r="B11" s="19" t="s">
        <v>99</v>
      </c>
      <c r="C11" s="12">
        <v>13005000</v>
      </c>
    </row>
    <row r="12" spans="1:3" ht="15.75" outlineLevel="1" x14ac:dyDescent="0.2">
      <c r="A12" s="10" t="s">
        <v>7</v>
      </c>
      <c r="B12" s="19" t="s">
        <v>8</v>
      </c>
      <c r="C12" s="12">
        <f>C13+C14+C15</f>
        <v>659275000</v>
      </c>
    </row>
    <row r="13" spans="1:3" ht="28.5" customHeight="1" outlineLevel="2" x14ac:dyDescent="0.2">
      <c r="A13" s="10" t="s">
        <v>9</v>
      </c>
      <c r="B13" s="11" t="s">
        <v>56</v>
      </c>
      <c r="C13" s="12">
        <v>634575000</v>
      </c>
    </row>
    <row r="14" spans="1:3" s="3" customFormat="1" ht="15.75" outlineLevel="3" x14ac:dyDescent="0.2">
      <c r="A14" s="10" t="s">
        <v>100</v>
      </c>
      <c r="B14" s="11" t="s">
        <v>57</v>
      </c>
      <c r="C14" s="12">
        <v>500000</v>
      </c>
    </row>
    <row r="15" spans="1:3" s="3" customFormat="1" ht="31.5" outlineLevel="3" x14ac:dyDescent="0.2">
      <c r="A15" s="10" t="s">
        <v>58</v>
      </c>
      <c r="B15" s="11" t="s">
        <v>59</v>
      </c>
      <c r="C15" s="12">
        <v>24200000</v>
      </c>
    </row>
    <row r="16" spans="1:3" s="3" customFormat="1" ht="15.75" customHeight="1" outlineLevel="1" x14ac:dyDescent="0.2">
      <c r="A16" s="10" t="s">
        <v>10</v>
      </c>
      <c r="B16" s="20" t="s">
        <v>11</v>
      </c>
      <c r="C16" s="12">
        <f t="shared" ref="C16" si="0">C17+C21+C18</f>
        <v>237563300</v>
      </c>
    </row>
    <row r="17" spans="1:3" s="3" customFormat="1" ht="45.75" customHeight="1" outlineLevel="3" x14ac:dyDescent="0.2">
      <c r="A17" s="10" t="s">
        <v>60</v>
      </c>
      <c r="B17" s="11" t="s">
        <v>61</v>
      </c>
      <c r="C17" s="12">
        <v>95000000</v>
      </c>
    </row>
    <row r="18" spans="1:3" s="3" customFormat="1" ht="21.75" customHeight="1" outlineLevel="3" x14ac:dyDescent="0.2">
      <c r="A18" s="10" t="s">
        <v>12</v>
      </c>
      <c r="B18" s="11" t="s">
        <v>13</v>
      </c>
      <c r="C18" s="12">
        <f t="shared" ref="C18" si="1">C19+C20</f>
        <v>61063300</v>
      </c>
    </row>
    <row r="19" spans="1:3" s="3" customFormat="1" ht="21.75" customHeight="1" outlineLevel="3" x14ac:dyDescent="0.2">
      <c r="A19" s="10" t="s">
        <v>62</v>
      </c>
      <c r="B19" s="11" t="s">
        <v>63</v>
      </c>
      <c r="C19" s="12">
        <f>25000000+63300</f>
        <v>25063300</v>
      </c>
    </row>
    <row r="20" spans="1:3" s="3" customFormat="1" ht="21.75" customHeight="1" outlineLevel="3" x14ac:dyDescent="0.2">
      <c r="A20" s="10" t="s">
        <v>64</v>
      </c>
      <c r="B20" s="11" t="s">
        <v>65</v>
      </c>
      <c r="C20" s="12">
        <v>36000000</v>
      </c>
    </row>
    <row r="21" spans="1:3" s="3" customFormat="1" ht="15.75" customHeight="1" outlineLevel="2" x14ac:dyDescent="0.2">
      <c r="A21" s="10" t="s">
        <v>14</v>
      </c>
      <c r="B21" s="11" t="s">
        <v>15</v>
      </c>
      <c r="C21" s="12">
        <f t="shared" ref="C21" si="2">C22+C23</f>
        <v>81500000</v>
      </c>
    </row>
    <row r="22" spans="1:3" s="3" customFormat="1" ht="31.5" outlineLevel="4" x14ac:dyDescent="0.2">
      <c r="A22" s="10" t="s">
        <v>16</v>
      </c>
      <c r="B22" s="11" t="s">
        <v>17</v>
      </c>
      <c r="C22" s="12">
        <v>65500000</v>
      </c>
    </row>
    <row r="23" spans="1:3" s="3" customFormat="1" ht="31.5" outlineLevel="4" x14ac:dyDescent="0.2">
      <c r="A23" s="10" t="s">
        <v>18</v>
      </c>
      <c r="B23" s="11" t="s">
        <v>19</v>
      </c>
      <c r="C23" s="12">
        <v>16000000</v>
      </c>
    </row>
    <row r="24" spans="1:3" s="3" customFormat="1" ht="20.25" customHeight="1" outlineLevel="1" x14ac:dyDescent="0.2">
      <c r="A24" s="10" t="s">
        <v>20</v>
      </c>
      <c r="B24" s="21" t="s">
        <v>21</v>
      </c>
      <c r="C24" s="12">
        <f>C25</f>
        <v>24799000</v>
      </c>
    </row>
    <row r="25" spans="1:3" s="3" customFormat="1" ht="47.25" outlineLevel="3" x14ac:dyDescent="0.2">
      <c r="A25" s="10" t="s">
        <v>66</v>
      </c>
      <c r="B25" s="11" t="s">
        <v>67</v>
      </c>
      <c r="C25" s="12">
        <v>24799000</v>
      </c>
    </row>
    <row r="26" spans="1:3" s="4" customFormat="1" ht="15.75" outlineLevel="7" x14ac:dyDescent="0.2">
      <c r="A26" s="15"/>
      <c r="B26" s="22" t="s">
        <v>22</v>
      </c>
      <c r="C26" s="17">
        <f>C27+C36+C38+C41+C45+C70</f>
        <v>545468404</v>
      </c>
    </row>
    <row r="27" spans="1:3" s="3" customFormat="1" ht="31.5" outlineLevel="1" x14ac:dyDescent="0.2">
      <c r="A27" s="10" t="s">
        <v>23</v>
      </c>
      <c r="B27" s="20" t="s">
        <v>24</v>
      </c>
      <c r="C27" s="12">
        <f>SUM(C28:C35)</f>
        <v>443619672</v>
      </c>
    </row>
    <row r="28" spans="1:3" s="3" customFormat="1" ht="47.25" outlineLevel="3" x14ac:dyDescent="0.2">
      <c r="A28" s="10" t="s">
        <v>68</v>
      </c>
      <c r="B28" s="11" t="s">
        <v>69</v>
      </c>
      <c r="C28" s="12">
        <v>1570900</v>
      </c>
    </row>
    <row r="29" spans="1:3" s="3" customFormat="1" ht="64.5" customHeight="1" outlineLevel="4" x14ac:dyDescent="0.2">
      <c r="A29" s="10" t="s">
        <v>25</v>
      </c>
      <c r="B29" s="23" t="s">
        <v>26</v>
      </c>
      <c r="C29" s="12">
        <v>364000000</v>
      </c>
    </row>
    <row r="30" spans="1:3" s="3" customFormat="1" ht="63" customHeight="1" outlineLevel="4" x14ac:dyDescent="0.2">
      <c r="A30" s="10" t="s">
        <v>27</v>
      </c>
      <c r="B30" s="11" t="s">
        <v>28</v>
      </c>
      <c r="C30" s="12">
        <f>631280+120720</f>
        <v>752000</v>
      </c>
    </row>
    <row r="31" spans="1:3" s="3" customFormat="1" ht="65.25" customHeight="1" outlineLevel="4" x14ac:dyDescent="0.2">
      <c r="A31" s="10" t="s">
        <v>29</v>
      </c>
      <c r="B31" s="11" t="s">
        <v>30</v>
      </c>
      <c r="C31" s="12">
        <v>191522</v>
      </c>
    </row>
    <row r="32" spans="1:3" s="3" customFormat="1" ht="39" customHeight="1" outlineLevel="4" x14ac:dyDescent="0.2">
      <c r="A32" s="10" t="s">
        <v>31</v>
      </c>
      <c r="B32" s="11" t="s">
        <v>32</v>
      </c>
      <c r="C32" s="12">
        <v>59592000</v>
      </c>
    </row>
    <row r="33" spans="1:3" s="3" customFormat="1" ht="55.5" customHeight="1" outlineLevel="4" x14ac:dyDescent="0.2">
      <c r="A33" s="10" t="s">
        <v>70</v>
      </c>
      <c r="B33" s="11" t="s">
        <v>71</v>
      </c>
      <c r="C33" s="12">
        <f>97500+3272250</f>
        <v>3369750</v>
      </c>
    </row>
    <row r="34" spans="1:3" s="3" customFormat="1" ht="78.75" outlineLevel="4" x14ac:dyDescent="0.2">
      <c r="A34" s="10" t="s">
        <v>72</v>
      </c>
      <c r="B34" s="11" t="s">
        <v>73</v>
      </c>
      <c r="C34" s="12">
        <f>6000000+4000000</f>
        <v>10000000</v>
      </c>
    </row>
    <row r="35" spans="1:3" s="3" customFormat="1" ht="84.75" customHeight="1" outlineLevel="4" x14ac:dyDescent="0.2">
      <c r="A35" s="10" t="s">
        <v>119</v>
      </c>
      <c r="B35" s="11" t="s">
        <v>122</v>
      </c>
      <c r="C35" s="12">
        <f>2900000+1243500</f>
        <v>4143500</v>
      </c>
    </row>
    <row r="36" spans="1:3" s="3" customFormat="1" ht="28.5" customHeight="1" outlineLevel="1" x14ac:dyDescent="0.2">
      <c r="A36" s="10" t="s">
        <v>33</v>
      </c>
      <c r="B36" s="20" t="s">
        <v>34</v>
      </c>
      <c r="C36" s="12">
        <f t="shared" ref="C36" si="3">C37</f>
        <v>6879210</v>
      </c>
    </row>
    <row r="37" spans="1:3" s="3" customFormat="1" ht="25.5" customHeight="1" outlineLevel="2" x14ac:dyDescent="0.2">
      <c r="A37" s="10" t="s">
        <v>35</v>
      </c>
      <c r="B37" s="11" t="s">
        <v>36</v>
      </c>
      <c r="C37" s="12">
        <f>11465350-4586140</f>
        <v>6879210</v>
      </c>
    </row>
    <row r="38" spans="1:3" s="3" customFormat="1" ht="32.25" customHeight="1" outlineLevel="1" x14ac:dyDescent="0.2">
      <c r="A38" s="10" t="s">
        <v>74</v>
      </c>
      <c r="B38" s="20" t="s">
        <v>111</v>
      </c>
      <c r="C38" s="12">
        <f t="shared" ref="C38" si="4">C39+C40</f>
        <v>10125132</v>
      </c>
    </row>
    <row r="39" spans="1:3" s="3" customFormat="1" ht="31.5" outlineLevel="4" x14ac:dyDescent="0.2">
      <c r="A39" s="10" t="s">
        <v>75</v>
      </c>
      <c r="B39" s="11" t="s">
        <v>76</v>
      </c>
      <c r="C39" s="12">
        <f>5479100+100050</f>
        <v>5579150</v>
      </c>
    </row>
    <row r="40" spans="1:3" s="3" customFormat="1" ht="18.75" customHeight="1" outlineLevel="4" x14ac:dyDescent="0.2">
      <c r="A40" s="10" t="s">
        <v>77</v>
      </c>
      <c r="B40" s="11" t="s">
        <v>78</v>
      </c>
      <c r="C40" s="12">
        <f>4543075+2907</f>
        <v>4545982</v>
      </c>
    </row>
    <row r="41" spans="1:3" s="3" customFormat="1" ht="24" customHeight="1" outlineLevel="1" x14ac:dyDescent="0.2">
      <c r="A41" s="10" t="s">
        <v>37</v>
      </c>
      <c r="B41" s="20" t="s">
        <v>38</v>
      </c>
      <c r="C41" s="12">
        <f t="shared" ref="C41" si="5">SUM(C42:C44)</f>
        <v>66364130</v>
      </c>
    </row>
    <row r="42" spans="1:3" s="3" customFormat="1" ht="45" customHeight="1" outlineLevel="3" x14ac:dyDescent="0.2">
      <c r="A42" s="10" t="s">
        <v>79</v>
      </c>
      <c r="B42" s="11" t="s">
        <v>80</v>
      </c>
      <c r="C42" s="12">
        <v>45906000</v>
      </c>
    </row>
    <row r="43" spans="1:3" s="3" customFormat="1" ht="68.25" customHeight="1" outlineLevel="4" x14ac:dyDescent="0.2">
      <c r="A43" s="10" t="s">
        <v>102</v>
      </c>
      <c r="B43" s="23" t="s">
        <v>103</v>
      </c>
      <c r="C43" s="12">
        <f>7190000+4414000+1354130</f>
        <v>12958130</v>
      </c>
    </row>
    <row r="44" spans="1:3" s="3" customFormat="1" ht="54.75" customHeight="1" outlineLevel="4" x14ac:dyDescent="0.2">
      <c r="A44" s="10" t="s">
        <v>81</v>
      </c>
      <c r="B44" s="11" t="s">
        <v>82</v>
      </c>
      <c r="C44" s="12">
        <v>7500000</v>
      </c>
    </row>
    <row r="45" spans="1:3" s="3" customFormat="1" ht="15.75" customHeight="1" outlineLevel="1" x14ac:dyDescent="0.2">
      <c r="A45" s="10" t="s">
        <v>39</v>
      </c>
      <c r="B45" s="20" t="s">
        <v>40</v>
      </c>
      <c r="C45" s="12">
        <f>SUM(C46:C69)</f>
        <v>18269580</v>
      </c>
    </row>
    <row r="46" spans="1:3" s="3" customFormat="1" ht="78.75" outlineLevel="2" x14ac:dyDescent="0.2">
      <c r="A46" s="10" t="s">
        <v>83</v>
      </c>
      <c r="B46" s="11" t="s">
        <v>104</v>
      </c>
      <c r="C46" s="12">
        <f>13330+33850+15000+4670</f>
        <v>66850</v>
      </c>
    </row>
    <row r="47" spans="1:3" s="3" customFormat="1" ht="100.5" customHeight="1" outlineLevel="2" x14ac:dyDescent="0.2">
      <c r="A47" s="10" t="s">
        <v>84</v>
      </c>
      <c r="B47" s="11" t="s">
        <v>105</v>
      </c>
      <c r="C47" s="12">
        <f>9670+48330+6670+930+14670+135810+10170</f>
        <v>226250</v>
      </c>
    </row>
    <row r="48" spans="1:3" s="3" customFormat="1" ht="94.5" outlineLevel="2" x14ac:dyDescent="0.2">
      <c r="A48" s="10" t="s">
        <v>120</v>
      </c>
      <c r="B48" s="11" t="s">
        <v>123</v>
      </c>
      <c r="C48" s="12">
        <f>1300</f>
        <v>1300</v>
      </c>
    </row>
    <row r="49" spans="1:3" s="3" customFormat="1" ht="78.75" outlineLevel="2" x14ac:dyDescent="0.2">
      <c r="A49" s="10" t="s">
        <v>85</v>
      </c>
      <c r="B49" s="11" t="s">
        <v>106</v>
      </c>
      <c r="C49" s="12">
        <f>700+16560</f>
        <v>17260</v>
      </c>
    </row>
    <row r="50" spans="1:3" s="3" customFormat="1" ht="102.75" customHeight="1" outlineLevel="2" x14ac:dyDescent="0.2">
      <c r="A50" s="10" t="s">
        <v>113</v>
      </c>
      <c r="B50" s="11" t="s">
        <v>137</v>
      </c>
      <c r="C50" s="12">
        <v>131000</v>
      </c>
    </row>
    <row r="51" spans="1:3" s="3" customFormat="1" ht="86.25" customHeight="1" outlineLevel="2" x14ac:dyDescent="0.2">
      <c r="A51" s="10" t="s">
        <v>116</v>
      </c>
      <c r="B51" s="11" t="s">
        <v>138</v>
      </c>
      <c r="C51" s="12">
        <f>5330+83330</f>
        <v>88660</v>
      </c>
    </row>
    <row r="52" spans="1:3" s="3" customFormat="1" ht="105" customHeight="1" outlineLevel="2" x14ac:dyDescent="0.2">
      <c r="A52" s="10" t="s">
        <v>86</v>
      </c>
      <c r="B52" s="11" t="s">
        <v>87</v>
      </c>
      <c r="C52" s="12">
        <f>882300</f>
        <v>882300</v>
      </c>
    </row>
    <row r="53" spans="1:3" s="3" customFormat="1" ht="83.25" customHeight="1" outlineLevel="2" x14ac:dyDescent="0.2">
      <c r="A53" s="10" t="s">
        <v>127</v>
      </c>
      <c r="B53" s="11" t="s">
        <v>128</v>
      </c>
      <c r="C53" s="12">
        <f>18330</f>
        <v>18330</v>
      </c>
    </row>
    <row r="54" spans="1:3" s="3" customFormat="1" ht="83.25" customHeight="1" outlineLevel="2" x14ac:dyDescent="0.2">
      <c r="A54" s="10" t="s">
        <v>125</v>
      </c>
      <c r="B54" s="11" t="s">
        <v>129</v>
      </c>
      <c r="C54" s="12">
        <v>13400</v>
      </c>
    </row>
    <row r="55" spans="1:3" s="3" customFormat="1" ht="73.5" hidden="1" customHeight="1" outlineLevel="2" x14ac:dyDescent="0.2">
      <c r="A55" s="10" t="s">
        <v>115</v>
      </c>
      <c r="B55" s="11" t="s">
        <v>117</v>
      </c>
      <c r="C55" s="12"/>
    </row>
    <row r="56" spans="1:3" s="3" customFormat="1" ht="106.5" customHeight="1" outlineLevel="2" x14ac:dyDescent="0.2">
      <c r="A56" s="10" t="s">
        <v>114</v>
      </c>
      <c r="B56" s="11" t="s">
        <v>118</v>
      </c>
      <c r="C56" s="12">
        <v>141700</v>
      </c>
    </row>
    <row r="57" spans="1:3" s="3" customFormat="1" ht="94.5" outlineLevel="2" x14ac:dyDescent="0.2">
      <c r="A57" s="10" t="s">
        <v>88</v>
      </c>
      <c r="B57" s="11" t="s">
        <v>89</v>
      </c>
      <c r="C57" s="12">
        <f>16660+314110+20000+50000+137170</f>
        <v>537940</v>
      </c>
    </row>
    <row r="58" spans="1:3" s="3" customFormat="1" ht="132.75" customHeight="1" outlineLevel="3" x14ac:dyDescent="0.2">
      <c r="A58" s="10" t="s">
        <v>90</v>
      </c>
      <c r="B58" s="11" t="s">
        <v>139</v>
      </c>
      <c r="C58" s="12">
        <f>2640+43290+1670+16940</f>
        <v>64540</v>
      </c>
    </row>
    <row r="59" spans="1:3" s="3" customFormat="1" ht="126" outlineLevel="3" x14ac:dyDescent="0.2">
      <c r="A59" s="10" t="s">
        <v>91</v>
      </c>
      <c r="B59" s="11" t="s">
        <v>140</v>
      </c>
      <c r="C59" s="12">
        <f>80000+20000</f>
        <v>100000</v>
      </c>
    </row>
    <row r="60" spans="1:3" s="3" customFormat="1" ht="89.25" customHeight="1" outlineLevel="3" x14ac:dyDescent="0.2">
      <c r="A60" s="10" t="s">
        <v>92</v>
      </c>
      <c r="B60" s="11" t="s">
        <v>93</v>
      </c>
      <c r="C60" s="12">
        <f>21330+330+4130</f>
        <v>25790</v>
      </c>
    </row>
    <row r="61" spans="1:3" s="3" customFormat="1" ht="110.25" outlineLevel="3" x14ac:dyDescent="0.2">
      <c r="A61" s="10" t="s">
        <v>94</v>
      </c>
      <c r="B61" s="11" t="s">
        <v>135</v>
      </c>
      <c r="C61" s="12">
        <f>17500</f>
        <v>17500</v>
      </c>
    </row>
    <row r="62" spans="1:3" s="3" customFormat="1" ht="78.75" outlineLevel="3" x14ac:dyDescent="0.2">
      <c r="A62" s="10" t="s">
        <v>95</v>
      </c>
      <c r="B62" s="11" t="s">
        <v>96</v>
      </c>
      <c r="C62" s="12">
        <f>33300+1300+1164950+2000+1000+9070+3330+333330+276670+8350+20070</f>
        <v>1853370</v>
      </c>
    </row>
    <row r="63" spans="1:3" s="3" customFormat="1" ht="85.5" customHeight="1" outlineLevel="3" x14ac:dyDescent="0.2">
      <c r="A63" s="10" t="s">
        <v>97</v>
      </c>
      <c r="B63" s="11" t="s">
        <v>98</v>
      </c>
      <c r="C63" s="12">
        <f>75700+1000+65170+1670+15000+141070+3997100+5000</f>
        <v>4301710</v>
      </c>
    </row>
    <row r="64" spans="1:3" s="3" customFormat="1" ht="141.75" outlineLevel="3" x14ac:dyDescent="0.2">
      <c r="A64" s="10" t="s">
        <v>126</v>
      </c>
      <c r="B64" s="11" t="s">
        <v>130</v>
      </c>
      <c r="C64" s="12">
        <v>90000</v>
      </c>
    </row>
    <row r="65" spans="1:3" s="3" customFormat="1" ht="134.25" customHeight="1" outlineLevel="3" x14ac:dyDescent="0.2">
      <c r="A65" s="10" t="s">
        <v>121</v>
      </c>
      <c r="B65" s="11" t="s">
        <v>124</v>
      </c>
      <c r="C65" s="12">
        <f>33300+142170</f>
        <v>175470</v>
      </c>
    </row>
    <row r="66" spans="1:3" s="3" customFormat="1" ht="63" outlineLevel="1" x14ac:dyDescent="0.2">
      <c r="A66" s="10" t="s">
        <v>42</v>
      </c>
      <c r="B66" s="24" t="s">
        <v>43</v>
      </c>
      <c r="C66" s="12">
        <f>349100+10330</f>
        <v>359430</v>
      </c>
    </row>
    <row r="67" spans="1:3" s="3" customFormat="1" ht="69.75" customHeight="1" outlineLevel="1" x14ac:dyDescent="0.2">
      <c r="A67" s="10" t="s">
        <v>44</v>
      </c>
      <c r="B67" s="24" t="s">
        <v>45</v>
      </c>
      <c r="C67" s="12">
        <f>474700+200000+208000</f>
        <v>882700</v>
      </c>
    </row>
    <row r="68" spans="1:3" s="3" customFormat="1" ht="71.25" customHeight="1" outlineLevel="1" x14ac:dyDescent="0.2">
      <c r="A68" s="10" t="s">
        <v>46</v>
      </c>
      <c r="B68" s="24" t="s">
        <v>136</v>
      </c>
      <c r="C68" s="12">
        <f>3006700+1500000+767380</f>
        <v>5274080</v>
      </c>
    </row>
    <row r="69" spans="1:3" s="3" customFormat="1" ht="60" customHeight="1" outlineLevel="3" x14ac:dyDescent="0.2">
      <c r="A69" s="10" t="s">
        <v>41</v>
      </c>
      <c r="B69" s="11" t="s">
        <v>141</v>
      </c>
      <c r="C69" s="12">
        <v>3000000</v>
      </c>
    </row>
    <row r="70" spans="1:3" s="3" customFormat="1" ht="15.75" outlineLevel="3" x14ac:dyDescent="0.2">
      <c r="A70" s="10" t="s">
        <v>142</v>
      </c>
      <c r="B70" s="11" t="s">
        <v>143</v>
      </c>
      <c r="C70" s="12">
        <f>C71+C72</f>
        <v>210680</v>
      </c>
    </row>
    <row r="71" spans="1:3" s="3" customFormat="1" ht="15.75" outlineLevel="3" x14ac:dyDescent="0.2">
      <c r="A71" s="10" t="s">
        <v>144</v>
      </c>
      <c r="B71" s="11" t="s">
        <v>145</v>
      </c>
      <c r="C71" s="12">
        <v>53680</v>
      </c>
    </row>
    <row r="72" spans="1:3" s="3" customFormat="1" ht="15.75" outlineLevel="3" x14ac:dyDescent="0.2">
      <c r="A72" s="10" t="s">
        <v>146</v>
      </c>
      <c r="B72" s="11" t="s">
        <v>147</v>
      </c>
      <c r="C72" s="12">
        <v>157000</v>
      </c>
    </row>
    <row r="73" spans="1:3" ht="15.75" x14ac:dyDescent="0.2">
      <c r="A73" s="15" t="s">
        <v>47</v>
      </c>
      <c r="B73" s="16" t="s">
        <v>48</v>
      </c>
      <c r="C73" s="25">
        <f>C74+C79</f>
        <v>7448992029.3899994</v>
      </c>
    </row>
    <row r="74" spans="1:3" ht="32.25" customHeight="1" outlineLevel="1" x14ac:dyDescent="0.2">
      <c r="A74" s="10" t="s">
        <v>49</v>
      </c>
      <c r="B74" s="21" t="s">
        <v>50</v>
      </c>
      <c r="C74" s="26">
        <f>C76+C77+C78+C75</f>
        <v>7455684130.3899994</v>
      </c>
    </row>
    <row r="75" spans="1:3" ht="15.75" outlineLevel="2" x14ac:dyDescent="0.2">
      <c r="A75" s="10" t="s">
        <v>107</v>
      </c>
      <c r="B75" s="11" t="s">
        <v>51</v>
      </c>
      <c r="C75" s="12">
        <v>328521600</v>
      </c>
    </row>
    <row r="76" spans="1:3" ht="31.5" outlineLevel="2" x14ac:dyDescent="0.2">
      <c r="A76" s="10" t="s">
        <v>108</v>
      </c>
      <c r="B76" s="11" t="s">
        <v>52</v>
      </c>
      <c r="C76" s="26">
        <f>2340019300+30.39+269969700</f>
        <v>2609989030.3899999</v>
      </c>
    </row>
    <row r="77" spans="1:3" ht="15.75" outlineLevel="2" x14ac:dyDescent="0.2">
      <c r="A77" s="10" t="s">
        <v>109</v>
      </c>
      <c r="B77" s="11" t="s">
        <v>53</v>
      </c>
      <c r="C77" s="12">
        <v>4408968000</v>
      </c>
    </row>
    <row r="78" spans="1:3" ht="15.75" outlineLevel="2" x14ac:dyDescent="0.2">
      <c r="A78" s="10" t="s">
        <v>110</v>
      </c>
      <c r="B78" s="11" t="s">
        <v>54</v>
      </c>
      <c r="C78" s="12">
        <f>102420300+5425200+60000+300000</f>
        <v>108205500</v>
      </c>
    </row>
    <row r="79" spans="1:3" ht="47.25" outlineLevel="2" x14ac:dyDescent="0.2">
      <c r="A79" s="10" t="s">
        <v>148</v>
      </c>
      <c r="B79" s="11" t="s">
        <v>149</v>
      </c>
      <c r="C79" s="12">
        <v>-6692101</v>
      </c>
    </row>
    <row r="80" spans="1:3" ht="15.75" x14ac:dyDescent="0.2">
      <c r="A80" s="27"/>
      <c r="B80" s="22" t="s">
        <v>55</v>
      </c>
      <c r="C80" s="28">
        <f>C8+C73</f>
        <v>12586832533.389999</v>
      </c>
    </row>
  </sheetData>
  <mergeCells count="2">
    <mergeCell ref="A4:C4"/>
    <mergeCell ref="A5:C5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2023-12-12T12:04:50Z</cp:lastPrinted>
  <dcterms:created xsi:type="dcterms:W3CDTF">2019-11-01T04:08:00Z</dcterms:created>
  <dcterms:modified xsi:type="dcterms:W3CDTF">2024-06-07T05:54:36Z</dcterms:modified>
</cp:coreProperties>
</file>