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ЧуриловаКР\Desktop\ОТЧЕТЫ\ЕЖЕМЕСЯЧНО\Отчёт в ДДА на сайт до 10\_________2024\4. на 30.04.2024\"/>
    </mc:Choice>
  </mc:AlternateContent>
  <bookViews>
    <workbookView xWindow="-120" yWindow="-120" windowWidth="29040" windowHeight="15840" tabRatio="873"/>
  </bookViews>
  <sheets>
    <sheet name="Апрель 2024" sheetId="1" r:id="rId1"/>
    <sheet name="Причины низкого исполнения" sheetId="2" r:id="rId2"/>
  </sheets>
  <definedNames>
    <definedName name="_xlnm.Print_Area" localSheetId="0">'Апрель 2024'!$A$1:$AC$58</definedName>
    <definedName name="_xlnm.Print_Area" localSheetId="1">'Причины низкого исполнения'!$A$1:$E$21</definedName>
  </definedName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3" i="1" l="1"/>
  <c r="M13" i="1"/>
  <c r="N13" i="1"/>
  <c r="K13" i="1"/>
  <c r="G13" i="1"/>
  <c r="H13" i="1"/>
  <c r="F13" i="1"/>
  <c r="Q13" i="1"/>
  <c r="R13" i="1"/>
  <c r="S13" i="1"/>
  <c r="X13" i="1" s="1"/>
  <c r="P13" i="1"/>
  <c r="O17" i="1"/>
  <c r="Z16" i="1"/>
  <c r="AA16" i="1"/>
  <c r="AB16" i="1"/>
  <c r="AC16" i="1"/>
  <c r="X19" i="1"/>
  <c r="X20" i="1"/>
  <c r="X21" i="1"/>
  <c r="X22" i="1"/>
  <c r="X18" i="1"/>
  <c r="X17" i="1"/>
  <c r="X15" i="1"/>
  <c r="X16" i="1"/>
  <c r="X14" i="1"/>
  <c r="W16" i="1"/>
  <c r="V16" i="1"/>
  <c r="U16" i="1"/>
  <c r="O16" i="1"/>
  <c r="J16" i="1"/>
  <c r="Y16" i="1" s="1"/>
  <c r="E16" i="1"/>
  <c r="T16" i="1" l="1"/>
  <c r="O44" i="1"/>
  <c r="O42" i="1" s="1"/>
  <c r="E44" i="1"/>
  <c r="AB44" i="1"/>
  <c r="AA44" i="1"/>
  <c r="Z44" i="1"/>
  <c r="AB43" i="1"/>
  <c r="AA43" i="1"/>
  <c r="Z43" i="1"/>
  <c r="Y43" i="1"/>
  <c r="X44" i="1"/>
  <c r="W44" i="1"/>
  <c r="V44" i="1"/>
  <c r="U44" i="1"/>
  <c r="X43" i="1"/>
  <c r="X42" i="1" s="1"/>
  <c r="W43" i="1"/>
  <c r="V43" i="1"/>
  <c r="U43" i="1"/>
  <c r="T43" i="1"/>
  <c r="O43" i="1"/>
  <c r="E43" i="1"/>
  <c r="F42" i="1"/>
  <c r="G42" i="1"/>
  <c r="H42" i="1"/>
  <c r="I42" i="1"/>
  <c r="K42" i="1"/>
  <c r="L42" i="1"/>
  <c r="M42" i="1"/>
  <c r="N42" i="1"/>
  <c r="P42" i="1"/>
  <c r="Q42" i="1"/>
  <c r="R42" i="1"/>
  <c r="S42" i="1"/>
  <c r="J41" i="1"/>
  <c r="J43" i="1"/>
  <c r="J44" i="1"/>
  <c r="W42" i="1" l="1"/>
  <c r="Y44" i="1"/>
  <c r="T44" i="1"/>
  <c r="T42" i="1" s="1"/>
  <c r="J42" i="1"/>
  <c r="E42" i="1"/>
  <c r="V42" i="1"/>
  <c r="U42" i="1"/>
  <c r="C15" i="2"/>
  <c r="L17" i="1" l="1"/>
  <c r="F17" i="1"/>
  <c r="AB57" i="1"/>
  <c r="AA57" i="1"/>
  <c r="Z57" i="1"/>
  <c r="J32" i="1"/>
  <c r="L23" i="1"/>
  <c r="S46" i="1"/>
  <c r="R46" i="1"/>
  <c r="Q46" i="1"/>
  <c r="P46" i="1"/>
  <c r="M46" i="1"/>
  <c r="L46" i="1"/>
  <c r="K46" i="1"/>
  <c r="G46" i="1"/>
  <c r="H46" i="1"/>
  <c r="F46" i="1"/>
  <c r="AB48" i="1"/>
  <c r="AA48" i="1"/>
  <c r="Z48" i="1"/>
  <c r="W48" i="1"/>
  <c r="V48" i="1"/>
  <c r="U48" i="1"/>
  <c r="O48" i="1"/>
  <c r="J48" i="1"/>
  <c r="E48" i="1"/>
  <c r="Y48" i="1" l="1"/>
  <c r="E46" i="1"/>
  <c r="T48" i="1"/>
  <c r="H50" i="1"/>
  <c r="G50" i="1"/>
  <c r="F50" i="1"/>
  <c r="K50" i="1"/>
  <c r="W18" i="1" l="1"/>
  <c r="V18" i="1"/>
  <c r="U18" i="1"/>
  <c r="V12" i="1"/>
  <c r="U12" i="1"/>
  <c r="U57" i="1" l="1"/>
  <c r="V57" i="1"/>
  <c r="W57" i="1"/>
  <c r="O57" i="1"/>
  <c r="O47" i="1"/>
  <c r="O41" i="1"/>
  <c r="O39" i="1"/>
  <c r="O38" i="1"/>
  <c r="O36" i="1"/>
  <c r="O34" i="1"/>
  <c r="O26" i="1"/>
  <c r="O27" i="1"/>
  <c r="O28" i="1"/>
  <c r="O29" i="1"/>
  <c r="O30" i="1"/>
  <c r="O31" i="1"/>
  <c r="O32" i="1"/>
  <c r="O22" i="1"/>
  <c r="O23" i="1"/>
  <c r="O24" i="1"/>
  <c r="O25" i="1"/>
  <c r="O19" i="1"/>
  <c r="O20" i="1"/>
  <c r="O21" i="1"/>
  <c r="O15" i="1"/>
  <c r="O14" i="1"/>
  <c r="O12" i="1"/>
  <c r="E57" i="1"/>
  <c r="E52" i="1"/>
  <c r="E53" i="1"/>
  <c r="E54" i="1"/>
  <c r="E51" i="1"/>
  <c r="E47" i="1"/>
  <c r="E41" i="1"/>
  <c r="E39" i="1"/>
  <c r="E38" i="1"/>
  <c r="E36" i="1"/>
  <c r="E32" i="1"/>
  <c r="E25" i="1"/>
  <c r="E26" i="1"/>
  <c r="E27" i="1"/>
  <c r="E28" i="1"/>
  <c r="E29" i="1"/>
  <c r="E30" i="1"/>
  <c r="E31" i="1"/>
  <c r="E19" i="1"/>
  <c r="E20" i="1"/>
  <c r="E21" i="1"/>
  <c r="E22" i="1"/>
  <c r="E23" i="1"/>
  <c r="E24" i="1"/>
  <c r="E18" i="1"/>
  <c r="E15" i="1"/>
  <c r="E14" i="1"/>
  <c r="S56" i="1"/>
  <c r="I56" i="1"/>
  <c r="I55" i="1" s="1"/>
  <c r="F56" i="1"/>
  <c r="G56" i="1"/>
  <c r="G55" i="1" s="1"/>
  <c r="H56" i="1"/>
  <c r="H55" i="1" s="1"/>
  <c r="I17" i="1"/>
  <c r="S33" i="1"/>
  <c r="S35" i="1"/>
  <c r="S37" i="1"/>
  <c r="S40" i="1"/>
  <c r="S50" i="1"/>
  <c r="O52" i="1"/>
  <c r="O53" i="1"/>
  <c r="O54" i="1"/>
  <c r="O51" i="1"/>
  <c r="F49" i="1"/>
  <c r="G49" i="1"/>
  <c r="H49" i="1"/>
  <c r="I50" i="1"/>
  <c r="E50" i="1" s="1"/>
  <c r="I46" i="1"/>
  <c r="I45" i="1" s="1"/>
  <c r="F40" i="1"/>
  <c r="G40" i="1"/>
  <c r="H40" i="1"/>
  <c r="I40" i="1"/>
  <c r="F37" i="1"/>
  <c r="G37" i="1"/>
  <c r="H37" i="1"/>
  <c r="I37" i="1"/>
  <c r="F35" i="1"/>
  <c r="G35" i="1"/>
  <c r="H35" i="1"/>
  <c r="F33" i="1"/>
  <c r="G33" i="1"/>
  <c r="H33" i="1"/>
  <c r="I35" i="1"/>
  <c r="I33" i="1"/>
  <c r="E34" i="1"/>
  <c r="E35" i="1" l="1"/>
  <c r="E33" i="1"/>
  <c r="E40" i="1"/>
  <c r="E56" i="1"/>
  <c r="F55" i="1"/>
  <c r="E55" i="1"/>
  <c r="E37" i="1"/>
  <c r="T57" i="1"/>
  <c r="O18" i="1"/>
  <c r="T18" i="1" s="1"/>
  <c r="S17" i="1"/>
  <c r="G17" i="1"/>
  <c r="H17" i="1"/>
  <c r="E12" i="1"/>
  <c r="T12" i="1" s="1"/>
  <c r="E17" i="1" l="1"/>
  <c r="P17" i="1"/>
  <c r="Q17" i="1"/>
  <c r="R17" i="1"/>
  <c r="K17" i="1"/>
  <c r="M17" i="1"/>
  <c r="N17" i="1"/>
  <c r="P33" i="1"/>
  <c r="Q33" i="1"/>
  <c r="R33" i="1"/>
  <c r="K33" i="1"/>
  <c r="L33" i="1"/>
  <c r="M33" i="1"/>
  <c r="N33" i="1"/>
  <c r="P35" i="1"/>
  <c r="Q35" i="1"/>
  <c r="R35" i="1"/>
  <c r="K35" i="1"/>
  <c r="L35" i="1"/>
  <c r="M35" i="1"/>
  <c r="N35" i="1"/>
  <c r="P37" i="1"/>
  <c r="Q37" i="1"/>
  <c r="R37" i="1"/>
  <c r="K37" i="1"/>
  <c r="L37" i="1"/>
  <c r="M37" i="1"/>
  <c r="N37" i="1"/>
  <c r="P40" i="1"/>
  <c r="Q40" i="1"/>
  <c r="R40" i="1"/>
  <c r="K40" i="1"/>
  <c r="L40" i="1"/>
  <c r="M40" i="1"/>
  <c r="N40" i="1"/>
  <c r="N46" i="1"/>
  <c r="P50" i="1"/>
  <c r="Q50" i="1"/>
  <c r="R50" i="1"/>
  <c r="L50" i="1"/>
  <c r="M50" i="1"/>
  <c r="N50" i="1"/>
  <c r="P56" i="1"/>
  <c r="Q56" i="1"/>
  <c r="R56" i="1"/>
  <c r="K56" i="1"/>
  <c r="K55" i="1" s="1"/>
  <c r="L56" i="1"/>
  <c r="M56" i="1"/>
  <c r="N56" i="1"/>
  <c r="O40" i="1" l="1"/>
  <c r="C14" i="2" s="1"/>
  <c r="O56" i="1"/>
  <c r="C21" i="2" s="1"/>
  <c r="O46" i="1"/>
  <c r="C17" i="2" s="1"/>
  <c r="O33" i="1"/>
  <c r="C11" i="2" s="1"/>
  <c r="O35" i="1"/>
  <c r="O50" i="1"/>
  <c r="C19" i="2" s="1"/>
  <c r="O37" i="1"/>
  <c r="C13" i="2" s="1"/>
  <c r="C10" i="2"/>
  <c r="J56" i="1"/>
  <c r="C12" i="2" l="1"/>
  <c r="T35" i="1"/>
  <c r="T17" i="1"/>
  <c r="D10" i="2" s="1"/>
  <c r="AB9" i="1"/>
  <c r="AB12" i="1"/>
  <c r="AB14" i="1"/>
  <c r="AB15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4" i="1"/>
  <c r="AB36" i="1"/>
  <c r="AB38" i="1"/>
  <c r="AB39" i="1"/>
  <c r="AB41" i="1"/>
  <c r="AB47" i="1"/>
  <c r="AB51" i="1"/>
  <c r="AB52" i="1"/>
  <c r="AB53" i="1"/>
  <c r="AB54" i="1"/>
  <c r="AA9" i="1"/>
  <c r="AA12" i="1"/>
  <c r="AA14" i="1"/>
  <c r="AA15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4" i="1"/>
  <c r="AA36" i="1"/>
  <c r="AA38" i="1"/>
  <c r="AA39" i="1"/>
  <c r="AA41" i="1"/>
  <c r="AA47" i="1"/>
  <c r="AA51" i="1"/>
  <c r="AA52" i="1"/>
  <c r="AA53" i="1"/>
  <c r="AA54" i="1"/>
  <c r="Z9" i="1"/>
  <c r="Z12" i="1"/>
  <c r="Z14" i="1"/>
  <c r="Z15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4" i="1"/>
  <c r="Z36" i="1"/>
  <c r="Z38" i="1"/>
  <c r="Z39" i="1"/>
  <c r="Z41" i="1"/>
  <c r="Z47" i="1"/>
  <c r="Z51" i="1"/>
  <c r="Z52" i="1"/>
  <c r="Z53" i="1"/>
  <c r="Z54" i="1"/>
  <c r="W47" i="1"/>
  <c r="W51" i="1"/>
  <c r="W52" i="1"/>
  <c r="W53" i="1"/>
  <c r="W54" i="1"/>
  <c r="V47" i="1"/>
  <c r="V51" i="1"/>
  <c r="V52" i="1"/>
  <c r="V53" i="1"/>
  <c r="V54" i="1"/>
  <c r="U47" i="1"/>
  <c r="U51" i="1"/>
  <c r="U52" i="1"/>
  <c r="U53" i="1"/>
  <c r="U54" i="1"/>
  <c r="U41" i="1"/>
  <c r="V41" i="1"/>
  <c r="W41" i="1"/>
  <c r="U39" i="1"/>
  <c r="V39" i="1"/>
  <c r="W39" i="1"/>
  <c r="U38" i="1"/>
  <c r="V38" i="1"/>
  <c r="W38" i="1"/>
  <c r="W31" i="1"/>
  <c r="W32" i="1"/>
  <c r="W34" i="1"/>
  <c r="W36" i="1"/>
  <c r="V31" i="1"/>
  <c r="V32" i="1"/>
  <c r="V34" i="1"/>
  <c r="V36" i="1"/>
  <c r="U31" i="1"/>
  <c r="U32" i="1"/>
  <c r="U34" i="1"/>
  <c r="U36" i="1"/>
  <c r="W21" i="1"/>
  <c r="V21" i="1"/>
  <c r="U21" i="1"/>
  <c r="U20" i="1"/>
  <c r="V20" i="1"/>
  <c r="W20" i="1"/>
  <c r="U19" i="1"/>
  <c r="V19" i="1"/>
  <c r="W19" i="1"/>
  <c r="U15" i="1"/>
  <c r="V15" i="1"/>
  <c r="W15" i="1"/>
  <c r="U14" i="1"/>
  <c r="V14" i="1"/>
  <c r="W14" i="1"/>
  <c r="W12" i="1"/>
  <c r="X12" i="1"/>
  <c r="T9" i="1"/>
  <c r="T14" i="1"/>
  <c r="T15" i="1"/>
  <c r="T19" i="1"/>
  <c r="T20" i="1"/>
  <c r="T21" i="1"/>
  <c r="T31" i="1"/>
  <c r="T32" i="1"/>
  <c r="T34" i="1"/>
  <c r="T36" i="1"/>
  <c r="T38" i="1"/>
  <c r="T39" i="1"/>
  <c r="T41" i="1"/>
  <c r="T47" i="1"/>
  <c r="T51" i="1"/>
  <c r="T52" i="1"/>
  <c r="T53" i="1"/>
  <c r="T54" i="1"/>
  <c r="U30" i="1"/>
  <c r="V30" i="1"/>
  <c r="W30" i="1"/>
  <c r="U29" i="1"/>
  <c r="V29" i="1"/>
  <c r="W29" i="1"/>
  <c r="U28" i="1"/>
  <c r="V28" i="1"/>
  <c r="W28" i="1"/>
  <c r="U27" i="1"/>
  <c r="V27" i="1"/>
  <c r="W27" i="1"/>
  <c r="U26" i="1"/>
  <c r="V26" i="1"/>
  <c r="W26" i="1"/>
  <c r="U25" i="1"/>
  <c r="V25" i="1"/>
  <c r="W25" i="1"/>
  <c r="U24" i="1"/>
  <c r="V24" i="1"/>
  <c r="W24" i="1"/>
  <c r="U23" i="1"/>
  <c r="V23" i="1"/>
  <c r="W23" i="1"/>
  <c r="T23" i="1"/>
  <c r="T24" i="1"/>
  <c r="T25" i="1"/>
  <c r="T26" i="1"/>
  <c r="T27" i="1"/>
  <c r="T28" i="1"/>
  <c r="T29" i="1"/>
  <c r="T30" i="1"/>
  <c r="U22" i="1"/>
  <c r="V22" i="1"/>
  <c r="W22" i="1"/>
  <c r="T22" i="1"/>
  <c r="J9" i="1" l="1"/>
  <c r="Y9" i="1" s="1"/>
  <c r="J12" i="1"/>
  <c r="Y12" i="1" s="1"/>
  <c r="J14" i="1"/>
  <c r="Y14" i="1" s="1"/>
  <c r="J15" i="1"/>
  <c r="Y15" i="1" s="1"/>
  <c r="J18" i="1"/>
  <c r="Y18" i="1" s="1"/>
  <c r="J19" i="1"/>
  <c r="Y19" i="1" s="1"/>
  <c r="J20" i="1"/>
  <c r="Y20" i="1" s="1"/>
  <c r="J21" i="1"/>
  <c r="Y21" i="1" s="1"/>
  <c r="J22" i="1"/>
  <c r="Y22" i="1" s="1"/>
  <c r="J23" i="1"/>
  <c r="Y23" i="1" s="1"/>
  <c r="J24" i="1"/>
  <c r="Y24" i="1" s="1"/>
  <c r="J25" i="1"/>
  <c r="Y25" i="1" s="1"/>
  <c r="J26" i="1"/>
  <c r="Y26" i="1" s="1"/>
  <c r="J27" i="1"/>
  <c r="Y27" i="1" s="1"/>
  <c r="J28" i="1"/>
  <c r="Y28" i="1" s="1"/>
  <c r="J29" i="1"/>
  <c r="Y29" i="1" s="1"/>
  <c r="J30" i="1"/>
  <c r="Y30" i="1" s="1"/>
  <c r="J31" i="1"/>
  <c r="Y31" i="1" s="1"/>
  <c r="Y32" i="1"/>
  <c r="J34" i="1"/>
  <c r="Y34" i="1" s="1"/>
  <c r="J36" i="1"/>
  <c r="Y36" i="1" s="1"/>
  <c r="J38" i="1"/>
  <c r="Y38" i="1" s="1"/>
  <c r="J39" i="1"/>
  <c r="Y39" i="1" s="1"/>
  <c r="Y41" i="1"/>
  <c r="J47" i="1"/>
  <c r="Y47" i="1" s="1"/>
  <c r="J51" i="1"/>
  <c r="Y51" i="1" s="1"/>
  <c r="J52" i="1"/>
  <c r="Y52" i="1" s="1"/>
  <c r="J53" i="1"/>
  <c r="Y53" i="1" s="1"/>
  <c r="J54" i="1"/>
  <c r="Y54" i="1" s="1"/>
  <c r="J57" i="1"/>
  <c r="Y57" i="1" s="1"/>
  <c r="F11" i="1" l="1"/>
  <c r="G11" i="1"/>
  <c r="H11" i="1"/>
  <c r="I11" i="1"/>
  <c r="K11" i="1"/>
  <c r="L11" i="1"/>
  <c r="M11" i="1"/>
  <c r="N11" i="1"/>
  <c r="P11" i="1"/>
  <c r="Q11" i="1"/>
  <c r="R11" i="1"/>
  <c r="S11" i="1"/>
  <c r="F8" i="1"/>
  <c r="H8" i="1"/>
  <c r="I13" i="1"/>
  <c r="I8" i="1" s="1"/>
  <c r="M8" i="1"/>
  <c r="N8" i="1"/>
  <c r="AB13" i="1"/>
  <c r="S8" i="1"/>
  <c r="F45" i="1"/>
  <c r="G45" i="1"/>
  <c r="H45" i="1"/>
  <c r="L45" i="1"/>
  <c r="M45" i="1"/>
  <c r="N45" i="1"/>
  <c r="S45" i="1"/>
  <c r="E45" i="1"/>
  <c r="L55" i="1"/>
  <c r="M55" i="1"/>
  <c r="N55" i="1"/>
  <c r="S55" i="1"/>
  <c r="S10" i="1" l="1"/>
  <c r="I7" i="1"/>
  <c r="I6" i="1" s="1"/>
  <c r="I10" i="1"/>
  <c r="O13" i="1"/>
  <c r="C9" i="2" s="1"/>
  <c r="E11" i="1"/>
  <c r="O11" i="1"/>
  <c r="C8" i="2" s="1"/>
  <c r="U11" i="1"/>
  <c r="G8" i="1"/>
  <c r="E13" i="1"/>
  <c r="E8" i="1" s="1"/>
  <c r="W11" i="1"/>
  <c r="V11" i="1"/>
  <c r="AA11" i="1"/>
  <c r="R55" i="1"/>
  <c r="AB56" i="1"/>
  <c r="W56" i="1"/>
  <c r="Q55" i="1"/>
  <c r="V56" i="1"/>
  <c r="AA56" i="1"/>
  <c r="Z13" i="1"/>
  <c r="AB11" i="1"/>
  <c r="P55" i="1"/>
  <c r="U55" i="1" s="1"/>
  <c r="U56" i="1"/>
  <c r="Z11" i="1"/>
  <c r="L8" i="1"/>
  <c r="AA13" i="1"/>
  <c r="M10" i="1"/>
  <c r="U37" i="1"/>
  <c r="W17" i="1"/>
  <c r="T37" i="1"/>
  <c r="D13" i="2" s="1"/>
  <c r="T33" i="1"/>
  <c r="D11" i="2" s="1"/>
  <c r="V17" i="1"/>
  <c r="O8" i="1"/>
  <c r="U33" i="1"/>
  <c r="P8" i="1"/>
  <c r="U8" i="1" s="1"/>
  <c r="U13" i="1"/>
  <c r="U35" i="1"/>
  <c r="U17" i="1"/>
  <c r="R8" i="1"/>
  <c r="W13" i="1"/>
  <c r="U40" i="1"/>
  <c r="X40" i="1"/>
  <c r="T40" i="1"/>
  <c r="D14" i="2" s="1"/>
  <c r="V37" i="1"/>
  <c r="D12" i="2"/>
  <c r="Q8" i="1"/>
  <c r="V13" i="1"/>
  <c r="X11" i="1"/>
  <c r="J11" i="1"/>
  <c r="K8" i="1"/>
  <c r="J13" i="1"/>
  <c r="M49" i="1"/>
  <c r="I49" i="1"/>
  <c r="E49" i="1" s="1"/>
  <c r="S49" i="1"/>
  <c r="N49" i="1"/>
  <c r="F7" i="1"/>
  <c r="F6" i="1" s="1"/>
  <c r="G7" i="1"/>
  <c r="L10" i="1"/>
  <c r="H10" i="1"/>
  <c r="F10" i="1"/>
  <c r="G10" i="1"/>
  <c r="T11" i="1" l="1"/>
  <c r="D8" i="2" s="1"/>
  <c r="Y11" i="1"/>
  <c r="Y13" i="1"/>
  <c r="G6" i="1"/>
  <c r="V8" i="1"/>
  <c r="T13" i="1"/>
  <c r="D9" i="2" s="1"/>
  <c r="E10" i="1"/>
  <c r="T8" i="1"/>
  <c r="O55" i="1"/>
  <c r="C20" i="2" s="1"/>
  <c r="AA17" i="1"/>
  <c r="Z50" i="1"/>
  <c r="J17" i="1"/>
  <c r="Y17" i="1" s="1"/>
  <c r="V35" i="1"/>
  <c r="AA35" i="1"/>
  <c r="N10" i="1"/>
  <c r="P10" i="1"/>
  <c r="U10" i="1" s="1"/>
  <c r="R49" i="1"/>
  <c r="W50" i="1"/>
  <c r="AB50" i="1"/>
  <c r="P49" i="1"/>
  <c r="U49" i="1" s="1"/>
  <c r="U50" i="1"/>
  <c r="AA37" i="1"/>
  <c r="AA8" i="1"/>
  <c r="V40" i="1"/>
  <c r="AA40" i="1"/>
  <c r="P45" i="1"/>
  <c r="U45" i="1" s="1"/>
  <c r="U46" i="1"/>
  <c r="Q45" i="1"/>
  <c r="V46" i="1"/>
  <c r="AA46" i="1"/>
  <c r="W40" i="1"/>
  <c r="AB40" i="1"/>
  <c r="R10" i="1"/>
  <c r="AB10" i="1" s="1"/>
  <c r="Q49" i="1"/>
  <c r="V49" i="1" s="1"/>
  <c r="V50" i="1"/>
  <c r="W37" i="1"/>
  <c r="AB37" i="1"/>
  <c r="Q10" i="1"/>
  <c r="V10" i="1" s="1"/>
  <c r="V33" i="1"/>
  <c r="AA33" i="1"/>
  <c r="W8" i="1"/>
  <c r="AB8" i="1"/>
  <c r="W33" i="1"/>
  <c r="AB33" i="1"/>
  <c r="W35" i="1"/>
  <c r="AB35" i="1"/>
  <c r="Z17" i="1"/>
  <c r="AB17" i="1"/>
  <c r="R45" i="1"/>
  <c r="W46" i="1"/>
  <c r="AB46" i="1"/>
  <c r="AA55" i="1"/>
  <c r="V55" i="1"/>
  <c r="W55" i="1"/>
  <c r="AB55" i="1"/>
  <c r="J8" i="1"/>
  <c r="Y8" i="1" s="1"/>
  <c r="Z8" i="1"/>
  <c r="J33" i="1"/>
  <c r="Y33" i="1" s="1"/>
  <c r="Z33" i="1"/>
  <c r="J35" i="1"/>
  <c r="Y35" i="1" s="1"/>
  <c r="Z35" i="1"/>
  <c r="J37" i="1"/>
  <c r="Y37" i="1" s="1"/>
  <c r="Z37" i="1"/>
  <c r="J40" i="1"/>
  <c r="Y40" i="1" s="1"/>
  <c r="Z40" i="1"/>
  <c r="J46" i="1"/>
  <c r="Y46" i="1" s="1"/>
  <c r="Z46" i="1"/>
  <c r="L49" i="1"/>
  <c r="AA50" i="1"/>
  <c r="Y56" i="1"/>
  <c r="Z56" i="1"/>
  <c r="O49" i="1"/>
  <c r="T50" i="1"/>
  <c r="D19" i="2" s="1"/>
  <c r="O10" i="1"/>
  <c r="C7" i="2" s="1"/>
  <c r="K49" i="1"/>
  <c r="J50" i="1"/>
  <c r="Y50" i="1" s="1"/>
  <c r="T56" i="1"/>
  <c r="D21" i="2" s="1"/>
  <c r="O45" i="1"/>
  <c r="C16" i="2" s="1"/>
  <c r="T46" i="1"/>
  <c r="D17" i="2" s="1"/>
  <c r="L7" i="1"/>
  <c r="Q7" i="1"/>
  <c r="S7" i="1"/>
  <c r="S6" i="1" s="1"/>
  <c r="K10" i="1"/>
  <c r="R7" i="1"/>
  <c r="P7" i="1"/>
  <c r="M7" i="1"/>
  <c r="K45" i="1"/>
  <c r="K7" i="1"/>
  <c r="H7" i="1"/>
  <c r="H6" i="1" s="1"/>
  <c r="E7" i="1"/>
  <c r="E6" i="1" s="1"/>
  <c r="O7" i="1"/>
  <c r="N7" i="1"/>
  <c r="T55" i="1" l="1"/>
  <c r="D20" i="2" s="1"/>
  <c r="T49" i="1"/>
  <c r="D18" i="2" s="1"/>
  <c r="C18" i="2"/>
  <c r="AA49" i="1"/>
  <c r="T45" i="1"/>
  <c r="D16" i="2" s="1"/>
  <c r="T10" i="1"/>
  <c r="D7" i="2" s="1"/>
  <c r="AA45" i="1"/>
  <c r="V45" i="1"/>
  <c r="W49" i="1"/>
  <c r="AB49" i="1"/>
  <c r="W10" i="1"/>
  <c r="W45" i="1"/>
  <c r="AB45" i="1"/>
  <c r="AA10" i="1"/>
  <c r="M6" i="1"/>
  <c r="AB7" i="1"/>
  <c r="J10" i="1"/>
  <c r="Y10" i="1" s="1"/>
  <c r="Z10" i="1"/>
  <c r="J45" i="1"/>
  <c r="Y45" i="1" s="1"/>
  <c r="Z45" i="1"/>
  <c r="J49" i="1"/>
  <c r="Y49" i="1" s="1"/>
  <c r="Z49" i="1"/>
  <c r="L6" i="1"/>
  <c r="AA7" i="1"/>
  <c r="J55" i="1"/>
  <c r="Y55" i="1" s="1"/>
  <c r="Z55" i="1"/>
  <c r="K6" i="1"/>
  <c r="Z7" i="1"/>
  <c r="P6" i="1"/>
  <c r="U6" i="1" s="1"/>
  <c r="U7" i="1"/>
  <c r="O6" i="1"/>
  <c r="T7" i="1"/>
  <c r="R6" i="1"/>
  <c r="W6" i="1" s="1"/>
  <c r="W7" i="1"/>
  <c r="Q6" i="1"/>
  <c r="V6" i="1" s="1"/>
  <c r="V7" i="1"/>
  <c r="N6" i="1"/>
  <c r="J7" i="1"/>
  <c r="Y7" i="1" s="1"/>
  <c r="T6" i="1" l="1"/>
  <c r="D6" i="2" s="1"/>
  <c r="C6" i="2"/>
  <c r="Z6" i="1"/>
  <c r="AA6" i="1"/>
  <c r="AB6" i="1"/>
  <c r="J6" i="1"/>
  <c r="Y6" i="1" s="1"/>
</calcChain>
</file>

<file path=xl/sharedStrings.xml><?xml version="1.0" encoding="utf-8"?>
<sst xmlns="http://schemas.openxmlformats.org/spreadsheetml/2006/main" count="204" uniqueCount="136">
  <si>
    <t>Всего</t>
  </si>
  <si>
    <t>Местный бюджет</t>
  </si>
  <si>
    <t>Внебюджетные источники</t>
  </si>
  <si>
    <t>Федеральный бюджет</t>
  </si>
  <si>
    <t>Окружной бюджет</t>
  </si>
  <si>
    <t>Региональный проект «Патриотическое воспитание граждан Российской Федерации»</t>
  </si>
  <si>
    <t>ЦСР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</si>
  <si>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</si>
  <si>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</si>
  <si>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</si>
  <si>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</t>
  </si>
  <si>
    <t xml:space="preserve">Расходы на обеспечение деятельности (оказание услуг) муниципальных учреждений </t>
  </si>
  <si>
    <t>Реализация мероприятий</t>
  </si>
  <si>
    <t>Реализация мероприятий по содействию трудоустройству граждан за счет средств бюджета автономного округа</t>
  </si>
  <si>
    <t>Иные межбюджетные трансферты на реализацию наказов избирателей  депутатам Думы ХМАО-Югры за счет средств автономного округа</t>
  </si>
  <si>
    <t>На организацию бесплатного горячего питания обучающихся, получающих начальное общее образование в муниципальных образовательных организациях за счет средств местного бюджета, за счет средств бюджета автономного округа, за счет средств федерального бюджета</t>
  </si>
  <si>
    <t xml:space="preserve">Реализация мероприятий </t>
  </si>
  <si>
    <t xml:space="preserve">Мероприятия по организации отдыха и оздоровления детей </t>
  </si>
  <si>
    <t>Расходы на обеспечение функций органов местного самоуправления</t>
  </si>
  <si>
    <t>Направление (подпрограмма) «Летний отдых и оздоровление»</t>
  </si>
  <si>
    <t>Структурный элемент «Комплекс процессных мероприятий «Обеспечение функционирования казённого учреждения» (всего), в том числе:</t>
  </si>
  <si>
    <t>021ЕB51790</t>
  </si>
  <si>
    <t>02417S2050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</si>
  <si>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 за счет средств бюджета автономного округа</t>
  </si>
  <si>
    <t>Осуществление переданных полномочий на организацию и обеспечение отдыха и оздоровления детей, в том числе в этнической среде за счет средств бюджета автономного округа</t>
  </si>
  <si>
    <t>Структурный элемент «Содействие развитию летнего отдыха и оздоровления» (всего), в том числе:</t>
  </si>
  <si>
    <t>02 5 01 82090</t>
  </si>
  <si>
    <t>02 5 01 S2090</t>
  </si>
  <si>
    <t>02 4 01 02040</t>
  </si>
  <si>
    <t>02 4 11 0000</t>
  </si>
  <si>
    <t>02 4 11 00590</t>
  </si>
  <si>
    <t>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</t>
  </si>
  <si>
    <t>На дополнительное финансовое обеспечение мероприятий по организации питания обучающихся социально ориентированным некоммерческим организациям, не являющимся муниципальными учреждениями, осуществляющим деятельность в городе Нефтеюганске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</si>
  <si>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</si>
  <si>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02 4 11 82470</t>
  </si>
  <si>
    <t>На 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организаций,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</t>
  </si>
  <si>
    <t>02 4 11 82480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</si>
  <si>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</t>
  </si>
  <si>
    <t>02 4 11 84030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</si>
  <si>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</si>
  <si>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02 4 11 84050</t>
  </si>
  <si>
    <t>02 4 11 84301</t>
  </si>
  <si>
    <t>02 4 11 61804</t>
  </si>
  <si>
    <t>02 4 11 84302</t>
  </si>
  <si>
    <t>02 4 11 84303</t>
  </si>
  <si>
    <t>02 4 11 84304</t>
  </si>
  <si>
    <t>02 4 11 85060</t>
  </si>
  <si>
    <t>02 4 11 99990</t>
  </si>
  <si>
    <t>02 4 11 L3040</t>
  </si>
  <si>
    <t>02 4 11 85160</t>
  </si>
  <si>
    <t>02 4 12 0000</t>
  </si>
  <si>
    <t>02 4 12 99990</t>
  </si>
  <si>
    <t>02 4 13 99990</t>
  </si>
  <si>
    <t>02 4 13 0000</t>
  </si>
  <si>
    <t>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 за счет средств бюджета автономного округа</t>
  </si>
  <si>
    <t>02 4 14 0000</t>
  </si>
  <si>
    <t>02 4 14 84305</t>
  </si>
  <si>
    <t>02 4 14 99990</t>
  </si>
  <si>
    <t>02 4 15 99990</t>
  </si>
  <si>
    <t>02 4 16 20010</t>
  </si>
  <si>
    <t>02 4 16 82050</t>
  </si>
  <si>
    <t>02 4 16 84080</t>
  </si>
  <si>
    <t>02 4 17 00590</t>
  </si>
  <si>
    <t>Направление (подпрограмма) «Ресурсное обеспечение функционирования казённого учреждения»</t>
  </si>
  <si>
    <t>02 4 16 00000</t>
  </si>
  <si>
    <t>Направление (подпрограмма) «Дошкольного, общего и дополнительного образования детей»</t>
  </si>
  <si>
    <t>Ответственный исполнитель</t>
  </si>
  <si>
    <t>ДО</t>
  </si>
  <si>
    <t>ДГиЗО</t>
  </si>
  <si>
    <t>ДО, ДГиЗО в том числе:</t>
  </si>
  <si>
    <t>Муниципальная программа «Развитие образования в городе Нефтеюганске» (всего), в том числе:</t>
  </si>
  <si>
    <t>Объем налоговых расходов муниципального образования (справочно)</t>
  </si>
  <si>
    <t>Наименование муниципальной программы, структурного элемента, источник финансового обеспечения</t>
  </si>
  <si>
    <t>Структурный элемент «Комплекс процессных мероприятий «Повышение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травматизма» (всего), в том числе:</t>
  </si>
  <si>
    <t>Структурный элемент «Комплекс процессных мероприятий "Социальная поддержка для граждан, заключивших договор о целевом обучении по программе высшего образования в высших учебных заведениях Ханты-Мансийского автономного округа-Югры по педагогическим специальностям» (всего), в том числе:</t>
  </si>
  <si>
    <t>Структурный элемент «Комплекс процессных мероприятий "Персонифицированное финансирование дополнительного образования» (всего), в том числе:</t>
  </si>
  <si>
    <t>Структурный элемент «Комплекс процессных мероприятий «Содействие развитию дошкольного, общего и дополнительного образования детей и их воспитания» (всего), в том числе:</t>
  </si>
  <si>
    <t>Региональный проект «Укрепление материально-технической базы образовательных организаций, организаций для отдыха и оздоровления детей»</t>
  </si>
  <si>
    <t>Структурный элемент «Комплекс процессных мероприятий «Качество образования» (всего), в том числе:</t>
  </si>
  <si>
    <t>Структурный элемент «Комплекс процессных мероприятий «Обеспечение деятельности органов местного самоуправления города Нефтеюганска» (всего), в том числе:</t>
  </si>
  <si>
    <t>«На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средств местного бюджета, за счет средств бюджета автономного округа, за счет средств федерального бюджета»</t>
  </si>
  <si>
    <t>Создание образовательных организаций, организаций для отдыха и оздоровления детей за счет средств бюджета автономного округа»</t>
  </si>
  <si>
    <t>Создание образовательных организаций, организаций для отдыха и оздоровления детей»</t>
  </si>
  <si>
    <t>Отчет об исполнении сетевого плана-графика по реализации муниципальной программы «Развитие образования в городе Нефтеюганске»</t>
  </si>
  <si>
    <t>ГРБС</t>
  </si>
  <si>
    <t>План на 2024 год (рублей)</t>
  </si>
  <si>
    <t>% исполнения к плану на 2024 года (рублей)</t>
  </si>
  <si>
    <t>№ п/п</t>
  </si>
  <si>
    <t>1.1.</t>
  </si>
  <si>
    <t>1.2.</t>
  </si>
  <si>
    <t>1.3.</t>
  </si>
  <si>
    <t>2.1.</t>
  </si>
  <si>
    <t>3.</t>
  </si>
  <si>
    <t>4.</t>
  </si>
  <si>
    <t>2.</t>
  </si>
  <si>
    <t>1.4.</t>
  </si>
  <si>
    <t>1.5.</t>
  </si>
  <si>
    <t>1.6.</t>
  </si>
  <si>
    <t>1.7.</t>
  </si>
  <si>
    <t>Направление (подпрограмма) «Ресурсное обеспечение деятельности органов местного самоуправления»</t>
  </si>
  <si>
    <t>3.1.</t>
  </si>
  <si>
    <t>4.1.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</si>
  <si>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 за счет средств муниципального образования</t>
  </si>
  <si>
    <t>Причины низкого исполнения запланированных мероприятий муниципальной программы города Нефтеюганска «Развитие образования в городе Нефтеюганске» за 2024 год</t>
  </si>
  <si>
    <t>Ответственный исполнитель/</t>
  </si>
  <si>
    <t>соисполнитель</t>
  </si>
  <si>
    <t>Объем финансового обеспечения по годам реализации, тыс. рублей</t>
  </si>
  <si>
    <t>Причины низкого исполнения</t>
  </si>
  <si>
    <t> 2</t>
  </si>
  <si>
    <t>ДО, ДГиЗО, в том числе:</t>
  </si>
  <si>
    <t>Направление (подпрограммы) 1.«Дошкольное, общее и дополнительное образование детей»</t>
  </si>
  <si>
    <t>Комплекс процессных мероприятий «Содействие развитию дошкольного, общего и дополнительного образования детей и их воспитания» </t>
  </si>
  <si>
    <t xml:space="preserve">Комплекс процессных мероприятий «Персонифицированное финансирование дополнительного образования» </t>
  </si>
  <si>
    <t xml:space="preserve">Комплекс процессных мероприятий «Социальная поддержка для граждан, заключивших договор о целевом обучении по программе высшего образования в высших учебных заведениях Ханты-Мансийского автономного округа-Югры по педагогическим специальностям» </t>
  </si>
  <si>
    <t xml:space="preserve">Комплекс процессных мероприятий «Качество образования» </t>
  </si>
  <si>
    <t>Комплекс процессных мероприятий «Повышение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травматизма»</t>
  </si>
  <si>
    <t>Направление (подпрограммы) 2.«Ресурсное обеспечение деятельности органов местного самоуправления»</t>
  </si>
  <si>
    <t>Направление (подпрограммы) 3.«Летний отдых и оздоровление»</t>
  </si>
  <si>
    <t>Направление (подпрограммы) 4.«Ресурсное обеспечение функционирования казённого учреждения»</t>
  </si>
  <si>
    <t>02 4 11 L3030</t>
  </si>
  <si>
    <t>Комплекс процессных мероприятий «Обеспечение деятельности органов местного самоуправления города Нефтеюганска»</t>
  </si>
  <si>
    <t>Комплекс процессных мероприятий «Содействие развитию летнего отдыха и оздоровления»</t>
  </si>
  <si>
    <t>Комплекс процессных мероприятий «Обеспечение функционирования казённого учреждения»</t>
  </si>
  <si>
    <t>Структурный элемент »Комплекс процессных мероприятий «Развитие материально-технической базы образовательных органзаций» (всего), в том числе:</t>
  </si>
  <si>
    <t>Строительство и реконструкция объектов муниципальной собственности</t>
  </si>
  <si>
    <t>02 4 18 42110</t>
  </si>
  <si>
    <t>02 4 18 99990</t>
  </si>
  <si>
    <t>02 4 01 85150</t>
  </si>
  <si>
    <t>асходы за счет бюджетных ассигнований резервного фонда Правительства Ханты-Мансийского автономного округа-Югры, за исключением расходов, источником финансового обеспечения которых являются иные межбюджетные трансферты на реализацию наказов избирателей депутатам Думы Ханты-Мансийского автономного округа - Югры</t>
  </si>
  <si>
    <t>ПЛАН на 6 месяцев (рублей)</t>
  </si>
  <si>
    <t>Освоение на 30.04.2024 года (рублей)</t>
  </si>
  <si>
    <t>Ожидаемое исполнение за 1 полугодие 2024 года - 100%</t>
  </si>
  <si>
    <t>% исполнения к плану на 6 месяцев 2024 года (рублей)</t>
  </si>
  <si>
    <t>% исполнения к плану на 6 месецев 2024 года (рублей)</t>
  </si>
  <si>
    <t>02 5 01 42110</t>
  </si>
  <si>
    <t>Исполнение на 30.04.2024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</si>
</sst>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00"/>
    <numFmt numFmtId="165" formatCode="_(* #,##0.00_);_(* \(#,##0.00\);_(* &quot;-&quot;??_);_(@_)"/>
    <numFmt numFmtId="166" formatCode="_-* #,##0.00_р_._-;\-* #,##0.00_р_._-;_-* &quot;-&quot;??_р_._-;_-@_-"/>
  </numFmts>
  <fonts count="17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8"/>
      <color indexed="8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0" fontId="6" fillId="0" borderId="0"/>
    <xf numFmtId="165" fontId="6" fillId="0" borderId="0" applyFont="0" applyFill="0" applyBorder="0" applyAlignment="0" applyProtection="0"/>
    <xf numFmtId="0" fontId="7" fillId="0" borderId="0"/>
    <xf numFmtId="0" fontId="6" fillId="0" borderId="0"/>
    <xf numFmtId="166" fontId="7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137">
    <xf numFmtId="0" fontId="0" fillId="0" borderId="0" xfId="0"/>
    <xf numFmtId="0" fontId="2" fillId="5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49" fontId="5" fillId="6" borderId="1" xfId="0" applyNumberFormat="1" applyFont="1" applyFill="1" applyBorder="1" applyAlignment="1">
      <alignment vertical="center"/>
    </xf>
    <xf numFmtId="0" fontId="3" fillId="6" borderId="5" xfId="0" applyFont="1" applyFill="1" applyBorder="1" applyAlignment="1">
      <alignment vertical="center" wrapText="1"/>
    </xf>
    <xf numFmtId="0" fontId="2" fillId="5" borderId="11" xfId="0" applyFont="1" applyFill="1" applyBorder="1" applyAlignment="1">
      <alignment vertical="center" wrapText="1"/>
    </xf>
    <xf numFmtId="0" fontId="4" fillId="4" borderId="5" xfId="0" applyFont="1" applyFill="1" applyBorder="1" applyAlignment="1">
      <alignment vertical="center" wrapText="1"/>
    </xf>
    <xf numFmtId="0" fontId="3" fillId="5" borderId="1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7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justify" vertical="center" wrapText="1"/>
    </xf>
    <xf numFmtId="4" fontId="12" fillId="7" borderId="1" xfId="0" applyNumberFormat="1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/>
    </xf>
    <xf numFmtId="4" fontId="2" fillId="3" borderId="1" xfId="0" applyNumberFormat="1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vertical="center" wrapText="1"/>
    </xf>
    <xf numFmtId="164" fontId="2" fillId="3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5" borderId="11" xfId="0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 wrapText="1"/>
    </xf>
    <xf numFmtId="4" fontId="3" fillId="5" borderId="1" xfId="0" applyNumberFormat="1" applyFont="1" applyFill="1" applyBorder="1" applyAlignment="1">
      <alignment vertical="center" wrapText="1"/>
    </xf>
    <xf numFmtId="0" fontId="8" fillId="6" borderId="11" xfId="0" applyFont="1" applyFill="1" applyBorder="1" applyAlignment="1">
      <alignment vertical="center"/>
    </xf>
    <xf numFmtId="4" fontId="3" fillId="6" borderId="1" xfId="0" applyNumberFormat="1" applyFont="1" applyFill="1" applyBorder="1" applyAlignment="1">
      <alignment vertical="center" wrapText="1"/>
    </xf>
    <xf numFmtId="0" fontId="8" fillId="2" borderId="1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/>
    </xf>
    <xf numFmtId="0" fontId="8" fillId="6" borderId="7" xfId="0" applyFont="1" applyFill="1" applyBorder="1" applyAlignment="1">
      <alignment vertical="center"/>
    </xf>
    <xf numFmtId="49" fontId="5" fillId="6" borderId="1" xfId="0" applyNumberFormat="1" applyFont="1" applyFill="1" applyBorder="1" applyAlignment="1">
      <alignment vertical="center" wrapText="1"/>
    </xf>
    <xf numFmtId="0" fontId="2" fillId="6" borderId="11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/>
    </xf>
    <xf numFmtId="49" fontId="4" fillId="4" borderId="1" xfId="0" applyNumberFormat="1" applyFont="1" applyFill="1" applyBorder="1" applyAlignment="1">
      <alignment vertical="center" wrapText="1"/>
    </xf>
    <xf numFmtId="49" fontId="5" fillId="4" borderId="1" xfId="0" applyNumberFormat="1" applyFont="1" applyFill="1" applyBorder="1" applyAlignment="1">
      <alignment vertical="center" wrapText="1"/>
    </xf>
    <xf numFmtId="49" fontId="4" fillId="4" borderId="5" xfId="0" applyNumberFormat="1" applyFont="1" applyFill="1" applyBorder="1" applyAlignment="1">
      <alignment vertical="center" wrapText="1"/>
    </xf>
    <xf numFmtId="0" fontId="3" fillId="6" borderId="11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vertical="center"/>
    </xf>
    <xf numFmtId="49" fontId="4" fillId="4" borderId="5" xfId="0" applyNumberFormat="1" applyFont="1" applyFill="1" applyBorder="1" applyAlignment="1" applyProtection="1">
      <alignment vertical="center" wrapText="1"/>
    </xf>
    <xf numFmtId="4" fontId="2" fillId="6" borderId="1" xfId="0" applyNumberFormat="1" applyFont="1" applyFill="1" applyBorder="1" applyAlignment="1">
      <alignment vertical="center" wrapText="1"/>
    </xf>
    <xf numFmtId="49" fontId="5" fillId="4" borderId="1" xfId="0" applyNumberFormat="1" applyFont="1" applyFill="1" applyBorder="1" applyAlignment="1">
      <alignment vertical="center"/>
    </xf>
    <xf numFmtId="4" fontId="1" fillId="2" borderId="1" xfId="0" applyNumberFormat="1" applyFont="1" applyFill="1" applyBorder="1" applyAlignment="1">
      <alignment vertical="center" wrapText="1"/>
    </xf>
    <xf numFmtId="0" fontId="8" fillId="5" borderId="7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6" xfId="0" applyFont="1" applyFill="1" applyBorder="1" applyAlignment="1">
      <alignment vertical="center"/>
    </xf>
    <xf numFmtId="4" fontId="8" fillId="3" borderId="1" xfId="0" applyNumberFormat="1" applyFont="1" applyFill="1" applyBorder="1" applyAlignment="1">
      <alignment vertical="center"/>
    </xf>
    <xf numFmtId="4" fontId="5" fillId="3" borderId="1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4" fontId="8" fillId="2" borderId="1" xfId="0" applyNumberFormat="1" applyFont="1" applyFill="1" applyBorder="1" applyAlignment="1">
      <alignment vertical="center"/>
    </xf>
    <xf numFmtId="0" fontId="8" fillId="5" borderId="1" xfId="0" applyFont="1" applyFill="1" applyBorder="1" applyAlignment="1">
      <alignment vertical="center"/>
    </xf>
    <xf numFmtId="4" fontId="8" fillId="5" borderId="1" xfId="0" applyNumberFormat="1" applyFont="1" applyFill="1" applyBorder="1" applyAlignment="1">
      <alignment vertical="center"/>
    </xf>
    <xf numFmtId="0" fontId="5" fillId="6" borderId="1" xfId="0" applyFont="1" applyFill="1" applyBorder="1" applyAlignment="1">
      <alignment vertical="center"/>
    </xf>
    <xf numFmtId="4" fontId="8" fillId="6" borderId="1" xfId="0" applyNumberFormat="1" applyFont="1" applyFill="1" applyBorder="1" applyAlignment="1">
      <alignment vertical="center"/>
    </xf>
    <xf numFmtId="4" fontId="5" fillId="2" borderId="1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 wrapText="1"/>
    </xf>
    <xf numFmtId="4" fontId="8" fillId="2" borderId="0" xfId="0" applyNumberFormat="1" applyFont="1" applyFill="1" applyAlignment="1">
      <alignment vertical="center"/>
    </xf>
    <xf numFmtId="4" fontId="5" fillId="2" borderId="0" xfId="0" applyNumberFormat="1" applyFont="1" applyFill="1" applyAlignment="1">
      <alignment vertical="center"/>
    </xf>
    <xf numFmtId="4" fontId="4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/>
    </xf>
    <xf numFmtId="4" fontId="1" fillId="0" borderId="1" xfId="0" applyNumberFormat="1" applyFont="1" applyFill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/>
    </xf>
    <xf numFmtId="49" fontId="8" fillId="6" borderId="1" xfId="0" applyNumberFormat="1" applyFont="1" applyFill="1" applyBorder="1" applyAlignment="1">
      <alignment vertical="center" wrapText="1"/>
    </xf>
    <xf numFmtId="0" fontId="8" fillId="6" borderId="0" xfId="0" applyFont="1" applyFill="1" applyAlignment="1">
      <alignment vertical="center"/>
    </xf>
    <xf numFmtId="49" fontId="8" fillId="5" borderId="1" xfId="0" applyNumberFormat="1" applyFont="1" applyFill="1" applyBorder="1" applyAlignment="1">
      <alignment vertical="center" wrapText="1"/>
    </xf>
    <xf numFmtId="4" fontId="9" fillId="7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4" fontId="12" fillId="3" borderId="1" xfId="0" applyNumberFormat="1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center" vertical="center" wrapText="1"/>
    </xf>
    <xf numFmtId="4" fontId="12" fillId="5" borderId="1" xfId="0" applyNumberFormat="1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vertical="center" wrapText="1"/>
    </xf>
    <xf numFmtId="4" fontId="9" fillId="5" borderId="1" xfId="0" applyNumberFormat="1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4" fontId="5" fillId="6" borderId="1" xfId="0" applyNumberFormat="1" applyFont="1" applyFill="1" applyBorder="1" applyAlignment="1">
      <alignment vertical="center"/>
    </xf>
    <xf numFmtId="0" fontId="2" fillId="8" borderId="1" xfId="0" applyFont="1" applyFill="1" applyBorder="1" applyAlignment="1">
      <alignment horizontal="left" vertical="center" wrapText="1" indent="1"/>
    </xf>
    <xf numFmtId="0" fontId="1" fillId="4" borderId="1" xfId="0" applyFont="1" applyFill="1" applyBorder="1" applyAlignment="1">
      <alignment horizontal="left" vertical="top" wrapText="1"/>
    </xf>
    <xf numFmtId="0" fontId="14" fillId="4" borderId="1" xfId="0" applyFont="1" applyFill="1" applyBorder="1" applyAlignment="1">
      <alignment horizontal="left" wrapText="1"/>
    </xf>
    <xf numFmtId="0" fontId="14" fillId="4" borderId="1" xfId="0" applyFont="1" applyFill="1" applyBorder="1" applyAlignment="1">
      <alignment horizontal="right"/>
    </xf>
    <xf numFmtId="4" fontId="12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/>
    </xf>
    <xf numFmtId="0" fontId="8" fillId="2" borderId="15" xfId="0" applyFont="1" applyFill="1" applyBorder="1" applyAlignment="1">
      <alignment vertical="center"/>
    </xf>
    <xf numFmtId="0" fontId="8" fillId="2" borderId="10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/>
    </xf>
    <xf numFmtId="0" fontId="5" fillId="3" borderId="15" xfId="0" applyFont="1" applyFill="1" applyBorder="1" applyAlignment="1">
      <alignment vertical="center"/>
    </xf>
    <xf numFmtId="0" fontId="5" fillId="3" borderId="10" xfId="0" applyFont="1" applyFill="1" applyBorder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vertical="center" wrapText="1"/>
    </xf>
  </cellXfs>
  <cellStyles count="7">
    <cellStyle name="Обычный" xfId="0" builtinId="0"/>
    <cellStyle name="Обычный 2" xfId="3"/>
    <cellStyle name="Обычный 2 2" xfId="4"/>
    <cellStyle name="Обычный 3" xfId="1"/>
    <cellStyle name="Финансовый 2" xfId="5"/>
    <cellStyle name="Финансовый 2 2" xfId="6"/>
    <cellStyle name="Финансов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8"/>
  <sheetViews>
    <sheetView tabSelected="1" view="pageBreakPreview" topLeftCell="B1" zoomScale="85" zoomScaleNormal="100" zoomScaleSheetLayoutView="85" workbookViewId="0">
      <pane xSplit="3" ySplit="5" topLeftCell="E6" activePane="bottomRight" state="frozen"/>
      <selection activeCell="B1" sqref="B1"/>
      <selection pane="topRight" activeCell="E1" sqref="E1"/>
      <selection pane="bottomLeft" activeCell="B6" sqref="B6"/>
      <selection pane="bottomRight" activeCell="M52" sqref="M52"/>
    </sheetView>
  </sheetViews>
  <sheetFormatPr defaultRowHeight="11.25" x14ac:dyDescent="0.25"/>
  <cols>
    <col min="1" max="1" width="5.85546875" style="55" customWidth="1"/>
    <col min="2" max="2" width="11.5703125" style="55" customWidth="1"/>
    <col min="3" max="3" width="50.42578125" style="57" customWidth="1"/>
    <col min="4" max="4" width="12.85546875" style="56" customWidth="1"/>
    <col min="5" max="5" width="15.42578125" style="56" customWidth="1"/>
    <col min="6" max="6" width="14.5703125" style="57" customWidth="1"/>
    <col min="7" max="7" width="13.85546875" style="57" customWidth="1"/>
    <col min="8" max="8" width="12.42578125" style="57" customWidth="1"/>
    <col min="9" max="9" width="10.85546875" style="55" hidden="1" customWidth="1"/>
    <col min="10" max="10" width="15" style="56" customWidth="1"/>
    <col min="11" max="11" width="13.85546875" style="57" customWidth="1"/>
    <col min="12" max="12" width="14.5703125" style="57" customWidth="1"/>
    <col min="13" max="13" width="13.140625" style="57" customWidth="1"/>
    <col min="14" max="14" width="12.42578125" style="57" customWidth="1"/>
    <col min="15" max="15" width="13.7109375" style="56" customWidth="1"/>
    <col min="16" max="16" width="12.85546875" style="57" customWidth="1"/>
    <col min="17" max="17" width="14.28515625" style="57" customWidth="1"/>
    <col min="18" max="18" width="15" style="57" customWidth="1"/>
    <col min="19" max="19" width="12.7109375" style="57" customWidth="1"/>
    <col min="20" max="20" width="11.42578125" style="56" customWidth="1"/>
    <col min="21" max="22" width="9.140625" style="57"/>
    <col min="23" max="23" width="9.7109375" style="57" customWidth="1"/>
    <col min="24" max="24" width="11" style="57" customWidth="1"/>
    <col min="25" max="25" width="9.140625" style="56"/>
    <col min="26" max="27" width="9.140625" style="57"/>
    <col min="28" max="28" width="10" style="57" customWidth="1"/>
    <col min="29" max="29" width="12.28515625" style="57" hidden="1" customWidth="1"/>
    <col min="30" max="16384" width="9.140625" style="57"/>
  </cols>
  <sheetData>
    <row r="1" spans="1:29" ht="23.25" customHeight="1" x14ac:dyDescent="0.25">
      <c r="A1" s="20"/>
      <c r="B1" s="58"/>
      <c r="C1" s="113" t="s">
        <v>83</v>
      </c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</row>
    <row r="2" spans="1:29" ht="12.75" customHeight="1" x14ac:dyDescent="0.25">
      <c r="A2" s="121" t="s">
        <v>87</v>
      </c>
      <c r="B2" s="118" t="s">
        <v>6</v>
      </c>
      <c r="C2" s="115" t="s">
        <v>72</v>
      </c>
      <c r="D2" s="115" t="s">
        <v>66</v>
      </c>
      <c r="E2" s="107" t="s">
        <v>129</v>
      </c>
      <c r="F2" s="108"/>
      <c r="G2" s="108"/>
      <c r="H2" s="108"/>
      <c r="I2" s="109"/>
      <c r="J2" s="107" t="s">
        <v>85</v>
      </c>
      <c r="K2" s="108"/>
      <c r="L2" s="108"/>
      <c r="M2" s="108"/>
      <c r="N2" s="109"/>
      <c r="O2" s="107" t="s">
        <v>130</v>
      </c>
      <c r="P2" s="108"/>
      <c r="Q2" s="108"/>
      <c r="R2" s="108"/>
      <c r="S2" s="109"/>
      <c r="T2" s="107" t="s">
        <v>133</v>
      </c>
      <c r="U2" s="108"/>
      <c r="V2" s="108"/>
      <c r="W2" s="108"/>
      <c r="X2" s="109"/>
      <c r="Y2" s="107" t="s">
        <v>86</v>
      </c>
      <c r="Z2" s="108"/>
      <c r="AA2" s="108"/>
      <c r="AB2" s="108"/>
      <c r="AC2" s="109"/>
    </row>
    <row r="3" spans="1:29" ht="12.75" customHeight="1" x14ac:dyDescent="0.25">
      <c r="A3" s="122"/>
      <c r="B3" s="119"/>
      <c r="C3" s="116"/>
      <c r="D3" s="117"/>
      <c r="E3" s="110"/>
      <c r="F3" s="111"/>
      <c r="G3" s="111"/>
      <c r="H3" s="111"/>
      <c r="I3" s="112"/>
      <c r="J3" s="110"/>
      <c r="K3" s="111"/>
      <c r="L3" s="111"/>
      <c r="M3" s="111"/>
      <c r="N3" s="112"/>
      <c r="O3" s="110"/>
      <c r="P3" s="111"/>
      <c r="Q3" s="111"/>
      <c r="R3" s="111"/>
      <c r="S3" s="112"/>
      <c r="T3" s="110"/>
      <c r="U3" s="111"/>
      <c r="V3" s="111"/>
      <c r="W3" s="111"/>
      <c r="X3" s="112"/>
      <c r="Y3" s="110"/>
      <c r="Z3" s="111"/>
      <c r="AA3" s="111"/>
      <c r="AB3" s="111"/>
      <c r="AC3" s="112"/>
    </row>
    <row r="4" spans="1:29" ht="22.5" x14ac:dyDescent="0.25">
      <c r="A4" s="123"/>
      <c r="B4" s="120"/>
      <c r="C4" s="117"/>
      <c r="D4" s="10" t="s">
        <v>84</v>
      </c>
      <c r="E4" s="10" t="s">
        <v>0</v>
      </c>
      <c r="F4" s="11" t="s">
        <v>1</v>
      </c>
      <c r="G4" s="11" t="s">
        <v>4</v>
      </c>
      <c r="H4" s="2" t="s">
        <v>3</v>
      </c>
      <c r="I4" s="2" t="s">
        <v>2</v>
      </c>
      <c r="J4" s="10" t="s">
        <v>0</v>
      </c>
      <c r="K4" s="11" t="s">
        <v>1</v>
      </c>
      <c r="L4" s="11" t="s">
        <v>4</v>
      </c>
      <c r="M4" s="11" t="s">
        <v>3</v>
      </c>
      <c r="N4" s="11" t="s">
        <v>2</v>
      </c>
      <c r="O4" s="10" t="s">
        <v>0</v>
      </c>
      <c r="P4" s="2" t="s">
        <v>1</v>
      </c>
      <c r="Q4" s="2" t="s">
        <v>4</v>
      </c>
      <c r="R4" s="2" t="s">
        <v>3</v>
      </c>
      <c r="S4" s="2" t="s">
        <v>2</v>
      </c>
      <c r="T4" s="10" t="s">
        <v>0</v>
      </c>
      <c r="U4" s="2" t="s">
        <v>1</v>
      </c>
      <c r="V4" s="2" t="s">
        <v>4</v>
      </c>
      <c r="W4" s="2" t="s">
        <v>3</v>
      </c>
      <c r="X4" s="2" t="s">
        <v>2</v>
      </c>
      <c r="Y4" s="10" t="s">
        <v>0</v>
      </c>
      <c r="Z4" s="2" t="s">
        <v>1</v>
      </c>
      <c r="AA4" s="2" t="s">
        <v>4</v>
      </c>
      <c r="AB4" s="2" t="s">
        <v>3</v>
      </c>
      <c r="AC4" s="2" t="s">
        <v>2</v>
      </c>
    </row>
    <row r="5" spans="1:29" ht="13.5" customHeight="1" x14ac:dyDescent="0.25">
      <c r="A5" s="22">
        <v>1</v>
      </c>
      <c r="B5" s="21">
        <v>2</v>
      </c>
      <c r="C5" s="21">
        <v>3</v>
      </c>
      <c r="D5" s="94">
        <v>4</v>
      </c>
      <c r="E5" s="23">
        <v>5</v>
      </c>
      <c r="F5" s="23">
        <v>6</v>
      </c>
      <c r="G5" s="24">
        <v>7</v>
      </c>
      <c r="H5" s="21">
        <v>8</v>
      </c>
      <c r="I5" s="21">
        <v>9</v>
      </c>
      <c r="J5" s="21">
        <v>10</v>
      </c>
      <c r="K5" s="25">
        <v>11</v>
      </c>
      <c r="L5" s="25">
        <v>12</v>
      </c>
      <c r="M5" s="25">
        <v>13</v>
      </c>
      <c r="N5" s="25">
        <v>14</v>
      </c>
      <c r="O5" s="26">
        <v>15</v>
      </c>
      <c r="P5" s="26">
        <v>16</v>
      </c>
      <c r="Q5" s="26">
        <v>17</v>
      </c>
      <c r="R5" s="26">
        <v>18</v>
      </c>
      <c r="S5" s="26">
        <v>19</v>
      </c>
      <c r="T5" s="26">
        <v>20</v>
      </c>
      <c r="U5" s="26">
        <v>21</v>
      </c>
      <c r="V5" s="26">
        <v>22</v>
      </c>
      <c r="W5" s="26">
        <v>23</v>
      </c>
      <c r="X5" s="26">
        <v>24</v>
      </c>
      <c r="Y5" s="26">
        <v>25</v>
      </c>
      <c r="Z5" s="26">
        <v>26</v>
      </c>
      <c r="AA5" s="26">
        <v>27</v>
      </c>
      <c r="AB5" s="26">
        <v>28</v>
      </c>
      <c r="AC5" s="26">
        <v>29</v>
      </c>
    </row>
    <row r="6" spans="1:29" s="56" customFormat="1" ht="27" customHeight="1" x14ac:dyDescent="0.25">
      <c r="A6" s="130"/>
      <c r="B6" s="127"/>
      <c r="C6" s="124" t="s">
        <v>70</v>
      </c>
      <c r="D6" s="92" t="s">
        <v>69</v>
      </c>
      <c r="E6" s="27">
        <f>E7+E8</f>
        <v>3068150489.1100001</v>
      </c>
      <c r="F6" s="27">
        <f t="shared" ref="F6:S6" si="0">F7+F8</f>
        <v>583495735.38</v>
      </c>
      <c r="G6" s="27">
        <f t="shared" si="0"/>
        <v>2404819058.9000001</v>
      </c>
      <c r="H6" s="27">
        <f t="shared" si="0"/>
        <v>79835694.829999998</v>
      </c>
      <c r="I6" s="27">
        <f t="shared" si="0"/>
        <v>0</v>
      </c>
      <c r="J6" s="28">
        <f t="shared" ref="J6:J57" si="1">K6+L6+M6+N6</f>
        <v>6187192556</v>
      </c>
      <c r="K6" s="27">
        <f t="shared" si="0"/>
        <v>1168218058</v>
      </c>
      <c r="L6" s="27">
        <f t="shared" si="0"/>
        <v>4673794298</v>
      </c>
      <c r="M6" s="27">
        <f t="shared" si="0"/>
        <v>146009200</v>
      </c>
      <c r="N6" s="27">
        <f t="shared" si="0"/>
        <v>199171000</v>
      </c>
      <c r="O6" s="27">
        <f t="shared" si="0"/>
        <v>1457509634.8499999</v>
      </c>
      <c r="P6" s="27">
        <f t="shared" si="0"/>
        <v>282223831.30000001</v>
      </c>
      <c r="Q6" s="27">
        <f t="shared" si="0"/>
        <v>1136358111.8799999</v>
      </c>
      <c r="R6" s="27">
        <f t="shared" si="0"/>
        <v>38927691.670000002</v>
      </c>
      <c r="S6" s="27">
        <f t="shared" si="0"/>
        <v>0</v>
      </c>
      <c r="T6" s="59">
        <f t="shared" ref="T6:W8" si="2">O6/E6*100</f>
        <v>47.50450279486747</v>
      </c>
      <c r="U6" s="59">
        <f t="shared" si="2"/>
        <v>48.36776246808428</v>
      </c>
      <c r="V6" s="59">
        <f t="shared" si="2"/>
        <v>47.253372667454947</v>
      </c>
      <c r="W6" s="59">
        <f t="shared" si="2"/>
        <v>48.759758091780363</v>
      </c>
      <c r="X6" s="59"/>
      <c r="Y6" s="59">
        <f t="shared" ref="Y6:Y56" si="3">O6/J6*100</f>
        <v>23.556881762740471</v>
      </c>
      <c r="Z6" s="59">
        <f t="shared" ref="Z6:Z56" si="4">P6/K6*100</f>
        <v>24.158489022432146</v>
      </c>
      <c r="AA6" s="59">
        <f t="shared" ref="AA6:AA56" si="5">Q6/L6*100</f>
        <v>24.313395914027875</v>
      </c>
      <c r="AB6" s="59">
        <f t="shared" ref="AB6:AB56" si="6">R6/M6*100</f>
        <v>26.661122497760413</v>
      </c>
      <c r="AC6" s="93"/>
    </row>
    <row r="7" spans="1:29" s="56" customFormat="1" ht="15.75" customHeight="1" x14ac:dyDescent="0.25">
      <c r="A7" s="131"/>
      <c r="B7" s="128"/>
      <c r="C7" s="125"/>
      <c r="D7" s="92" t="s">
        <v>67</v>
      </c>
      <c r="E7" s="27">
        <f>E11+E17+E33+E35+E37+E40+E46+E50+E56</f>
        <v>3015909309.1100001</v>
      </c>
      <c r="F7" s="27">
        <f>F11+F17+F33+F35+F37+F40+F46+F50+F56</f>
        <v>531254555.38</v>
      </c>
      <c r="G7" s="27">
        <f>G11+G17+G33+G35+G37+G40+G46+G50+G56</f>
        <v>2404819058.9000001</v>
      </c>
      <c r="H7" s="27">
        <f>H11+H17+H33+H35+H37+H40+H46+H50+H56</f>
        <v>79835694.829999998</v>
      </c>
      <c r="I7" s="27">
        <f>I11+I17+I33+I35+I37+I40+I46+I50+I56</f>
        <v>0</v>
      </c>
      <c r="J7" s="28">
        <f t="shared" si="1"/>
        <v>5892384315</v>
      </c>
      <c r="K7" s="27">
        <f t="shared" ref="K7:S7" si="7">K11+K17+K33+K35+K37+K40+K46+K50+K56</f>
        <v>1063713217</v>
      </c>
      <c r="L7" s="27">
        <f t="shared" si="7"/>
        <v>4483490898</v>
      </c>
      <c r="M7" s="27">
        <f t="shared" si="7"/>
        <v>146009200</v>
      </c>
      <c r="N7" s="27">
        <f t="shared" si="7"/>
        <v>199171000</v>
      </c>
      <c r="O7" s="27">
        <f t="shared" si="7"/>
        <v>1456911678.8499999</v>
      </c>
      <c r="P7" s="27">
        <f t="shared" si="7"/>
        <v>281625875.30000001</v>
      </c>
      <c r="Q7" s="27">
        <f t="shared" si="7"/>
        <v>1136358111.8799999</v>
      </c>
      <c r="R7" s="27">
        <f t="shared" si="7"/>
        <v>38927691.670000002</v>
      </c>
      <c r="S7" s="27">
        <f t="shared" si="7"/>
        <v>0</v>
      </c>
      <c r="T7" s="59">
        <f t="shared" si="2"/>
        <v>48.307542751673026</v>
      </c>
      <c r="U7" s="59">
        <f t="shared" si="2"/>
        <v>53.011474903694037</v>
      </c>
      <c r="V7" s="59">
        <f t="shared" si="2"/>
        <v>47.253372667454947</v>
      </c>
      <c r="W7" s="59">
        <f t="shared" si="2"/>
        <v>48.759758091780363</v>
      </c>
      <c r="X7" s="59"/>
      <c r="Y7" s="59">
        <f t="shared" si="3"/>
        <v>24.725333599527783</v>
      </c>
      <c r="Z7" s="59">
        <f t="shared" si="4"/>
        <v>26.47573338369077</v>
      </c>
      <c r="AA7" s="59">
        <f t="shared" si="5"/>
        <v>25.34538683655871</v>
      </c>
      <c r="AB7" s="59">
        <f t="shared" si="6"/>
        <v>26.661122497760413</v>
      </c>
      <c r="AC7" s="93"/>
    </row>
    <row r="8" spans="1:29" s="56" customFormat="1" ht="15.75" customHeight="1" x14ac:dyDescent="0.25">
      <c r="A8" s="131"/>
      <c r="B8" s="128"/>
      <c r="C8" s="126"/>
      <c r="D8" s="92" t="s">
        <v>68</v>
      </c>
      <c r="E8" s="27">
        <f>E13</f>
        <v>52241180</v>
      </c>
      <c r="F8" s="27">
        <f t="shared" ref="F8:S8" si="8">F13</f>
        <v>52241180</v>
      </c>
      <c r="G8" s="27">
        <f t="shared" si="8"/>
        <v>0</v>
      </c>
      <c r="H8" s="27">
        <f t="shared" si="8"/>
        <v>0</v>
      </c>
      <c r="I8" s="27">
        <f t="shared" si="8"/>
        <v>0</v>
      </c>
      <c r="J8" s="28">
        <f t="shared" si="1"/>
        <v>294808241</v>
      </c>
      <c r="K8" s="27">
        <f t="shared" si="8"/>
        <v>104504841</v>
      </c>
      <c r="L8" s="27">
        <f t="shared" si="8"/>
        <v>190303400</v>
      </c>
      <c r="M8" s="27">
        <f t="shared" si="8"/>
        <v>0</v>
      </c>
      <c r="N8" s="27">
        <f t="shared" si="8"/>
        <v>0</v>
      </c>
      <c r="O8" s="27">
        <f t="shared" si="8"/>
        <v>597956</v>
      </c>
      <c r="P8" s="27">
        <f t="shared" si="8"/>
        <v>597956</v>
      </c>
      <c r="Q8" s="27">
        <f t="shared" si="8"/>
        <v>0</v>
      </c>
      <c r="R8" s="27">
        <f t="shared" si="8"/>
        <v>0</v>
      </c>
      <c r="S8" s="27">
        <f t="shared" si="8"/>
        <v>0</v>
      </c>
      <c r="T8" s="59">
        <f t="shared" si="2"/>
        <v>1.1446066111064108</v>
      </c>
      <c r="U8" s="59">
        <f t="shared" si="2"/>
        <v>1.1446066111064108</v>
      </c>
      <c r="V8" s="59" t="e">
        <f t="shared" si="2"/>
        <v>#DIV/0!</v>
      </c>
      <c r="W8" s="59" t="e">
        <f t="shared" si="2"/>
        <v>#DIV/0!</v>
      </c>
      <c r="X8" s="59"/>
      <c r="Y8" s="59">
        <f t="shared" si="3"/>
        <v>0.20282879405667631</v>
      </c>
      <c r="Z8" s="59">
        <f t="shared" si="4"/>
        <v>0.57218019211186588</v>
      </c>
      <c r="AA8" s="59">
        <f t="shared" si="5"/>
        <v>0</v>
      </c>
      <c r="AB8" s="59" t="e">
        <f t="shared" si="6"/>
        <v>#DIV/0!</v>
      </c>
      <c r="AC8" s="93"/>
    </row>
    <row r="9" spans="1:29" ht="19.5" hidden="1" customHeight="1" x14ac:dyDescent="0.25">
      <c r="A9" s="132"/>
      <c r="B9" s="129"/>
      <c r="C9" s="4" t="s">
        <v>71</v>
      </c>
      <c r="D9" s="92" t="s">
        <v>67</v>
      </c>
      <c r="E9" s="29">
        <v>0</v>
      </c>
      <c r="F9" s="29">
        <v>0</v>
      </c>
      <c r="G9" s="29">
        <v>0</v>
      </c>
      <c r="H9" s="29">
        <v>0</v>
      </c>
      <c r="I9" s="29">
        <v>0</v>
      </c>
      <c r="J9" s="30">
        <f t="shared" si="1"/>
        <v>0</v>
      </c>
      <c r="K9" s="27">
        <v>0</v>
      </c>
      <c r="L9" s="27">
        <v>0</v>
      </c>
      <c r="M9" s="27">
        <v>0</v>
      </c>
      <c r="N9" s="27">
        <v>0</v>
      </c>
      <c r="O9" s="27">
        <v>0</v>
      </c>
      <c r="P9" s="27">
        <v>0</v>
      </c>
      <c r="Q9" s="27">
        <v>0</v>
      </c>
      <c r="R9" s="27">
        <v>0</v>
      </c>
      <c r="S9" s="29">
        <v>0</v>
      </c>
      <c r="T9" s="62" t="e">
        <f t="shared" ref="T9:T57" si="9">O9/E9*100</f>
        <v>#DIV/0!</v>
      </c>
      <c r="U9" s="60"/>
      <c r="V9" s="60"/>
      <c r="W9" s="60"/>
      <c r="X9" s="60"/>
      <c r="Y9" s="59" t="e">
        <f t="shared" si="3"/>
        <v>#DIV/0!</v>
      </c>
      <c r="Z9" s="59" t="e">
        <f t="shared" si="4"/>
        <v>#DIV/0!</v>
      </c>
      <c r="AA9" s="59" t="e">
        <f t="shared" si="5"/>
        <v>#DIV/0!</v>
      </c>
      <c r="AB9" s="59" t="e">
        <f t="shared" si="6"/>
        <v>#DIV/0!</v>
      </c>
      <c r="AC9" s="61"/>
    </row>
    <row r="10" spans="1:29" s="56" customFormat="1" ht="23.25" customHeight="1" x14ac:dyDescent="0.25">
      <c r="A10" s="31">
        <v>1</v>
      </c>
      <c r="B10" s="63"/>
      <c r="C10" s="3" t="s">
        <v>65</v>
      </c>
      <c r="D10" s="1"/>
      <c r="E10" s="32">
        <f>E11+E13+E17+E33+E35+E37+E40</f>
        <v>2986218355.1100001</v>
      </c>
      <c r="F10" s="32">
        <f>F11+F13+F17+F33+F35+F37+F40</f>
        <v>514460265.38</v>
      </c>
      <c r="G10" s="32">
        <f>G11+G13+G17+G33+G35+G37+G40</f>
        <v>2391922394.9000001</v>
      </c>
      <c r="H10" s="32">
        <f>H11+H13+H17+H33+H35+H37+H40</f>
        <v>79835694.829999998</v>
      </c>
      <c r="I10" s="32">
        <f>I11+I13+I17+I33+I35+I37+I40</f>
        <v>0</v>
      </c>
      <c r="J10" s="33">
        <f t="shared" si="1"/>
        <v>5978979760</v>
      </c>
      <c r="K10" s="32">
        <f t="shared" ref="K10:S10" si="10">K11+K13+K17+K33+K35+K37+K40</f>
        <v>1007983760</v>
      </c>
      <c r="L10" s="32">
        <f t="shared" si="10"/>
        <v>4625815800</v>
      </c>
      <c r="M10" s="32">
        <f t="shared" si="10"/>
        <v>146009200</v>
      </c>
      <c r="N10" s="32">
        <f t="shared" si="10"/>
        <v>199171000</v>
      </c>
      <c r="O10" s="32">
        <f t="shared" si="10"/>
        <v>1404636592.1600001</v>
      </c>
      <c r="P10" s="32">
        <f t="shared" si="10"/>
        <v>240234784.38</v>
      </c>
      <c r="Q10" s="32">
        <f t="shared" si="10"/>
        <v>1125474116.1099999</v>
      </c>
      <c r="R10" s="32">
        <f t="shared" si="10"/>
        <v>38927691.670000002</v>
      </c>
      <c r="S10" s="32">
        <f t="shared" si="10"/>
        <v>0</v>
      </c>
      <c r="T10" s="64">
        <f t="shared" si="9"/>
        <v>47.037303543339149</v>
      </c>
      <c r="U10" s="64">
        <f t="shared" ref="U10:U57" si="11">P10/F10*100</f>
        <v>46.696470173950836</v>
      </c>
      <c r="V10" s="64">
        <f t="shared" ref="V10:V57" si="12">Q10/G10*100</f>
        <v>47.053120055638473</v>
      </c>
      <c r="W10" s="64">
        <f t="shared" ref="W10:X56" si="13">R10/H10*100</f>
        <v>48.759758091780363</v>
      </c>
      <c r="X10" s="64"/>
      <c r="Y10" s="64">
        <f t="shared" si="3"/>
        <v>23.492914318880384</v>
      </c>
      <c r="Z10" s="64">
        <f t="shared" si="4"/>
        <v>23.833199890045847</v>
      </c>
      <c r="AA10" s="64">
        <f t="shared" si="5"/>
        <v>24.330283884412342</v>
      </c>
      <c r="AB10" s="64">
        <f t="shared" si="6"/>
        <v>26.661122497760413</v>
      </c>
      <c r="AC10" s="63"/>
    </row>
    <row r="11" spans="1:29" ht="21" x14ac:dyDescent="0.25">
      <c r="A11" s="34" t="s">
        <v>88</v>
      </c>
      <c r="B11" s="65"/>
      <c r="C11" s="6" t="s">
        <v>5</v>
      </c>
      <c r="D11" s="76" t="s">
        <v>67</v>
      </c>
      <c r="E11" s="35">
        <f>F11+G11+H11</f>
        <v>2565164</v>
      </c>
      <c r="F11" s="35">
        <f t="shared" ref="F11:S11" si="14">F12</f>
        <v>26316</v>
      </c>
      <c r="G11" s="35">
        <f t="shared" si="14"/>
        <v>1546895</v>
      </c>
      <c r="H11" s="35">
        <f t="shared" si="14"/>
        <v>991953</v>
      </c>
      <c r="I11" s="35">
        <f t="shared" si="14"/>
        <v>0</v>
      </c>
      <c r="J11" s="35">
        <f t="shared" si="1"/>
        <v>4125152</v>
      </c>
      <c r="K11" s="35">
        <f t="shared" si="14"/>
        <v>41252</v>
      </c>
      <c r="L11" s="35">
        <f t="shared" si="14"/>
        <v>2491200</v>
      </c>
      <c r="M11" s="35">
        <f t="shared" si="14"/>
        <v>1592700</v>
      </c>
      <c r="N11" s="35">
        <f t="shared" si="14"/>
        <v>0</v>
      </c>
      <c r="O11" s="35">
        <f t="shared" ref="O11:O17" si="15">P11+Q11+R11+S11</f>
        <v>1441553.19</v>
      </c>
      <c r="P11" s="35">
        <f t="shared" si="14"/>
        <v>14415.62</v>
      </c>
      <c r="Q11" s="35">
        <f t="shared" si="14"/>
        <v>870554.02</v>
      </c>
      <c r="R11" s="35">
        <f t="shared" si="14"/>
        <v>556583.55000000005</v>
      </c>
      <c r="S11" s="35">
        <f t="shared" si="14"/>
        <v>0</v>
      </c>
      <c r="T11" s="66">
        <f t="shared" si="9"/>
        <v>56.19731097115038</v>
      </c>
      <c r="U11" s="66">
        <f t="shared" si="11"/>
        <v>54.778917768657855</v>
      </c>
      <c r="V11" s="66">
        <f t="shared" si="12"/>
        <v>56.277512048329072</v>
      </c>
      <c r="W11" s="66">
        <f t="shared" si="13"/>
        <v>56.109871133007317</v>
      </c>
      <c r="X11" s="66" t="e">
        <f>S11/I11*100</f>
        <v>#DIV/0!</v>
      </c>
      <c r="Y11" s="66">
        <f t="shared" si="3"/>
        <v>34.945456312882527</v>
      </c>
      <c r="Z11" s="66">
        <f t="shared" si="4"/>
        <v>34.945263259963156</v>
      </c>
      <c r="AA11" s="66">
        <f t="shared" si="5"/>
        <v>34.945167790622996</v>
      </c>
      <c r="AB11" s="66">
        <f t="shared" si="6"/>
        <v>34.945912601243172</v>
      </c>
      <c r="AC11" s="65"/>
    </row>
    <row r="12" spans="1:29" ht="70.5" customHeight="1" x14ac:dyDescent="0.25">
      <c r="A12" s="36"/>
      <c r="B12" s="37" t="s">
        <v>21</v>
      </c>
      <c r="C12" s="8" t="s">
        <v>80</v>
      </c>
      <c r="D12" s="95"/>
      <c r="E12" s="30">
        <f>F12+G12+H12</f>
        <v>2565164</v>
      </c>
      <c r="F12" s="30">
        <v>26316</v>
      </c>
      <c r="G12" s="30">
        <v>1546895</v>
      </c>
      <c r="H12" s="30">
        <v>991953</v>
      </c>
      <c r="I12" s="30">
        <v>0</v>
      </c>
      <c r="J12" s="30">
        <f t="shared" si="1"/>
        <v>4125152</v>
      </c>
      <c r="K12" s="30">
        <v>41252</v>
      </c>
      <c r="L12" s="30">
        <v>2491200</v>
      </c>
      <c r="M12" s="30">
        <v>1592700</v>
      </c>
      <c r="N12" s="30">
        <v>0</v>
      </c>
      <c r="O12" s="30">
        <f t="shared" si="15"/>
        <v>1441553.19</v>
      </c>
      <c r="P12" s="30">
        <v>14415.62</v>
      </c>
      <c r="Q12" s="30">
        <v>870554.02</v>
      </c>
      <c r="R12" s="30">
        <v>556583.55000000005</v>
      </c>
      <c r="S12" s="30">
        <v>0</v>
      </c>
      <c r="T12" s="74">
        <f>O12/E12*100</f>
        <v>56.19731097115038</v>
      </c>
      <c r="U12" s="74">
        <f>P12/F12*100</f>
        <v>54.778917768657855</v>
      </c>
      <c r="V12" s="74">
        <f>Q12/G12*100</f>
        <v>56.277512048329072</v>
      </c>
      <c r="W12" s="74">
        <f t="shared" si="13"/>
        <v>56.109871133007317</v>
      </c>
      <c r="X12" s="67" t="e">
        <f>S12/I12*100</f>
        <v>#DIV/0!</v>
      </c>
      <c r="Y12" s="67">
        <f t="shared" si="3"/>
        <v>34.945456312882527</v>
      </c>
      <c r="Z12" s="67">
        <f t="shared" si="4"/>
        <v>34.945263259963156</v>
      </c>
      <c r="AA12" s="67">
        <f t="shared" si="5"/>
        <v>34.945167790622996</v>
      </c>
      <c r="AB12" s="67">
        <f t="shared" si="6"/>
        <v>34.945912601243172</v>
      </c>
      <c r="AC12" s="68"/>
    </row>
    <row r="13" spans="1:29" ht="36.75" customHeight="1" x14ac:dyDescent="0.25">
      <c r="A13" s="34" t="s">
        <v>89</v>
      </c>
      <c r="B13" s="65"/>
      <c r="C13" s="6" t="s">
        <v>77</v>
      </c>
      <c r="D13" s="76" t="s">
        <v>68</v>
      </c>
      <c r="E13" s="35">
        <f>F13+G13+H13+I13</f>
        <v>52241180</v>
      </c>
      <c r="F13" s="35">
        <f>F14+F15+F16</f>
        <v>52241180</v>
      </c>
      <c r="G13" s="35">
        <f t="shared" ref="G13:H13" si="16">G14+G15+G16</f>
        <v>0</v>
      </c>
      <c r="H13" s="35">
        <f t="shared" si="16"/>
        <v>0</v>
      </c>
      <c r="I13" s="35">
        <f t="shared" ref="F13:S13" si="17">I14+I15</f>
        <v>0</v>
      </c>
      <c r="J13" s="35">
        <f t="shared" si="1"/>
        <v>294808241</v>
      </c>
      <c r="K13" s="35">
        <f>K14+K15+K16</f>
        <v>104504841</v>
      </c>
      <c r="L13" s="35">
        <f t="shared" ref="L13:N13" si="18">L14+L15+L16</f>
        <v>190303400</v>
      </c>
      <c r="M13" s="35">
        <f t="shared" si="18"/>
        <v>0</v>
      </c>
      <c r="N13" s="35">
        <f t="shared" si="18"/>
        <v>0</v>
      </c>
      <c r="O13" s="35">
        <f t="shared" si="15"/>
        <v>597956</v>
      </c>
      <c r="P13" s="35">
        <f>P14+P15+P16</f>
        <v>597956</v>
      </c>
      <c r="Q13" s="35">
        <f t="shared" ref="Q13:S13" si="19">Q14+Q15+Q16</f>
        <v>0</v>
      </c>
      <c r="R13" s="35">
        <f t="shared" si="19"/>
        <v>0</v>
      </c>
      <c r="S13" s="35">
        <f t="shared" si="19"/>
        <v>0</v>
      </c>
      <c r="T13" s="66">
        <f t="shared" si="9"/>
        <v>1.1446066111064108</v>
      </c>
      <c r="U13" s="66">
        <f t="shared" si="11"/>
        <v>1.1446066111064108</v>
      </c>
      <c r="V13" s="66" t="e">
        <f t="shared" si="12"/>
        <v>#DIV/0!</v>
      </c>
      <c r="W13" s="66" t="e">
        <f t="shared" si="13"/>
        <v>#DIV/0!</v>
      </c>
      <c r="X13" s="66" t="e">
        <f t="shared" si="13"/>
        <v>#DIV/0!</v>
      </c>
      <c r="Y13" s="66">
        <f t="shared" si="3"/>
        <v>0.20282879405667631</v>
      </c>
      <c r="Z13" s="66">
        <f t="shared" si="4"/>
        <v>0.57218019211186588</v>
      </c>
      <c r="AA13" s="66">
        <f t="shared" si="5"/>
        <v>0</v>
      </c>
      <c r="AB13" s="66" t="e">
        <f t="shared" si="6"/>
        <v>#DIV/0!</v>
      </c>
      <c r="AC13" s="65"/>
    </row>
    <row r="14" spans="1:29" ht="27.75" customHeight="1" x14ac:dyDescent="0.25">
      <c r="A14" s="39"/>
      <c r="B14" s="37" t="s">
        <v>26</v>
      </c>
      <c r="C14" s="8" t="s">
        <v>81</v>
      </c>
      <c r="D14" s="95"/>
      <c r="E14" s="30">
        <f>F14+G14+H14+I14</f>
        <v>0</v>
      </c>
      <c r="F14" s="30">
        <v>0</v>
      </c>
      <c r="G14" s="30">
        <v>0</v>
      </c>
      <c r="H14" s="30">
        <v>0</v>
      </c>
      <c r="I14" s="30">
        <v>0</v>
      </c>
      <c r="J14" s="30">
        <f t="shared" si="1"/>
        <v>190303400</v>
      </c>
      <c r="K14" s="30">
        <v>0</v>
      </c>
      <c r="L14" s="30">
        <v>190303400</v>
      </c>
      <c r="M14" s="30">
        <v>0</v>
      </c>
      <c r="N14" s="30">
        <v>0</v>
      </c>
      <c r="O14" s="30">
        <f t="shared" si="15"/>
        <v>0</v>
      </c>
      <c r="P14" s="30">
        <v>0</v>
      </c>
      <c r="Q14" s="30">
        <v>0</v>
      </c>
      <c r="R14" s="30">
        <v>0</v>
      </c>
      <c r="S14" s="30">
        <v>0</v>
      </c>
      <c r="T14" s="67" t="e">
        <f t="shared" si="9"/>
        <v>#DIV/0!</v>
      </c>
      <c r="U14" s="67" t="e">
        <f t="shared" si="11"/>
        <v>#DIV/0!</v>
      </c>
      <c r="V14" s="67" t="e">
        <f t="shared" si="12"/>
        <v>#DIV/0!</v>
      </c>
      <c r="W14" s="67" t="e">
        <f t="shared" si="13"/>
        <v>#DIV/0!</v>
      </c>
      <c r="X14" s="67" t="e">
        <f t="shared" si="13"/>
        <v>#DIV/0!</v>
      </c>
      <c r="Y14" s="67">
        <f t="shared" si="3"/>
        <v>0</v>
      </c>
      <c r="Z14" s="67" t="e">
        <f t="shared" si="4"/>
        <v>#DIV/0!</v>
      </c>
      <c r="AA14" s="67">
        <f t="shared" si="5"/>
        <v>0</v>
      </c>
      <c r="AB14" s="67" t="e">
        <f t="shared" si="6"/>
        <v>#DIV/0!</v>
      </c>
      <c r="AC14" s="68"/>
    </row>
    <row r="15" spans="1:29" ht="30.75" customHeight="1" x14ac:dyDescent="0.25">
      <c r="A15" s="39"/>
      <c r="B15" s="37" t="s">
        <v>27</v>
      </c>
      <c r="C15" s="8" t="s">
        <v>82</v>
      </c>
      <c r="D15" s="95"/>
      <c r="E15" s="30">
        <f>F15+G15+H15+I15</f>
        <v>9147054</v>
      </c>
      <c r="F15" s="30">
        <v>9147054</v>
      </c>
      <c r="G15" s="30">
        <v>0</v>
      </c>
      <c r="H15" s="30">
        <v>0</v>
      </c>
      <c r="I15" s="30">
        <v>0</v>
      </c>
      <c r="J15" s="30">
        <f t="shared" si="1"/>
        <v>21144900</v>
      </c>
      <c r="K15" s="30">
        <v>21144900</v>
      </c>
      <c r="L15" s="30">
        <v>0</v>
      </c>
      <c r="M15" s="30">
        <v>0</v>
      </c>
      <c r="N15" s="30">
        <v>0</v>
      </c>
      <c r="O15" s="30">
        <f t="shared" si="15"/>
        <v>0</v>
      </c>
      <c r="P15" s="30">
        <v>0</v>
      </c>
      <c r="Q15" s="30">
        <v>0</v>
      </c>
      <c r="R15" s="30">
        <v>0</v>
      </c>
      <c r="S15" s="30">
        <v>0</v>
      </c>
      <c r="T15" s="67">
        <f t="shared" si="9"/>
        <v>0</v>
      </c>
      <c r="U15" s="67">
        <f t="shared" si="11"/>
        <v>0</v>
      </c>
      <c r="V15" s="67" t="e">
        <f t="shared" si="12"/>
        <v>#DIV/0!</v>
      </c>
      <c r="W15" s="67" t="e">
        <f t="shared" si="13"/>
        <v>#DIV/0!</v>
      </c>
      <c r="X15" s="67" t="e">
        <f t="shared" si="13"/>
        <v>#DIV/0!</v>
      </c>
      <c r="Y15" s="67">
        <f t="shared" si="3"/>
        <v>0</v>
      </c>
      <c r="Z15" s="67">
        <f t="shared" si="4"/>
        <v>0</v>
      </c>
      <c r="AA15" s="67" t="e">
        <f t="shared" si="5"/>
        <v>#DIV/0!</v>
      </c>
      <c r="AB15" s="67" t="e">
        <f t="shared" si="6"/>
        <v>#DIV/0!</v>
      </c>
      <c r="AC15" s="68"/>
    </row>
    <row r="16" spans="1:29" ht="22.5" x14ac:dyDescent="0.25">
      <c r="A16" s="39"/>
      <c r="B16" s="135" t="s">
        <v>134</v>
      </c>
      <c r="C16" s="135" t="s">
        <v>124</v>
      </c>
      <c r="D16" s="95"/>
      <c r="E16" s="30">
        <f>F16+G16+H16+I16</f>
        <v>43094126</v>
      </c>
      <c r="F16" s="30">
        <v>43094126</v>
      </c>
      <c r="G16" s="30"/>
      <c r="H16" s="30"/>
      <c r="I16" s="30"/>
      <c r="J16" s="30">
        <f t="shared" si="1"/>
        <v>83359941</v>
      </c>
      <c r="K16" s="30">
        <v>83359941</v>
      </c>
      <c r="L16" s="30"/>
      <c r="M16" s="30"/>
      <c r="N16" s="30"/>
      <c r="O16" s="30">
        <f t="shared" si="15"/>
        <v>597956</v>
      </c>
      <c r="P16" s="30">
        <v>597956</v>
      </c>
      <c r="Q16" s="30">
        <v>0</v>
      </c>
      <c r="R16" s="30">
        <v>0</v>
      </c>
      <c r="S16" s="30">
        <v>0</v>
      </c>
      <c r="T16" s="67">
        <f t="shared" si="9"/>
        <v>1.3875580166076462</v>
      </c>
      <c r="U16" s="67">
        <f t="shared" si="11"/>
        <v>1.3875580166076462</v>
      </c>
      <c r="V16" s="67" t="e">
        <f t="shared" si="12"/>
        <v>#DIV/0!</v>
      </c>
      <c r="W16" s="67" t="e">
        <f t="shared" si="13"/>
        <v>#DIV/0!</v>
      </c>
      <c r="X16" s="67" t="e">
        <f t="shared" si="13"/>
        <v>#DIV/0!</v>
      </c>
      <c r="Y16" s="67">
        <f t="shared" si="3"/>
        <v>0.71731816604812615</v>
      </c>
      <c r="Z16" s="67">
        <f t="shared" si="4"/>
        <v>0.71731816604812615</v>
      </c>
      <c r="AA16" s="67" t="e">
        <f t="shared" si="5"/>
        <v>#DIV/0!</v>
      </c>
      <c r="AB16" s="67" t="e">
        <f t="shared" si="6"/>
        <v>#DIV/0!</v>
      </c>
      <c r="AC16" s="67" t="e">
        <f t="shared" ref="AC16" si="20">S16/N16*100</f>
        <v>#DIV/0!</v>
      </c>
    </row>
    <row r="17" spans="1:29" ht="42" x14ac:dyDescent="0.25">
      <c r="A17" s="40" t="s">
        <v>90</v>
      </c>
      <c r="B17" s="41" t="s">
        <v>29</v>
      </c>
      <c r="C17" s="42" t="s">
        <v>76</v>
      </c>
      <c r="D17" s="76" t="s">
        <v>67</v>
      </c>
      <c r="E17" s="35">
        <f>F17+G17+H17</f>
        <v>2906022979.23</v>
      </c>
      <c r="F17" s="35">
        <f>F18+F19+F20+F21+F22+F23+F24+F25+F26+F27+F28+F29+F30+F31+F32</f>
        <v>440227037.5</v>
      </c>
      <c r="G17" s="35">
        <f>G18+G19+G20+G21+G22+G23+G24+G25+G26+G27+G28+G29+G30+G31+G32</f>
        <v>2386952199.9000001</v>
      </c>
      <c r="H17" s="35">
        <f>H18+H19+H20+H21+H22+H23+H24+H25+H26+H27+H28+H29+H30+H31+H32</f>
        <v>78843741.829999998</v>
      </c>
      <c r="I17" s="35">
        <f>I18+I19+I20+I21+I22+I23+I24+I25+I26+I27+I28+I29+I30+I31+I32</f>
        <v>0</v>
      </c>
      <c r="J17" s="35">
        <f t="shared" si="1"/>
        <v>5633342417</v>
      </c>
      <c r="K17" s="35">
        <f>K18+K19+K20+K21+K22+K23+K24+K25+K26+K27+K28+K29+K31+K30+K32</f>
        <v>860637017</v>
      </c>
      <c r="L17" s="35">
        <f>L18+L19+L20+L21+L22+L23+L24+L25+L26+L27+L28+L29+L31+L30+L32</f>
        <v>4429117900</v>
      </c>
      <c r="M17" s="35">
        <f>M18+M19+M20+M21+M22+M23+M24+M25+M26+M27+M28+M29+M31+M30+M32</f>
        <v>144416500</v>
      </c>
      <c r="N17" s="35">
        <f>N18+N19+N20+N21+N22+N23+N24+N25+N26+N27+N28+N29+N31+N30+N32</f>
        <v>199171000</v>
      </c>
      <c r="O17" s="35">
        <f>P17+Q17+R17+S17</f>
        <v>1392615562.1100001</v>
      </c>
      <c r="P17" s="35">
        <f>P18+P19+P20+P21+P22+P23+P24+P25+P26+P27+P28+P29+P30+P31+P32</f>
        <v>230275378.40000001</v>
      </c>
      <c r="Q17" s="35">
        <f>Q18+Q19+Q20+Q21+Q22+Q23+Q24+Q25+Q26+Q27+Q28+Q29+Q30+Q31+Q32</f>
        <v>1123969075.5899999</v>
      </c>
      <c r="R17" s="35">
        <f>R18+R19+R20+R21+R22+R23+R24+R25+R26+R27+R28+R29+R30+R31+R32</f>
        <v>38371108.120000005</v>
      </c>
      <c r="S17" s="35">
        <f>S18+S19+S20+S21+S22+S23+S24+S25+S26+S27+S28+S29+S30+S31+S32</f>
        <v>0</v>
      </c>
      <c r="T17" s="66">
        <f>O17/E17*100</f>
        <v>47.921698213102125</v>
      </c>
      <c r="U17" s="66">
        <f t="shared" si="11"/>
        <v>52.308322475536272</v>
      </c>
      <c r="V17" s="66">
        <f t="shared" si="12"/>
        <v>47.088042887372772</v>
      </c>
      <c r="W17" s="66">
        <f t="shared" si="13"/>
        <v>48.667284465943268</v>
      </c>
      <c r="X17" s="66" t="e">
        <f t="shared" si="13"/>
        <v>#DIV/0!</v>
      </c>
      <c r="Y17" s="66">
        <f t="shared" si="3"/>
        <v>24.720946447484522</v>
      </c>
      <c r="Z17" s="66">
        <f t="shared" si="4"/>
        <v>26.756387867523017</v>
      </c>
      <c r="AA17" s="66">
        <f t="shared" si="5"/>
        <v>25.376815450995334</v>
      </c>
      <c r="AB17" s="66">
        <f t="shared" si="6"/>
        <v>26.569753539242402</v>
      </c>
      <c r="AC17" s="65"/>
    </row>
    <row r="18" spans="1:29" ht="22.5" x14ac:dyDescent="0.25">
      <c r="A18" s="43"/>
      <c r="B18" s="44" t="s">
        <v>30</v>
      </c>
      <c r="C18" s="8" t="s">
        <v>11</v>
      </c>
      <c r="D18" s="95"/>
      <c r="E18" s="30">
        <f>F18+G18+H18+I18</f>
        <v>429207837.64999998</v>
      </c>
      <c r="F18" s="30">
        <v>429207837.64999998</v>
      </c>
      <c r="G18" s="30">
        <v>0</v>
      </c>
      <c r="H18" s="30">
        <v>0</v>
      </c>
      <c r="I18" s="30">
        <v>0</v>
      </c>
      <c r="J18" s="30">
        <f t="shared" si="1"/>
        <v>1042955557</v>
      </c>
      <c r="K18" s="30">
        <v>843784557</v>
      </c>
      <c r="L18" s="30">
        <v>0</v>
      </c>
      <c r="M18" s="30">
        <v>0</v>
      </c>
      <c r="N18" s="30">
        <v>199171000</v>
      </c>
      <c r="O18" s="30">
        <f t="shared" ref="O18:O32" si="21">P18+Q18+R18+S18</f>
        <v>226573445</v>
      </c>
      <c r="P18" s="30">
        <v>226573445</v>
      </c>
      <c r="Q18" s="30">
        <v>0</v>
      </c>
      <c r="R18" s="30">
        <v>0</v>
      </c>
      <c r="S18" s="30">
        <v>0</v>
      </c>
      <c r="T18" s="67">
        <f>O18/E18*100</f>
        <v>52.78874827648432</v>
      </c>
      <c r="U18" s="67">
        <f>P18/F18*100</f>
        <v>52.78874827648432</v>
      </c>
      <c r="V18" s="67" t="e">
        <f>Q18/G18*100</f>
        <v>#DIV/0!</v>
      </c>
      <c r="W18" s="67" t="e">
        <f>R18/H18*100</f>
        <v>#DIV/0!</v>
      </c>
      <c r="X18" s="67" t="e">
        <f>S18/I18*100</f>
        <v>#DIV/0!</v>
      </c>
      <c r="Y18" s="67">
        <f t="shared" si="3"/>
        <v>21.724170649392303</v>
      </c>
      <c r="Z18" s="67">
        <f t="shared" si="4"/>
        <v>26.852049272572785</v>
      </c>
      <c r="AA18" s="67" t="e">
        <f t="shared" si="5"/>
        <v>#DIV/0!</v>
      </c>
      <c r="AB18" s="67" t="e">
        <f t="shared" si="6"/>
        <v>#DIV/0!</v>
      </c>
      <c r="AC18" s="68"/>
    </row>
    <row r="19" spans="1:29" ht="45" x14ac:dyDescent="0.25">
      <c r="A19" s="39"/>
      <c r="B19" s="45" t="s">
        <v>119</v>
      </c>
      <c r="C19" s="46" t="s">
        <v>31</v>
      </c>
      <c r="D19" s="95"/>
      <c r="E19" s="30">
        <f t="shared" ref="E19:E32" si="22">F19+G19+H19+I19</f>
        <v>54498200</v>
      </c>
      <c r="F19" s="30">
        <v>0</v>
      </c>
      <c r="G19" s="30">
        <v>0</v>
      </c>
      <c r="H19" s="30">
        <v>54498200</v>
      </c>
      <c r="I19" s="30">
        <v>0</v>
      </c>
      <c r="J19" s="30">
        <f t="shared" si="1"/>
        <v>93744000</v>
      </c>
      <c r="K19" s="30">
        <v>0</v>
      </c>
      <c r="L19" s="30">
        <v>0</v>
      </c>
      <c r="M19" s="30">
        <v>93744000</v>
      </c>
      <c r="N19" s="30">
        <v>0</v>
      </c>
      <c r="O19" s="30">
        <f t="shared" si="21"/>
        <v>27472392.82</v>
      </c>
      <c r="P19" s="30">
        <v>0</v>
      </c>
      <c r="Q19" s="30">
        <v>0</v>
      </c>
      <c r="R19" s="30">
        <v>27472392.82</v>
      </c>
      <c r="S19" s="30">
        <v>0</v>
      </c>
      <c r="T19" s="67">
        <f t="shared" si="9"/>
        <v>50.409725128536351</v>
      </c>
      <c r="U19" s="67" t="e">
        <f t="shared" si="11"/>
        <v>#DIV/0!</v>
      </c>
      <c r="V19" s="67" t="e">
        <f t="shared" si="12"/>
        <v>#DIV/0!</v>
      </c>
      <c r="W19" s="67">
        <f t="shared" si="13"/>
        <v>50.409725128536351</v>
      </c>
      <c r="X19" s="67" t="e">
        <f t="shared" ref="X19:X22" si="23">S19/I19*100</f>
        <v>#DIV/0!</v>
      </c>
      <c r="Y19" s="67">
        <f t="shared" si="3"/>
        <v>29.305761243386243</v>
      </c>
      <c r="Z19" s="67" t="e">
        <f t="shared" si="4"/>
        <v>#DIV/0!</v>
      </c>
      <c r="AA19" s="67" t="e">
        <f t="shared" si="5"/>
        <v>#DIV/0!</v>
      </c>
      <c r="AB19" s="67">
        <f t="shared" si="6"/>
        <v>29.305761243386243</v>
      </c>
      <c r="AC19" s="68"/>
    </row>
    <row r="20" spans="1:29" ht="49.5" customHeight="1" x14ac:dyDescent="0.25">
      <c r="A20" s="39"/>
      <c r="B20" s="45" t="s">
        <v>42</v>
      </c>
      <c r="C20" s="46" t="s">
        <v>32</v>
      </c>
      <c r="D20" s="95"/>
      <c r="E20" s="30">
        <f t="shared" si="22"/>
        <v>500000</v>
      </c>
      <c r="F20" s="30">
        <v>500000</v>
      </c>
      <c r="G20" s="30">
        <v>0</v>
      </c>
      <c r="H20" s="30">
        <v>0</v>
      </c>
      <c r="I20" s="30">
        <v>0</v>
      </c>
      <c r="J20" s="30">
        <f t="shared" si="1"/>
        <v>1016160</v>
      </c>
      <c r="K20" s="30">
        <v>1016160</v>
      </c>
      <c r="L20" s="30">
        <v>0</v>
      </c>
      <c r="M20" s="30">
        <v>0</v>
      </c>
      <c r="N20" s="30">
        <v>0</v>
      </c>
      <c r="O20" s="30">
        <f t="shared" si="21"/>
        <v>140598</v>
      </c>
      <c r="P20" s="30">
        <v>140598</v>
      </c>
      <c r="Q20" s="30">
        <v>0</v>
      </c>
      <c r="R20" s="30">
        <v>0</v>
      </c>
      <c r="S20" s="30">
        <v>0</v>
      </c>
      <c r="T20" s="67">
        <f t="shared" si="9"/>
        <v>28.119599999999998</v>
      </c>
      <c r="U20" s="67">
        <f t="shared" si="11"/>
        <v>28.119599999999998</v>
      </c>
      <c r="V20" s="67" t="e">
        <f t="shared" si="12"/>
        <v>#DIV/0!</v>
      </c>
      <c r="W20" s="67" t="e">
        <f t="shared" si="13"/>
        <v>#DIV/0!</v>
      </c>
      <c r="X20" s="67" t="e">
        <f t="shared" si="23"/>
        <v>#DIV/0!</v>
      </c>
      <c r="Y20" s="67">
        <f t="shared" si="3"/>
        <v>13.836206896551726</v>
      </c>
      <c r="Z20" s="67">
        <f t="shared" si="4"/>
        <v>13.836206896551726</v>
      </c>
      <c r="AA20" s="67" t="e">
        <f t="shared" si="5"/>
        <v>#DIV/0!</v>
      </c>
      <c r="AB20" s="67" t="e">
        <f t="shared" si="6"/>
        <v>#DIV/0!</v>
      </c>
      <c r="AC20" s="68"/>
    </row>
    <row r="21" spans="1:29" ht="67.5" x14ac:dyDescent="0.25">
      <c r="A21" s="39"/>
      <c r="B21" s="45" t="s">
        <v>34</v>
      </c>
      <c r="C21" s="46" t="s">
        <v>33</v>
      </c>
      <c r="D21" s="95"/>
      <c r="E21" s="30">
        <f t="shared" si="22"/>
        <v>25420000</v>
      </c>
      <c r="F21" s="30">
        <v>0</v>
      </c>
      <c r="G21" s="30">
        <v>25420000</v>
      </c>
      <c r="H21" s="30">
        <v>0</v>
      </c>
      <c r="I21" s="30">
        <v>0</v>
      </c>
      <c r="J21" s="30">
        <f t="shared" si="1"/>
        <v>48000000</v>
      </c>
      <c r="K21" s="30">
        <v>0</v>
      </c>
      <c r="L21" s="30">
        <v>48000000</v>
      </c>
      <c r="M21" s="30">
        <v>0</v>
      </c>
      <c r="N21" s="30">
        <v>0</v>
      </c>
      <c r="O21" s="30">
        <f t="shared" si="21"/>
        <v>18316000</v>
      </c>
      <c r="P21" s="30">
        <v>0</v>
      </c>
      <c r="Q21" s="30">
        <v>18316000</v>
      </c>
      <c r="R21" s="30">
        <v>0</v>
      </c>
      <c r="S21" s="30">
        <v>0</v>
      </c>
      <c r="T21" s="67">
        <f t="shared" si="9"/>
        <v>72.0535011801731</v>
      </c>
      <c r="U21" s="67" t="e">
        <f t="shared" si="11"/>
        <v>#DIV/0!</v>
      </c>
      <c r="V21" s="67">
        <f t="shared" si="12"/>
        <v>72.0535011801731</v>
      </c>
      <c r="W21" s="67" t="e">
        <f t="shared" si="13"/>
        <v>#DIV/0!</v>
      </c>
      <c r="X21" s="67" t="e">
        <f t="shared" si="23"/>
        <v>#DIV/0!</v>
      </c>
      <c r="Y21" s="67">
        <f t="shared" si="3"/>
        <v>38.158333333333331</v>
      </c>
      <c r="Z21" s="67" t="e">
        <f t="shared" si="4"/>
        <v>#DIV/0!</v>
      </c>
      <c r="AA21" s="67">
        <f t="shared" si="5"/>
        <v>38.158333333333331</v>
      </c>
      <c r="AB21" s="67" t="e">
        <f t="shared" si="6"/>
        <v>#DIV/0!</v>
      </c>
      <c r="AC21" s="68"/>
    </row>
    <row r="22" spans="1:29" ht="67.5" x14ac:dyDescent="0.25">
      <c r="A22" s="39"/>
      <c r="B22" s="45" t="s">
        <v>36</v>
      </c>
      <c r="C22" s="8" t="s">
        <v>35</v>
      </c>
      <c r="D22" s="95"/>
      <c r="E22" s="30">
        <f t="shared" si="22"/>
        <v>310000</v>
      </c>
      <c r="F22" s="30">
        <v>0</v>
      </c>
      <c r="G22" s="30">
        <v>310000</v>
      </c>
      <c r="H22" s="30">
        <v>0</v>
      </c>
      <c r="I22" s="30">
        <v>0</v>
      </c>
      <c r="J22" s="30">
        <f t="shared" si="1"/>
        <v>572700</v>
      </c>
      <c r="K22" s="30">
        <v>0</v>
      </c>
      <c r="L22" s="30">
        <v>572700</v>
      </c>
      <c r="M22" s="30">
        <v>0</v>
      </c>
      <c r="N22" s="30">
        <v>0</v>
      </c>
      <c r="O22" s="30">
        <f t="shared" si="21"/>
        <v>134460</v>
      </c>
      <c r="P22" s="30">
        <v>0</v>
      </c>
      <c r="Q22" s="30">
        <v>134460</v>
      </c>
      <c r="R22" s="30">
        <v>0</v>
      </c>
      <c r="S22" s="30">
        <v>0</v>
      </c>
      <c r="T22" s="67">
        <f t="shared" si="9"/>
        <v>43.374193548387098</v>
      </c>
      <c r="U22" s="67" t="e">
        <f t="shared" si="11"/>
        <v>#DIV/0!</v>
      </c>
      <c r="V22" s="67">
        <f t="shared" si="12"/>
        <v>43.374193548387098</v>
      </c>
      <c r="W22" s="67" t="e">
        <f t="shared" si="13"/>
        <v>#DIV/0!</v>
      </c>
      <c r="X22" s="67" t="e">
        <f t="shared" si="23"/>
        <v>#DIV/0!</v>
      </c>
      <c r="Y22" s="67">
        <f t="shared" si="3"/>
        <v>23.478260869565219</v>
      </c>
      <c r="Z22" s="67" t="e">
        <f t="shared" si="4"/>
        <v>#DIV/0!</v>
      </c>
      <c r="AA22" s="67">
        <f t="shared" si="5"/>
        <v>23.478260869565219</v>
      </c>
      <c r="AB22" s="67" t="e">
        <f t="shared" si="6"/>
        <v>#DIV/0!</v>
      </c>
      <c r="AC22" s="68"/>
    </row>
    <row r="23" spans="1:29" ht="78.75" x14ac:dyDescent="0.25">
      <c r="A23" s="39"/>
      <c r="B23" s="44" t="s">
        <v>38</v>
      </c>
      <c r="C23" s="8" t="s">
        <v>37</v>
      </c>
      <c r="D23" s="95"/>
      <c r="E23" s="30">
        <f t="shared" si="22"/>
        <v>147002901</v>
      </c>
      <c r="F23" s="30">
        <v>0</v>
      </c>
      <c r="G23" s="30">
        <v>147002901</v>
      </c>
      <c r="H23" s="30">
        <v>0</v>
      </c>
      <c r="I23" s="38">
        <v>0</v>
      </c>
      <c r="J23" s="30">
        <f t="shared" si="1"/>
        <v>261254700</v>
      </c>
      <c r="K23" s="30">
        <v>0</v>
      </c>
      <c r="L23" s="30">
        <f>255106800+6147900</f>
        <v>261254700</v>
      </c>
      <c r="M23" s="30">
        <v>0</v>
      </c>
      <c r="N23" s="30">
        <v>0</v>
      </c>
      <c r="O23" s="30">
        <f t="shared" si="21"/>
        <v>77025998</v>
      </c>
      <c r="P23" s="30">
        <v>0</v>
      </c>
      <c r="Q23" s="30">
        <v>77025998</v>
      </c>
      <c r="R23" s="38">
        <v>0</v>
      </c>
      <c r="S23" s="38">
        <v>0</v>
      </c>
      <c r="T23" s="67">
        <f t="shared" si="9"/>
        <v>52.397604044562364</v>
      </c>
      <c r="U23" s="67" t="e">
        <f t="shared" si="11"/>
        <v>#DIV/0!</v>
      </c>
      <c r="V23" s="67">
        <f t="shared" si="12"/>
        <v>52.397604044562364</v>
      </c>
      <c r="W23" s="67" t="e">
        <f t="shared" si="13"/>
        <v>#DIV/0!</v>
      </c>
      <c r="X23" s="67"/>
      <c r="Y23" s="67">
        <f t="shared" si="3"/>
        <v>29.483105184327783</v>
      </c>
      <c r="Z23" s="67" t="e">
        <f t="shared" si="4"/>
        <v>#DIV/0!</v>
      </c>
      <c r="AA23" s="67">
        <f t="shared" si="5"/>
        <v>29.483105184327783</v>
      </c>
      <c r="AB23" s="67" t="e">
        <f t="shared" si="6"/>
        <v>#DIV/0!</v>
      </c>
      <c r="AC23" s="68"/>
    </row>
    <row r="24" spans="1:29" ht="56.25" x14ac:dyDescent="0.25">
      <c r="A24" s="39"/>
      <c r="B24" s="44" t="s">
        <v>40</v>
      </c>
      <c r="C24" s="8" t="s">
        <v>39</v>
      </c>
      <c r="D24" s="95"/>
      <c r="E24" s="30">
        <f t="shared" si="22"/>
        <v>38230935</v>
      </c>
      <c r="F24" s="30">
        <v>0</v>
      </c>
      <c r="G24" s="30">
        <v>38230935</v>
      </c>
      <c r="H24" s="30">
        <v>0</v>
      </c>
      <c r="I24" s="38">
        <v>0</v>
      </c>
      <c r="J24" s="30">
        <f t="shared" si="1"/>
        <v>72091000</v>
      </c>
      <c r="K24" s="30">
        <v>0</v>
      </c>
      <c r="L24" s="30">
        <v>72091000</v>
      </c>
      <c r="M24" s="30">
        <v>0</v>
      </c>
      <c r="N24" s="30">
        <v>0</v>
      </c>
      <c r="O24" s="30">
        <f t="shared" si="21"/>
        <v>23093175.300000001</v>
      </c>
      <c r="P24" s="30">
        <v>0</v>
      </c>
      <c r="Q24" s="30">
        <v>23093175.300000001</v>
      </c>
      <c r="R24" s="30">
        <v>0</v>
      </c>
      <c r="S24" s="30">
        <v>0</v>
      </c>
      <c r="T24" s="67">
        <f t="shared" si="9"/>
        <v>60.404421968753837</v>
      </c>
      <c r="U24" s="67" t="e">
        <f t="shared" si="11"/>
        <v>#DIV/0!</v>
      </c>
      <c r="V24" s="67">
        <f t="shared" si="12"/>
        <v>60.404421968753837</v>
      </c>
      <c r="W24" s="67" t="e">
        <f t="shared" si="13"/>
        <v>#DIV/0!</v>
      </c>
      <c r="X24" s="67"/>
      <c r="Y24" s="67">
        <f t="shared" si="3"/>
        <v>32.033367965488061</v>
      </c>
      <c r="Z24" s="67" t="e">
        <f t="shared" si="4"/>
        <v>#DIV/0!</v>
      </c>
      <c r="AA24" s="67">
        <f t="shared" si="5"/>
        <v>32.033367965488061</v>
      </c>
      <c r="AB24" s="67" t="e">
        <f t="shared" si="6"/>
        <v>#DIV/0!</v>
      </c>
      <c r="AC24" s="68"/>
    </row>
    <row r="25" spans="1:29" ht="45" x14ac:dyDescent="0.25">
      <c r="A25" s="39"/>
      <c r="B25" s="44" t="s">
        <v>41</v>
      </c>
      <c r="C25" s="8" t="s">
        <v>7</v>
      </c>
      <c r="D25" s="95"/>
      <c r="E25" s="30">
        <f t="shared" si="22"/>
        <v>490582609</v>
      </c>
      <c r="F25" s="30">
        <v>0</v>
      </c>
      <c r="G25" s="30">
        <v>490582609</v>
      </c>
      <c r="H25" s="30">
        <v>0</v>
      </c>
      <c r="I25" s="38">
        <v>0</v>
      </c>
      <c r="J25" s="30">
        <f t="shared" si="1"/>
        <v>1221785500</v>
      </c>
      <c r="K25" s="30">
        <v>0</v>
      </c>
      <c r="L25" s="30">
        <v>1221785500</v>
      </c>
      <c r="M25" s="30">
        <v>0</v>
      </c>
      <c r="N25" s="30">
        <v>0</v>
      </c>
      <c r="O25" s="30">
        <f t="shared" si="21"/>
        <v>263851239.63999999</v>
      </c>
      <c r="P25" s="30">
        <v>0</v>
      </c>
      <c r="Q25" s="30">
        <v>263851239.63999999</v>
      </c>
      <c r="R25" s="30">
        <v>0</v>
      </c>
      <c r="S25" s="30">
        <v>0</v>
      </c>
      <c r="T25" s="67">
        <f t="shared" si="9"/>
        <v>53.783243596390918</v>
      </c>
      <c r="U25" s="67" t="e">
        <f t="shared" si="11"/>
        <v>#DIV/0!</v>
      </c>
      <c r="V25" s="67">
        <f t="shared" si="12"/>
        <v>53.783243596390918</v>
      </c>
      <c r="W25" s="67" t="e">
        <f t="shared" si="13"/>
        <v>#DIV/0!</v>
      </c>
      <c r="X25" s="67"/>
      <c r="Y25" s="67">
        <f t="shared" si="3"/>
        <v>21.595545178756826</v>
      </c>
      <c r="Z25" s="67" t="e">
        <f t="shared" si="4"/>
        <v>#DIV/0!</v>
      </c>
      <c r="AA25" s="67">
        <f t="shared" si="5"/>
        <v>21.595545178756826</v>
      </c>
      <c r="AB25" s="67" t="e">
        <f t="shared" si="6"/>
        <v>#DIV/0!</v>
      </c>
      <c r="AC25" s="68"/>
    </row>
    <row r="26" spans="1:29" ht="45" x14ac:dyDescent="0.25">
      <c r="A26" s="39"/>
      <c r="B26" s="44" t="s">
        <v>43</v>
      </c>
      <c r="C26" s="8" t="s">
        <v>9</v>
      </c>
      <c r="D26" s="95"/>
      <c r="E26" s="30">
        <f t="shared" si="22"/>
        <v>190033689</v>
      </c>
      <c r="F26" s="30">
        <v>0</v>
      </c>
      <c r="G26" s="30">
        <v>190033689</v>
      </c>
      <c r="H26" s="30">
        <v>0</v>
      </c>
      <c r="I26" s="38">
        <v>0</v>
      </c>
      <c r="J26" s="30">
        <f t="shared" si="1"/>
        <v>239906400</v>
      </c>
      <c r="K26" s="30">
        <v>0</v>
      </c>
      <c r="L26" s="30">
        <v>239906400</v>
      </c>
      <c r="M26" s="30">
        <v>0</v>
      </c>
      <c r="N26" s="30">
        <v>0</v>
      </c>
      <c r="O26" s="30">
        <f t="shared" si="21"/>
        <v>131002855.14</v>
      </c>
      <c r="P26" s="30">
        <v>0</v>
      </c>
      <c r="Q26" s="30">
        <v>131002855.14</v>
      </c>
      <c r="R26" s="30">
        <v>0</v>
      </c>
      <c r="S26" s="30">
        <v>0</v>
      </c>
      <c r="T26" s="67">
        <f t="shared" si="9"/>
        <v>68.93664793298835</v>
      </c>
      <c r="U26" s="67" t="e">
        <f t="shared" si="11"/>
        <v>#DIV/0!</v>
      </c>
      <c r="V26" s="67">
        <f t="shared" si="12"/>
        <v>68.93664793298835</v>
      </c>
      <c r="W26" s="67" t="e">
        <f t="shared" si="13"/>
        <v>#DIV/0!</v>
      </c>
      <c r="X26" s="67"/>
      <c r="Y26" s="67">
        <f t="shared" si="3"/>
        <v>54.605819244505362</v>
      </c>
      <c r="Z26" s="67" t="e">
        <f t="shared" si="4"/>
        <v>#DIV/0!</v>
      </c>
      <c r="AA26" s="67">
        <f t="shared" si="5"/>
        <v>54.605819244505362</v>
      </c>
      <c r="AB26" s="67" t="e">
        <f t="shared" si="6"/>
        <v>#DIV/0!</v>
      </c>
      <c r="AC26" s="68"/>
    </row>
    <row r="27" spans="1:29" ht="56.25" x14ac:dyDescent="0.25">
      <c r="A27" s="39"/>
      <c r="B27" s="44" t="s">
        <v>44</v>
      </c>
      <c r="C27" s="8" t="s">
        <v>8</v>
      </c>
      <c r="D27" s="95"/>
      <c r="E27" s="30">
        <f t="shared" si="22"/>
        <v>1449162927</v>
      </c>
      <c r="F27" s="30">
        <v>0</v>
      </c>
      <c r="G27" s="30">
        <v>1449162927</v>
      </c>
      <c r="H27" s="30">
        <v>0</v>
      </c>
      <c r="I27" s="38">
        <v>0</v>
      </c>
      <c r="J27" s="30">
        <f t="shared" si="1"/>
        <v>2481700800</v>
      </c>
      <c r="K27" s="30">
        <v>0</v>
      </c>
      <c r="L27" s="30">
        <v>2481700800</v>
      </c>
      <c r="M27" s="30">
        <v>0</v>
      </c>
      <c r="N27" s="30">
        <v>0</v>
      </c>
      <c r="O27" s="30">
        <f t="shared" si="21"/>
        <v>588226287.59000003</v>
      </c>
      <c r="P27" s="30">
        <v>0</v>
      </c>
      <c r="Q27" s="30">
        <v>588226287.59000003</v>
      </c>
      <c r="R27" s="30">
        <v>0</v>
      </c>
      <c r="S27" s="30">
        <v>0</v>
      </c>
      <c r="T27" s="67">
        <f t="shared" si="9"/>
        <v>40.590762890113602</v>
      </c>
      <c r="U27" s="67" t="e">
        <f t="shared" si="11"/>
        <v>#DIV/0!</v>
      </c>
      <c r="V27" s="67">
        <f t="shared" si="12"/>
        <v>40.590762890113602</v>
      </c>
      <c r="W27" s="67" t="e">
        <f t="shared" si="13"/>
        <v>#DIV/0!</v>
      </c>
      <c r="X27" s="67"/>
      <c r="Y27" s="67">
        <f t="shared" si="3"/>
        <v>23.702546559601384</v>
      </c>
      <c r="Z27" s="67" t="e">
        <f t="shared" si="4"/>
        <v>#DIV/0!</v>
      </c>
      <c r="AA27" s="67">
        <f t="shared" si="5"/>
        <v>23.702546559601384</v>
      </c>
      <c r="AB27" s="67" t="e">
        <f t="shared" si="6"/>
        <v>#DIV/0!</v>
      </c>
      <c r="AC27" s="68"/>
    </row>
    <row r="28" spans="1:29" ht="45" x14ac:dyDescent="0.25">
      <c r="A28" s="39"/>
      <c r="B28" s="44" t="s">
        <v>45</v>
      </c>
      <c r="C28" s="8" t="s">
        <v>10</v>
      </c>
      <c r="D28" s="95"/>
      <c r="E28" s="30">
        <f t="shared" si="22"/>
        <v>14828250</v>
      </c>
      <c r="F28" s="30">
        <v>0</v>
      </c>
      <c r="G28" s="30">
        <v>14828250</v>
      </c>
      <c r="H28" s="30">
        <v>0</v>
      </c>
      <c r="I28" s="38">
        <v>0</v>
      </c>
      <c r="J28" s="30">
        <f t="shared" si="1"/>
        <v>27248200</v>
      </c>
      <c r="K28" s="30">
        <v>0</v>
      </c>
      <c r="L28" s="30">
        <v>27248200</v>
      </c>
      <c r="M28" s="30">
        <v>0</v>
      </c>
      <c r="N28" s="30">
        <v>0</v>
      </c>
      <c r="O28" s="30">
        <f t="shared" si="21"/>
        <v>5620984.6200000001</v>
      </c>
      <c r="P28" s="30">
        <v>0</v>
      </c>
      <c r="Q28" s="30">
        <v>5620984.6200000001</v>
      </c>
      <c r="R28" s="30">
        <v>0</v>
      </c>
      <c r="S28" s="30">
        <v>0</v>
      </c>
      <c r="T28" s="67">
        <f t="shared" si="9"/>
        <v>37.907269030398062</v>
      </c>
      <c r="U28" s="67" t="e">
        <f t="shared" si="11"/>
        <v>#DIV/0!</v>
      </c>
      <c r="V28" s="67">
        <f t="shared" si="12"/>
        <v>37.907269030398062</v>
      </c>
      <c r="W28" s="67" t="e">
        <f t="shared" si="13"/>
        <v>#DIV/0!</v>
      </c>
      <c r="X28" s="67"/>
      <c r="Y28" s="67">
        <f t="shared" si="3"/>
        <v>20.628829133667544</v>
      </c>
      <c r="Z28" s="67" t="e">
        <f t="shared" si="4"/>
        <v>#DIV/0!</v>
      </c>
      <c r="AA28" s="67">
        <f t="shared" si="5"/>
        <v>20.628829133667544</v>
      </c>
      <c r="AB28" s="67" t="e">
        <f t="shared" si="6"/>
        <v>#DIV/0!</v>
      </c>
      <c r="AC28" s="68"/>
    </row>
    <row r="29" spans="1:29" ht="22.5" x14ac:dyDescent="0.25">
      <c r="A29" s="39"/>
      <c r="B29" s="44" t="s">
        <v>46</v>
      </c>
      <c r="C29" s="8" t="s">
        <v>13</v>
      </c>
      <c r="D29" s="95"/>
      <c r="E29" s="30">
        <f t="shared" si="22"/>
        <v>200000</v>
      </c>
      <c r="F29" s="30">
        <v>0</v>
      </c>
      <c r="G29" s="30">
        <v>200000</v>
      </c>
      <c r="H29" s="30">
        <v>0</v>
      </c>
      <c r="I29" s="38">
        <v>0</v>
      </c>
      <c r="J29" s="30">
        <f t="shared" si="1"/>
        <v>300000</v>
      </c>
      <c r="K29" s="30">
        <v>0</v>
      </c>
      <c r="L29" s="30">
        <v>300000</v>
      </c>
      <c r="M29" s="30">
        <v>0</v>
      </c>
      <c r="N29" s="30">
        <v>0</v>
      </c>
      <c r="O29" s="30">
        <f t="shared" si="21"/>
        <v>100000</v>
      </c>
      <c r="P29" s="30">
        <v>0</v>
      </c>
      <c r="Q29" s="30">
        <v>100000</v>
      </c>
      <c r="R29" s="30">
        <v>0</v>
      </c>
      <c r="S29" s="30">
        <v>0</v>
      </c>
      <c r="T29" s="67">
        <f t="shared" si="9"/>
        <v>50</v>
      </c>
      <c r="U29" s="67" t="e">
        <f t="shared" si="11"/>
        <v>#DIV/0!</v>
      </c>
      <c r="V29" s="67">
        <f t="shared" si="12"/>
        <v>50</v>
      </c>
      <c r="W29" s="67" t="e">
        <f t="shared" si="13"/>
        <v>#DIV/0!</v>
      </c>
      <c r="X29" s="67"/>
      <c r="Y29" s="67">
        <f t="shared" si="3"/>
        <v>33.333333333333329</v>
      </c>
      <c r="Z29" s="67" t="e">
        <f t="shared" si="4"/>
        <v>#DIV/0!</v>
      </c>
      <c r="AA29" s="67">
        <f t="shared" si="5"/>
        <v>33.333333333333329</v>
      </c>
      <c r="AB29" s="67" t="e">
        <f t="shared" si="6"/>
        <v>#DIV/0!</v>
      </c>
      <c r="AC29" s="68"/>
    </row>
    <row r="30" spans="1:29" ht="12" customHeight="1" x14ac:dyDescent="0.25">
      <c r="A30" s="39"/>
      <c r="B30" s="44" t="s">
        <v>47</v>
      </c>
      <c r="C30" s="8" t="s">
        <v>16</v>
      </c>
      <c r="D30" s="95"/>
      <c r="E30" s="30">
        <f t="shared" si="22"/>
        <v>1443532</v>
      </c>
      <c r="F30" s="30">
        <v>1443532</v>
      </c>
      <c r="G30" s="30">
        <v>0</v>
      </c>
      <c r="H30" s="30">
        <v>0</v>
      </c>
      <c r="I30" s="38">
        <v>0</v>
      </c>
      <c r="J30" s="30">
        <f t="shared" si="1"/>
        <v>3045900</v>
      </c>
      <c r="K30" s="30">
        <v>3045900</v>
      </c>
      <c r="L30" s="30">
        <v>0</v>
      </c>
      <c r="M30" s="30">
        <v>0</v>
      </c>
      <c r="N30" s="30">
        <v>0</v>
      </c>
      <c r="O30" s="30">
        <f t="shared" si="21"/>
        <v>810354</v>
      </c>
      <c r="P30" s="30">
        <v>810354</v>
      </c>
      <c r="Q30" s="30">
        <v>0</v>
      </c>
      <c r="R30" s="30">
        <v>0</v>
      </c>
      <c r="S30" s="30">
        <v>0</v>
      </c>
      <c r="T30" s="67">
        <f t="shared" si="9"/>
        <v>56.136892012092567</v>
      </c>
      <c r="U30" s="67">
        <f t="shared" si="11"/>
        <v>56.136892012092567</v>
      </c>
      <c r="V30" s="67" t="e">
        <f t="shared" si="12"/>
        <v>#DIV/0!</v>
      </c>
      <c r="W30" s="67" t="e">
        <f t="shared" si="13"/>
        <v>#DIV/0!</v>
      </c>
      <c r="X30" s="67"/>
      <c r="Y30" s="67">
        <f t="shared" si="3"/>
        <v>26.604747365310743</v>
      </c>
      <c r="Z30" s="67">
        <f t="shared" si="4"/>
        <v>26.604747365310743</v>
      </c>
      <c r="AA30" s="67" t="e">
        <f t="shared" si="5"/>
        <v>#DIV/0!</v>
      </c>
      <c r="AB30" s="67" t="e">
        <f t="shared" si="6"/>
        <v>#DIV/0!</v>
      </c>
      <c r="AC30" s="68"/>
    </row>
    <row r="31" spans="1:29" ht="56.25" x14ac:dyDescent="0.25">
      <c r="A31" s="39"/>
      <c r="B31" s="44" t="s">
        <v>48</v>
      </c>
      <c r="C31" s="8" t="s">
        <v>15</v>
      </c>
      <c r="D31" s="95"/>
      <c r="E31" s="30">
        <f t="shared" si="22"/>
        <v>64352098.579999998</v>
      </c>
      <c r="F31" s="30">
        <v>9075667.8499999996</v>
      </c>
      <c r="G31" s="30">
        <v>30930888.899999999</v>
      </c>
      <c r="H31" s="30">
        <v>24345541.829999998</v>
      </c>
      <c r="I31" s="38">
        <v>0</v>
      </c>
      <c r="J31" s="30">
        <f t="shared" si="1"/>
        <v>139471500</v>
      </c>
      <c r="K31" s="30">
        <v>12790400</v>
      </c>
      <c r="L31" s="30">
        <v>76008600</v>
      </c>
      <c r="M31" s="30">
        <v>50672500</v>
      </c>
      <c r="N31" s="30">
        <v>0</v>
      </c>
      <c r="O31" s="30">
        <f t="shared" si="21"/>
        <v>29997772</v>
      </c>
      <c r="P31" s="30">
        <v>2750981.4</v>
      </c>
      <c r="Q31" s="30">
        <v>16348075.300000001</v>
      </c>
      <c r="R31" s="30">
        <v>10898715.300000001</v>
      </c>
      <c r="S31" s="30">
        <v>0</v>
      </c>
      <c r="T31" s="67">
        <f t="shared" si="9"/>
        <v>46.615064095707694</v>
      </c>
      <c r="U31" s="67">
        <f t="shared" si="11"/>
        <v>30.311613927122732</v>
      </c>
      <c r="V31" s="67">
        <f t="shared" si="12"/>
        <v>52.853557984878996</v>
      </c>
      <c r="W31" s="67">
        <f t="shared" si="13"/>
        <v>44.766780612662181</v>
      </c>
      <c r="X31" s="67"/>
      <c r="Y31" s="67">
        <f t="shared" si="3"/>
        <v>21.508173354412911</v>
      </c>
      <c r="Z31" s="67">
        <f t="shared" si="4"/>
        <v>21.508173317488115</v>
      </c>
      <c r="AA31" s="67">
        <f t="shared" si="5"/>
        <v>21.508191573058838</v>
      </c>
      <c r="AB31" s="67">
        <f t="shared" si="6"/>
        <v>21.508146035818246</v>
      </c>
      <c r="AC31" s="68"/>
    </row>
    <row r="32" spans="1:29" ht="33.75" x14ac:dyDescent="0.25">
      <c r="A32" s="39"/>
      <c r="B32" s="44" t="s">
        <v>49</v>
      </c>
      <c r="C32" s="8" t="s">
        <v>14</v>
      </c>
      <c r="D32" s="95"/>
      <c r="E32" s="30">
        <f t="shared" si="22"/>
        <v>250000</v>
      </c>
      <c r="F32" s="30">
        <v>0</v>
      </c>
      <c r="G32" s="30">
        <v>250000</v>
      </c>
      <c r="H32" s="30">
        <v>0</v>
      </c>
      <c r="I32" s="38">
        <v>0</v>
      </c>
      <c r="J32" s="30">
        <f t="shared" si="1"/>
        <v>250000</v>
      </c>
      <c r="K32" s="30">
        <v>0</v>
      </c>
      <c r="L32" s="30">
        <v>250000</v>
      </c>
      <c r="M32" s="30">
        <v>0</v>
      </c>
      <c r="N32" s="30">
        <v>0</v>
      </c>
      <c r="O32" s="30">
        <f t="shared" si="21"/>
        <v>250000</v>
      </c>
      <c r="P32" s="30">
        <v>0</v>
      </c>
      <c r="Q32" s="30">
        <v>250000</v>
      </c>
      <c r="R32" s="30">
        <v>0</v>
      </c>
      <c r="S32" s="30">
        <v>0</v>
      </c>
      <c r="T32" s="67">
        <f t="shared" si="9"/>
        <v>100</v>
      </c>
      <c r="U32" s="67" t="e">
        <f t="shared" si="11"/>
        <v>#DIV/0!</v>
      </c>
      <c r="V32" s="67">
        <f t="shared" si="12"/>
        <v>100</v>
      </c>
      <c r="W32" s="67" t="e">
        <f t="shared" si="13"/>
        <v>#DIV/0!</v>
      </c>
      <c r="X32" s="67"/>
      <c r="Y32" s="67">
        <f t="shared" si="3"/>
        <v>100</v>
      </c>
      <c r="Z32" s="67" t="e">
        <f t="shared" si="4"/>
        <v>#DIV/0!</v>
      </c>
      <c r="AA32" s="67">
        <f t="shared" si="5"/>
        <v>100</v>
      </c>
      <c r="AB32" s="67" t="e">
        <f t="shared" si="6"/>
        <v>#DIV/0!</v>
      </c>
      <c r="AC32" s="68"/>
    </row>
    <row r="33" spans="1:29" ht="31.5" x14ac:dyDescent="0.25">
      <c r="A33" s="34" t="s">
        <v>95</v>
      </c>
      <c r="B33" s="5" t="s">
        <v>50</v>
      </c>
      <c r="C33" s="47" t="s">
        <v>75</v>
      </c>
      <c r="D33" s="76" t="s">
        <v>67</v>
      </c>
      <c r="E33" s="35">
        <f t="shared" ref="E33:E41" si="24">F33+G33+H33+I33</f>
        <v>21866731.879999999</v>
      </c>
      <c r="F33" s="35">
        <f t="shared" ref="F33:H33" si="25">F34</f>
        <v>21866731.879999999</v>
      </c>
      <c r="G33" s="35">
        <f t="shared" si="25"/>
        <v>0</v>
      </c>
      <c r="H33" s="35">
        <f t="shared" si="25"/>
        <v>0</v>
      </c>
      <c r="I33" s="35">
        <f>I34</f>
        <v>0</v>
      </c>
      <c r="J33" s="35">
        <f t="shared" si="1"/>
        <v>42234000</v>
      </c>
      <c r="K33" s="35">
        <f t="shared" ref="K33:M33" si="26">K34</f>
        <v>42234000</v>
      </c>
      <c r="L33" s="35">
        <f t="shared" si="26"/>
        <v>0</v>
      </c>
      <c r="M33" s="35">
        <f t="shared" si="26"/>
        <v>0</v>
      </c>
      <c r="N33" s="35">
        <f>N34</f>
        <v>0</v>
      </c>
      <c r="O33" s="35">
        <f t="shared" ref="O33:O41" si="27">P33+Q33+R33+S33</f>
        <v>9276614.3599999994</v>
      </c>
      <c r="P33" s="35">
        <f t="shared" ref="P33:Q33" si="28">P34</f>
        <v>9276614.3599999994</v>
      </c>
      <c r="Q33" s="35">
        <f t="shared" si="28"/>
        <v>0</v>
      </c>
      <c r="R33" s="35">
        <f>R34</f>
        <v>0</v>
      </c>
      <c r="S33" s="35">
        <f>S34</f>
        <v>0</v>
      </c>
      <c r="T33" s="66">
        <f t="shared" si="9"/>
        <v>42.423414760413664</v>
      </c>
      <c r="U33" s="66">
        <f t="shared" si="11"/>
        <v>42.423414760413664</v>
      </c>
      <c r="V33" s="66" t="e">
        <f t="shared" si="12"/>
        <v>#DIV/0!</v>
      </c>
      <c r="W33" s="66" t="e">
        <f t="shared" si="13"/>
        <v>#DIV/0!</v>
      </c>
      <c r="X33" s="66"/>
      <c r="Y33" s="66">
        <f t="shared" si="3"/>
        <v>21.964801723729696</v>
      </c>
      <c r="Z33" s="66">
        <f t="shared" si="4"/>
        <v>21.964801723729696</v>
      </c>
      <c r="AA33" s="66" t="e">
        <f t="shared" si="5"/>
        <v>#DIV/0!</v>
      </c>
      <c r="AB33" s="66" t="e">
        <f t="shared" si="6"/>
        <v>#DIV/0!</v>
      </c>
      <c r="AC33" s="65"/>
    </row>
    <row r="34" spans="1:29" ht="17.25" customHeight="1" x14ac:dyDescent="0.25">
      <c r="A34" s="48"/>
      <c r="B34" s="45" t="s">
        <v>51</v>
      </c>
      <c r="C34" s="49" t="s">
        <v>12</v>
      </c>
      <c r="D34" s="95"/>
      <c r="E34" s="30">
        <f t="shared" si="24"/>
        <v>21866731.879999999</v>
      </c>
      <c r="F34" s="30">
        <v>21866731.879999999</v>
      </c>
      <c r="G34" s="30">
        <v>0</v>
      </c>
      <c r="H34" s="30">
        <v>0</v>
      </c>
      <c r="I34" s="38">
        <v>0</v>
      </c>
      <c r="J34" s="30">
        <f t="shared" si="1"/>
        <v>42234000</v>
      </c>
      <c r="K34" s="30">
        <v>42234000</v>
      </c>
      <c r="L34" s="30">
        <v>0</v>
      </c>
      <c r="M34" s="72">
        <v>0</v>
      </c>
      <c r="N34" s="73">
        <v>0</v>
      </c>
      <c r="O34" s="72">
        <f t="shared" si="27"/>
        <v>9276614.3599999994</v>
      </c>
      <c r="P34" s="30">
        <v>9276614.3599999994</v>
      </c>
      <c r="Q34" s="72">
        <v>0</v>
      </c>
      <c r="R34" s="72">
        <v>0</v>
      </c>
      <c r="S34" s="38">
        <v>0</v>
      </c>
      <c r="T34" s="67">
        <f t="shared" si="9"/>
        <v>42.423414760413664</v>
      </c>
      <c r="U34" s="67">
        <f t="shared" si="11"/>
        <v>42.423414760413664</v>
      </c>
      <c r="V34" s="67" t="e">
        <f t="shared" si="12"/>
        <v>#DIV/0!</v>
      </c>
      <c r="W34" s="67" t="e">
        <f t="shared" si="13"/>
        <v>#DIV/0!</v>
      </c>
      <c r="X34" s="67"/>
      <c r="Y34" s="67">
        <f t="shared" si="3"/>
        <v>21.964801723729696</v>
      </c>
      <c r="Z34" s="67">
        <f t="shared" si="4"/>
        <v>21.964801723729696</v>
      </c>
      <c r="AA34" s="67" t="e">
        <f t="shared" si="5"/>
        <v>#DIV/0!</v>
      </c>
      <c r="AB34" s="67" t="e">
        <f t="shared" si="6"/>
        <v>#DIV/0!</v>
      </c>
      <c r="AC34" s="68"/>
    </row>
    <row r="35" spans="1:29" ht="63" x14ac:dyDescent="0.25">
      <c r="A35" s="40" t="s">
        <v>96</v>
      </c>
      <c r="B35" s="5" t="s">
        <v>53</v>
      </c>
      <c r="C35" s="47" t="s">
        <v>74</v>
      </c>
      <c r="D35" s="76" t="s">
        <v>67</v>
      </c>
      <c r="E35" s="35">
        <f t="shared" si="24"/>
        <v>44000</v>
      </c>
      <c r="F35" s="35">
        <f t="shared" ref="F35:H35" si="29">F36</f>
        <v>44000</v>
      </c>
      <c r="G35" s="35">
        <f t="shared" si="29"/>
        <v>0</v>
      </c>
      <c r="H35" s="35">
        <f t="shared" si="29"/>
        <v>0</v>
      </c>
      <c r="I35" s="35">
        <f>I36</f>
        <v>0</v>
      </c>
      <c r="J35" s="35">
        <f t="shared" si="1"/>
        <v>88000</v>
      </c>
      <c r="K35" s="35">
        <f t="shared" ref="K35:M35" si="30">K36</f>
        <v>88000</v>
      </c>
      <c r="L35" s="35">
        <f t="shared" si="30"/>
        <v>0</v>
      </c>
      <c r="M35" s="35">
        <f t="shared" si="30"/>
        <v>0</v>
      </c>
      <c r="N35" s="35">
        <f>N36</f>
        <v>0</v>
      </c>
      <c r="O35" s="35">
        <f t="shared" si="27"/>
        <v>22000</v>
      </c>
      <c r="P35" s="35">
        <f t="shared" ref="P35:Q35" si="31">P36</f>
        <v>22000</v>
      </c>
      <c r="Q35" s="35">
        <f t="shared" si="31"/>
        <v>0</v>
      </c>
      <c r="R35" s="35">
        <f>R36</f>
        <v>0</v>
      </c>
      <c r="S35" s="35">
        <f>S36</f>
        <v>0</v>
      </c>
      <c r="T35" s="66">
        <f>O35/E35*100</f>
        <v>50</v>
      </c>
      <c r="U35" s="66">
        <f t="shared" si="11"/>
        <v>50</v>
      </c>
      <c r="V35" s="66" t="e">
        <f t="shared" si="12"/>
        <v>#DIV/0!</v>
      </c>
      <c r="W35" s="66" t="e">
        <f t="shared" si="13"/>
        <v>#DIV/0!</v>
      </c>
      <c r="X35" s="66"/>
      <c r="Y35" s="66">
        <f t="shared" si="3"/>
        <v>25</v>
      </c>
      <c r="Z35" s="66">
        <f t="shared" si="4"/>
        <v>25</v>
      </c>
      <c r="AA35" s="66" t="e">
        <f t="shared" si="5"/>
        <v>#DIV/0!</v>
      </c>
      <c r="AB35" s="66" t="e">
        <f t="shared" si="6"/>
        <v>#DIV/0!</v>
      </c>
      <c r="AC35" s="65"/>
    </row>
    <row r="36" spans="1:29" ht="17.25" customHeight="1" x14ac:dyDescent="0.25">
      <c r="A36" s="43"/>
      <c r="B36" s="45" t="s">
        <v>52</v>
      </c>
      <c r="C36" s="8" t="s">
        <v>16</v>
      </c>
      <c r="D36" s="95"/>
      <c r="E36" s="30">
        <f t="shared" si="24"/>
        <v>44000</v>
      </c>
      <c r="F36" s="30">
        <v>44000</v>
      </c>
      <c r="G36" s="30">
        <v>0</v>
      </c>
      <c r="H36" s="30">
        <v>0</v>
      </c>
      <c r="I36" s="30">
        <v>0</v>
      </c>
      <c r="J36" s="30">
        <f t="shared" si="1"/>
        <v>88000</v>
      </c>
      <c r="K36" s="30">
        <v>88000</v>
      </c>
      <c r="L36" s="72">
        <v>0</v>
      </c>
      <c r="M36" s="72">
        <v>0</v>
      </c>
      <c r="N36" s="72">
        <v>0</v>
      </c>
      <c r="O36" s="72">
        <f t="shared" si="27"/>
        <v>22000</v>
      </c>
      <c r="P36" s="30">
        <v>22000</v>
      </c>
      <c r="Q36" s="72">
        <v>0</v>
      </c>
      <c r="R36" s="30">
        <v>0</v>
      </c>
      <c r="S36" s="30">
        <v>0</v>
      </c>
      <c r="T36" s="67">
        <f t="shared" si="9"/>
        <v>50</v>
      </c>
      <c r="U36" s="67">
        <f t="shared" si="11"/>
        <v>50</v>
      </c>
      <c r="V36" s="67" t="e">
        <f t="shared" si="12"/>
        <v>#DIV/0!</v>
      </c>
      <c r="W36" s="67" t="e">
        <f t="shared" si="13"/>
        <v>#DIV/0!</v>
      </c>
      <c r="X36" s="67"/>
      <c r="Y36" s="67">
        <f t="shared" si="3"/>
        <v>25</v>
      </c>
      <c r="Z36" s="67">
        <f t="shared" si="4"/>
        <v>25</v>
      </c>
      <c r="AA36" s="67" t="e">
        <f t="shared" si="5"/>
        <v>#DIV/0!</v>
      </c>
      <c r="AB36" s="67" t="e">
        <f t="shared" si="6"/>
        <v>#DIV/0!</v>
      </c>
      <c r="AC36" s="68"/>
    </row>
    <row r="37" spans="1:29" ht="21" x14ac:dyDescent="0.25">
      <c r="A37" s="40" t="s">
        <v>97</v>
      </c>
      <c r="B37" s="5" t="s">
        <v>55</v>
      </c>
      <c r="C37" s="42" t="s">
        <v>78</v>
      </c>
      <c r="D37" s="76" t="s">
        <v>67</v>
      </c>
      <c r="E37" s="35">
        <f t="shared" si="24"/>
        <v>3423300</v>
      </c>
      <c r="F37" s="35">
        <f t="shared" ref="F37:H37" si="32">F38+F39</f>
        <v>0</v>
      </c>
      <c r="G37" s="35">
        <f t="shared" si="32"/>
        <v>3423300</v>
      </c>
      <c r="H37" s="35">
        <f t="shared" si="32"/>
        <v>0</v>
      </c>
      <c r="I37" s="35">
        <f>I38+I39</f>
        <v>0</v>
      </c>
      <c r="J37" s="35">
        <f t="shared" si="1"/>
        <v>4326950</v>
      </c>
      <c r="K37" s="35">
        <f t="shared" ref="K37:M37" si="33">K38+K39</f>
        <v>423650</v>
      </c>
      <c r="L37" s="35">
        <f t="shared" si="33"/>
        <v>3903300</v>
      </c>
      <c r="M37" s="35">
        <f t="shared" si="33"/>
        <v>0</v>
      </c>
      <c r="N37" s="35">
        <f>N38+N39</f>
        <v>0</v>
      </c>
      <c r="O37" s="35">
        <f t="shared" si="27"/>
        <v>634486.5</v>
      </c>
      <c r="P37" s="35">
        <f t="shared" ref="P37:Q37" si="34">P38+P39</f>
        <v>0</v>
      </c>
      <c r="Q37" s="35">
        <f t="shared" si="34"/>
        <v>634486.5</v>
      </c>
      <c r="R37" s="35">
        <f>R38+R39</f>
        <v>0</v>
      </c>
      <c r="S37" s="35">
        <f>S38+S39</f>
        <v>0</v>
      </c>
      <c r="T37" s="66">
        <f t="shared" si="9"/>
        <v>18.534352817456838</v>
      </c>
      <c r="U37" s="66" t="e">
        <f t="shared" si="11"/>
        <v>#DIV/0!</v>
      </c>
      <c r="V37" s="66">
        <f t="shared" si="12"/>
        <v>18.534352817456838</v>
      </c>
      <c r="W37" s="66" t="e">
        <f t="shared" si="13"/>
        <v>#DIV/0!</v>
      </c>
      <c r="X37" s="66"/>
      <c r="Y37" s="66">
        <f t="shared" si="3"/>
        <v>14.663596759842385</v>
      </c>
      <c r="Z37" s="66">
        <f t="shared" si="4"/>
        <v>0</v>
      </c>
      <c r="AA37" s="66">
        <f t="shared" si="5"/>
        <v>16.255130274383216</v>
      </c>
      <c r="AB37" s="66" t="e">
        <f t="shared" si="6"/>
        <v>#DIV/0!</v>
      </c>
      <c r="AC37" s="65"/>
    </row>
    <row r="38" spans="1:29" ht="101.25" x14ac:dyDescent="0.25">
      <c r="A38" s="43"/>
      <c r="B38" s="45" t="s">
        <v>56</v>
      </c>
      <c r="C38" s="8" t="s">
        <v>54</v>
      </c>
      <c r="D38" s="95"/>
      <c r="E38" s="30">
        <f t="shared" si="24"/>
        <v>3423300</v>
      </c>
      <c r="F38" s="30">
        <v>0</v>
      </c>
      <c r="G38" s="30">
        <v>3423300</v>
      </c>
      <c r="H38" s="30">
        <v>0</v>
      </c>
      <c r="I38" s="30">
        <v>0</v>
      </c>
      <c r="J38" s="30">
        <f t="shared" si="1"/>
        <v>3903300</v>
      </c>
      <c r="K38" s="30">
        <v>0</v>
      </c>
      <c r="L38" s="30">
        <v>3903300</v>
      </c>
      <c r="M38" s="30">
        <v>0</v>
      </c>
      <c r="N38" s="73">
        <v>0</v>
      </c>
      <c r="O38" s="72">
        <f t="shared" si="27"/>
        <v>634486.5</v>
      </c>
      <c r="P38" s="30">
        <v>0</v>
      </c>
      <c r="Q38" s="30">
        <v>634486.5</v>
      </c>
      <c r="R38" s="30">
        <v>0</v>
      </c>
      <c r="S38" s="30">
        <v>0</v>
      </c>
      <c r="T38" s="67">
        <f t="shared" si="9"/>
        <v>18.534352817456838</v>
      </c>
      <c r="U38" s="67" t="e">
        <f t="shared" si="11"/>
        <v>#DIV/0!</v>
      </c>
      <c r="V38" s="67">
        <f t="shared" si="12"/>
        <v>18.534352817456838</v>
      </c>
      <c r="W38" s="67" t="e">
        <f t="shared" si="13"/>
        <v>#DIV/0!</v>
      </c>
      <c r="X38" s="67"/>
      <c r="Y38" s="67">
        <f t="shared" si="3"/>
        <v>16.255130274383216</v>
      </c>
      <c r="Z38" s="67" t="e">
        <f t="shared" si="4"/>
        <v>#DIV/0!</v>
      </c>
      <c r="AA38" s="67">
        <f t="shared" si="5"/>
        <v>16.255130274383216</v>
      </c>
      <c r="AB38" s="67" t="e">
        <f t="shared" si="6"/>
        <v>#DIV/0!</v>
      </c>
      <c r="AC38" s="68"/>
    </row>
    <row r="39" spans="1:29" ht="13.5" customHeight="1" x14ac:dyDescent="0.25">
      <c r="A39" s="43"/>
      <c r="B39" s="45" t="s">
        <v>57</v>
      </c>
      <c r="C39" s="8" t="s">
        <v>16</v>
      </c>
      <c r="D39" s="95"/>
      <c r="E39" s="30">
        <f t="shared" si="24"/>
        <v>0</v>
      </c>
      <c r="F39" s="30">
        <v>0</v>
      </c>
      <c r="G39" s="30">
        <v>0</v>
      </c>
      <c r="H39" s="30">
        <v>0</v>
      </c>
      <c r="I39" s="30">
        <v>0</v>
      </c>
      <c r="J39" s="30">
        <f t="shared" si="1"/>
        <v>423650</v>
      </c>
      <c r="K39" s="30">
        <v>423650</v>
      </c>
      <c r="L39" s="30">
        <v>0</v>
      </c>
      <c r="M39" s="30">
        <v>0</v>
      </c>
      <c r="N39" s="72">
        <v>0</v>
      </c>
      <c r="O39" s="72">
        <f t="shared" si="27"/>
        <v>0</v>
      </c>
      <c r="P39" s="30">
        <v>0</v>
      </c>
      <c r="Q39" s="30">
        <v>0</v>
      </c>
      <c r="R39" s="30">
        <v>0</v>
      </c>
      <c r="S39" s="30">
        <v>0</v>
      </c>
      <c r="T39" s="67" t="e">
        <f t="shared" si="9"/>
        <v>#DIV/0!</v>
      </c>
      <c r="U39" s="67" t="e">
        <f t="shared" si="11"/>
        <v>#DIV/0!</v>
      </c>
      <c r="V39" s="67" t="e">
        <f t="shared" si="12"/>
        <v>#DIV/0!</v>
      </c>
      <c r="W39" s="67" t="e">
        <f t="shared" si="13"/>
        <v>#DIV/0!</v>
      </c>
      <c r="X39" s="67"/>
      <c r="Y39" s="67">
        <f t="shared" si="3"/>
        <v>0</v>
      </c>
      <c r="Z39" s="67">
        <f t="shared" si="4"/>
        <v>0</v>
      </c>
      <c r="AA39" s="67" t="e">
        <f t="shared" si="5"/>
        <v>#DIV/0!</v>
      </c>
      <c r="AB39" s="67" t="e">
        <f t="shared" si="6"/>
        <v>#DIV/0!</v>
      </c>
      <c r="AC39" s="68"/>
    </row>
    <row r="40" spans="1:29" ht="52.5" x14ac:dyDescent="0.25">
      <c r="A40" s="40" t="s">
        <v>98</v>
      </c>
      <c r="B40" s="65"/>
      <c r="C40" s="47" t="s">
        <v>73</v>
      </c>
      <c r="D40" s="76" t="s">
        <v>67</v>
      </c>
      <c r="E40" s="35">
        <f t="shared" si="24"/>
        <v>55000</v>
      </c>
      <c r="F40" s="35">
        <f t="shared" ref="F40:H40" si="35">F41</f>
        <v>55000</v>
      </c>
      <c r="G40" s="35">
        <f t="shared" si="35"/>
        <v>0</v>
      </c>
      <c r="H40" s="35">
        <f t="shared" si="35"/>
        <v>0</v>
      </c>
      <c r="I40" s="35">
        <f>I41</f>
        <v>0</v>
      </c>
      <c r="J40" s="35">
        <f t="shared" si="1"/>
        <v>55000</v>
      </c>
      <c r="K40" s="35">
        <f t="shared" ref="K40:M40" si="36">K41</f>
        <v>55000</v>
      </c>
      <c r="L40" s="35">
        <f t="shared" si="36"/>
        <v>0</v>
      </c>
      <c r="M40" s="35">
        <f t="shared" si="36"/>
        <v>0</v>
      </c>
      <c r="N40" s="35">
        <f>N41</f>
        <v>0</v>
      </c>
      <c r="O40" s="35">
        <f t="shared" si="27"/>
        <v>48420</v>
      </c>
      <c r="P40" s="35">
        <f t="shared" ref="P40:Q40" si="37">P41</f>
        <v>48420</v>
      </c>
      <c r="Q40" s="35">
        <f t="shared" si="37"/>
        <v>0</v>
      </c>
      <c r="R40" s="35">
        <f>R41</f>
        <v>0</v>
      </c>
      <c r="S40" s="35">
        <f>S41</f>
        <v>0</v>
      </c>
      <c r="T40" s="66">
        <f t="shared" si="9"/>
        <v>88.036363636363632</v>
      </c>
      <c r="U40" s="66">
        <f t="shared" si="11"/>
        <v>88.036363636363632</v>
      </c>
      <c r="V40" s="66" t="e">
        <f t="shared" si="12"/>
        <v>#DIV/0!</v>
      </c>
      <c r="W40" s="66" t="e">
        <f t="shared" si="13"/>
        <v>#DIV/0!</v>
      </c>
      <c r="X40" s="66" t="e">
        <f>S40/I40*100</f>
        <v>#DIV/0!</v>
      </c>
      <c r="Y40" s="66">
        <f t="shared" si="3"/>
        <v>88.036363636363632</v>
      </c>
      <c r="Z40" s="66">
        <f t="shared" si="4"/>
        <v>88.036363636363632</v>
      </c>
      <c r="AA40" s="66" t="e">
        <f t="shared" si="5"/>
        <v>#DIV/0!</v>
      </c>
      <c r="AB40" s="66" t="e">
        <f t="shared" si="6"/>
        <v>#DIV/0!</v>
      </c>
      <c r="AC40" s="65"/>
    </row>
    <row r="41" spans="1:29" ht="13.5" customHeight="1" x14ac:dyDescent="0.25">
      <c r="A41" s="43"/>
      <c r="B41" s="45" t="s">
        <v>58</v>
      </c>
      <c r="C41" s="8" t="s">
        <v>16</v>
      </c>
      <c r="D41" s="95"/>
      <c r="E41" s="30">
        <f t="shared" si="24"/>
        <v>55000</v>
      </c>
      <c r="F41" s="30">
        <v>55000</v>
      </c>
      <c r="G41" s="30">
        <v>0</v>
      </c>
      <c r="H41" s="30">
        <v>0</v>
      </c>
      <c r="I41" s="30">
        <v>0</v>
      </c>
      <c r="J41" s="38">
        <f t="shared" si="1"/>
        <v>55000</v>
      </c>
      <c r="K41" s="30">
        <v>55000</v>
      </c>
      <c r="L41" s="72">
        <v>0</v>
      </c>
      <c r="M41" s="72">
        <v>0</v>
      </c>
      <c r="N41" s="73">
        <v>0</v>
      </c>
      <c r="O41" s="72">
        <f t="shared" si="27"/>
        <v>48420</v>
      </c>
      <c r="P41" s="30">
        <v>48420</v>
      </c>
      <c r="Q41" s="72">
        <v>0</v>
      </c>
      <c r="R41" s="30">
        <v>0</v>
      </c>
      <c r="S41" s="30">
        <v>0</v>
      </c>
      <c r="T41" s="67">
        <f t="shared" si="9"/>
        <v>88.036363636363632</v>
      </c>
      <c r="U41" s="67">
        <f t="shared" si="11"/>
        <v>88.036363636363632</v>
      </c>
      <c r="V41" s="67" t="e">
        <f t="shared" si="12"/>
        <v>#DIV/0!</v>
      </c>
      <c r="W41" s="67" t="e">
        <f t="shared" si="13"/>
        <v>#DIV/0!</v>
      </c>
      <c r="X41" s="67"/>
      <c r="Y41" s="67">
        <f t="shared" si="3"/>
        <v>88.036363636363632</v>
      </c>
      <c r="Z41" s="67">
        <f t="shared" si="4"/>
        <v>88.036363636363632</v>
      </c>
      <c r="AA41" s="67" t="e">
        <f t="shared" si="5"/>
        <v>#DIV/0!</v>
      </c>
      <c r="AB41" s="67" t="e">
        <f t="shared" si="6"/>
        <v>#DIV/0!</v>
      </c>
      <c r="AC41" s="68"/>
    </row>
    <row r="42" spans="1:29" ht="41.25" customHeight="1" x14ac:dyDescent="0.25">
      <c r="A42" s="39"/>
      <c r="B42" s="41"/>
      <c r="C42" s="99" t="s">
        <v>123</v>
      </c>
      <c r="D42" s="76" t="s">
        <v>68</v>
      </c>
      <c r="E42" s="35">
        <f t="shared" ref="E42:I42" si="38">E43+E44</f>
        <v>5685858</v>
      </c>
      <c r="F42" s="35">
        <f t="shared" si="38"/>
        <v>5685858</v>
      </c>
      <c r="G42" s="35">
        <f t="shared" si="38"/>
        <v>0</v>
      </c>
      <c r="H42" s="35">
        <f t="shared" si="38"/>
        <v>0</v>
      </c>
      <c r="I42" s="35">
        <f t="shared" si="38"/>
        <v>0</v>
      </c>
      <c r="J42" s="35">
        <f>J43+J44</f>
        <v>47807511</v>
      </c>
      <c r="K42" s="35">
        <f t="shared" ref="K42:X42" si="39">K43+K44</f>
        <v>47807511</v>
      </c>
      <c r="L42" s="35">
        <f t="shared" si="39"/>
        <v>0</v>
      </c>
      <c r="M42" s="35">
        <f t="shared" si="39"/>
        <v>0</v>
      </c>
      <c r="N42" s="35">
        <f t="shared" si="39"/>
        <v>0</v>
      </c>
      <c r="O42" s="35">
        <f t="shared" si="39"/>
        <v>1430044.29</v>
      </c>
      <c r="P42" s="35">
        <f t="shared" si="39"/>
        <v>1430044.29</v>
      </c>
      <c r="Q42" s="35">
        <f t="shared" si="39"/>
        <v>0</v>
      </c>
      <c r="R42" s="35">
        <f t="shared" si="39"/>
        <v>0</v>
      </c>
      <c r="S42" s="35">
        <f t="shared" si="39"/>
        <v>0</v>
      </c>
      <c r="T42" s="35" t="e">
        <f t="shared" si="39"/>
        <v>#DIV/0!</v>
      </c>
      <c r="U42" s="35" t="e">
        <f t="shared" si="39"/>
        <v>#DIV/0!</v>
      </c>
      <c r="V42" s="35" t="e">
        <f t="shared" si="39"/>
        <v>#DIV/0!</v>
      </c>
      <c r="W42" s="35" t="e">
        <f t="shared" si="39"/>
        <v>#DIV/0!</v>
      </c>
      <c r="X42" s="35" t="e">
        <f t="shared" si="39"/>
        <v>#DIV/0!</v>
      </c>
      <c r="Y42" s="98"/>
      <c r="Z42" s="98"/>
      <c r="AA42" s="98"/>
      <c r="AB42" s="98"/>
      <c r="AC42" s="68"/>
    </row>
    <row r="43" spans="1:29" ht="23.25" customHeight="1" x14ac:dyDescent="0.25">
      <c r="A43" s="39"/>
      <c r="B43" s="45" t="s">
        <v>125</v>
      </c>
      <c r="C43" s="100" t="s">
        <v>124</v>
      </c>
      <c r="D43" s="95"/>
      <c r="E43" s="30">
        <f>F43+G43+H43</f>
        <v>5685858</v>
      </c>
      <c r="F43" s="30">
        <v>5685858</v>
      </c>
      <c r="G43" s="30">
        <v>0</v>
      </c>
      <c r="H43" s="30">
        <v>0</v>
      </c>
      <c r="I43" s="30"/>
      <c r="J43" s="38">
        <f t="shared" si="1"/>
        <v>47031730</v>
      </c>
      <c r="K43" s="30">
        <v>47031730</v>
      </c>
      <c r="L43" s="30">
        <v>0</v>
      </c>
      <c r="M43" s="30">
        <v>0</v>
      </c>
      <c r="N43" s="38">
        <v>0</v>
      </c>
      <c r="O43" s="30">
        <f>P43+Q43+R43+S43</f>
        <v>1430044.29</v>
      </c>
      <c r="P43" s="30">
        <v>1430044.29</v>
      </c>
      <c r="Q43" s="30">
        <v>0</v>
      </c>
      <c r="R43" s="30">
        <v>0</v>
      </c>
      <c r="S43" s="30">
        <v>0</v>
      </c>
      <c r="T43" s="67">
        <f t="shared" si="9"/>
        <v>25.150897015015151</v>
      </c>
      <c r="U43" s="67">
        <f t="shared" si="11"/>
        <v>25.150897015015151</v>
      </c>
      <c r="V43" s="67" t="e">
        <f t="shared" si="12"/>
        <v>#DIV/0!</v>
      </c>
      <c r="W43" s="67" t="e">
        <f t="shared" si="13"/>
        <v>#DIV/0!</v>
      </c>
      <c r="X43" s="66" t="e">
        <f>S43/I43*100</f>
        <v>#DIV/0!</v>
      </c>
      <c r="Y43" s="67">
        <f t="shared" ref="Y43:Y44" si="40">O43/J43*100</f>
        <v>3.0405947006414609</v>
      </c>
      <c r="Z43" s="67">
        <f t="shared" ref="Z43:Z44" si="41">P43/K43*100</f>
        <v>3.0405947006414609</v>
      </c>
      <c r="AA43" s="67" t="e">
        <f t="shared" ref="AA43:AA44" si="42">Q43/L43*100</f>
        <v>#DIV/0!</v>
      </c>
      <c r="AB43" s="67" t="e">
        <f t="shared" ref="AB43:AB44" si="43">R43/M43*100</f>
        <v>#DIV/0!</v>
      </c>
      <c r="AC43" s="68"/>
    </row>
    <row r="44" spans="1:29" ht="13.5" customHeight="1" x14ac:dyDescent="0.2">
      <c r="A44" s="39"/>
      <c r="B44" s="102" t="s">
        <v>126</v>
      </c>
      <c r="C44" s="101" t="s">
        <v>12</v>
      </c>
      <c r="D44" s="95"/>
      <c r="E44" s="30">
        <f>F44+G44+H44</f>
        <v>0</v>
      </c>
      <c r="F44" s="30">
        <v>0</v>
      </c>
      <c r="G44" s="30">
        <v>0</v>
      </c>
      <c r="H44" s="30">
        <v>0</v>
      </c>
      <c r="I44" s="30"/>
      <c r="J44" s="38">
        <f t="shared" si="1"/>
        <v>775781</v>
      </c>
      <c r="K44" s="30">
        <v>775781</v>
      </c>
      <c r="L44" s="30">
        <v>0</v>
      </c>
      <c r="M44" s="30">
        <v>0</v>
      </c>
      <c r="N44" s="38">
        <v>0</v>
      </c>
      <c r="O44" s="30">
        <f>P44+Q44+R44+S44</f>
        <v>0</v>
      </c>
      <c r="P44" s="30">
        <v>0</v>
      </c>
      <c r="Q44" s="30">
        <v>0</v>
      </c>
      <c r="R44" s="30">
        <v>0</v>
      </c>
      <c r="S44" s="30">
        <v>0</v>
      </c>
      <c r="T44" s="67" t="e">
        <f t="shared" si="9"/>
        <v>#DIV/0!</v>
      </c>
      <c r="U44" s="67" t="e">
        <f t="shared" si="11"/>
        <v>#DIV/0!</v>
      </c>
      <c r="V44" s="67" t="e">
        <f t="shared" si="12"/>
        <v>#DIV/0!</v>
      </c>
      <c r="W44" s="67" t="e">
        <f t="shared" si="13"/>
        <v>#DIV/0!</v>
      </c>
      <c r="X44" s="66" t="e">
        <f>S44/I44*100</f>
        <v>#DIV/0!</v>
      </c>
      <c r="Y44" s="67">
        <f t="shared" si="40"/>
        <v>0</v>
      </c>
      <c r="Z44" s="67">
        <f t="shared" si="41"/>
        <v>0</v>
      </c>
      <c r="AA44" s="67" t="e">
        <f t="shared" si="42"/>
        <v>#DIV/0!</v>
      </c>
      <c r="AB44" s="67" t="e">
        <f t="shared" si="43"/>
        <v>#DIV/0!</v>
      </c>
      <c r="AC44" s="68"/>
    </row>
    <row r="45" spans="1:29" s="56" customFormat="1" ht="23.25" customHeight="1" x14ac:dyDescent="0.25">
      <c r="A45" s="31" t="s">
        <v>94</v>
      </c>
      <c r="B45" s="80"/>
      <c r="C45" s="1" t="s">
        <v>99</v>
      </c>
      <c r="D45" s="1"/>
      <c r="E45" s="32">
        <f>E46</f>
        <v>26369455</v>
      </c>
      <c r="F45" s="32">
        <f t="shared" ref="F45:S45" si="44">F46</f>
        <v>26087155</v>
      </c>
      <c r="G45" s="32">
        <f t="shared" si="44"/>
        <v>282300</v>
      </c>
      <c r="H45" s="32">
        <f t="shared" si="44"/>
        <v>0</v>
      </c>
      <c r="I45" s="32">
        <f t="shared" si="44"/>
        <v>0</v>
      </c>
      <c r="J45" s="33">
        <f t="shared" si="1"/>
        <v>64667900</v>
      </c>
      <c r="K45" s="32">
        <f t="shared" si="44"/>
        <v>64385600</v>
      </c>
      <c r="L45" s="32">
        <f t="shared" si="44"/>
        <v>282300</v>
      </c>
      <c r="M45" s="32">
        <f t="shared" si="44"/>
        <v>0</v>
      </c>
      <c r="N45" s="32">
        <f t="shared" si="44"/>
        <v>0</v>
      </c>
      <c r="O45" s="32">
        <f t="shared" si="44"/>
        <v>16259247.529999999</v>
      </c>
      <c r="P45" s="32">
        <f t="shared" si="44"/>
        <v>15976947.529999999</v>
      </c>
      <c r="Q45" s="32">
        <f t="shared" si="44"/>
        <v>282300</v>
      </c>
      <c r="R45" s="32">
        <f t="shared" si="44"/>
        <v>0</v>
      </c>
      <c r="S45" s="32">
        <f t="shared" si="44"/>
        <v>0</v>
      </c>
      <c r="T45" s="64">
        <f t="shared" si="9"/>
        <v>61.659399217769192</v>
      </c>
      <c r="U45" s="64">
        <f t="shared" si="11"/>
        <v>61.244499563099154</v>
      </c>
      <c r="V45" s="64">
        <f t="shared" si="12"/>
        <v>100</v>
      </c>
      <c r="W45" s="64" t="e">
        <f t="shared" si="13"/>
        <v>#DIV/0!</v>
      </c>
      <c r="X45" s="64"/>
      <c r="Y45" s="64">
        <f t="shared" si="3"/>
        <v>25.14268675803606</v>
      </c>
      <c r="Z45" s="64">
        <f t="shared" si="4"/>
        <v>24.814473313908699</v>
      </c>
      <c r="AA45" s="64">
        <f t="shared" si="5"/>
        <v>100</v>
      </c>
      <c r="AB45" s="64" t="e">
        <f t="shared" si="6"/>
        <v>#DIV/0!</v>
      </c>
      <c r="AC45" s="63"/>
    </row>
    <row r="46" spans="1:29" s="56" customFormat="1" ht="36" customHeight="1" x14ac:dyDescent="0.25">
      <c r="A46" s="40" t="s">
        <v>91</v>
      </c>
      <c r="B46" s="77"/>
      <c r="C46" s="42" t="s">
        <v>79</v>
      </c>
      <c r="D46" s="76" t="s">
        <v>67</v>
      </c>
      <c r="E46" s="50">
        <f>F46+G46+H46</f>
        <v>26369455</v>
      </c>
      <c r="F46" s="50">
        <f>F47+F48</f>
        <v>26087155</v>
      </c>
      <c r="G46" s="50">
        <f t="shared" ref="G46:H46" si="45">G47+G48</f>
        <v>282300</v>
      </c>
      <c r="H46" s="50">
        <f t="shared" si="45"/>
        <v>0</v>
      </c>
      <c r="I46" s="50">
        <f>I47</f>
        <v>0</v>
      </c>
      <c r="J46" s="35">
        <f t="shared" si="1"/>
        <v>64667900</v>
      </c>
      <c r="K46" s="50">
        <f>K47+K48</f>
        <v>64385600</v>
      </c>
      <c r="L46" s="50">
        <f t="shared" ref="L46" si="46">L47+L48</f>
        <v>282300</v>
      </c>
      <c r="M46" s="50">
        <f t="shared" ref="M46" si="47">M47+M48</f>
        <v>0</v>
      </c>
      <c r="N46" s="50">
        <f>N47</f>
        <v>0</v>
      </c>
      <c r="O46" s="50">
        <f>P46+Q46+R46+S46</f>
        <v>16259247.529999999</v>
      </c>
      <c r="P46" s="50">
        <f>P47+P48</f>
        <v>15976947.529999999</v>
      </c>
      <c r="Q46" s="50">
        <f t="shared" ref="Q46" si="48">Q47+Q48</f>
        <v>282300</v>
      </c>
      <c r="R46" s="50">
        <f t="shared" ref="R46" si="49">R47+R48</f>
        <v>0</v>
      </c>
      <c r="S46" s="50">
        <f>S47</f>
        <v>0</v>
      </c>
      <c r="T46" s="66">
        <f t="shared" si="9"/>
        <v>61.659399217769192</v>
      </c>
      <c r="U46" s="66">
        <f t="shared" si="11"/>
        <v>61.244499563099154</v>
      </c>
      <c r="V46" s="66">
        <f t="shared" si="12"/>
        <v>100</v>
      </c>
      <c r="W46" s="66" t="e">
        <f t="shared" si="13"/>
        <v>#DIV/0!</v>
      </c>
      <c r="X46" s="66"/>
      <c r="Y46" s="66">
        <f t="shared" si="3"/>
        <v>25.14268675803606</v>
      </c>
      <c r="Z46" s="66">
        <f t="shared" si="4"/>
        <v>24.814473313908699</v>
      </c>
      <c r="AA46" s="66">
        <f t="shared" si="5"/>
        <v>100</v>
      </c>
      <c r="AB46" s="66" t="e">
        <f t="shared" si="6"/>
        <v>#DIV/0!</v>
      </c>
      <c r="AC46" s="77"/>
    </row>
    <row r="47" spans="1:29" ht="15.75" customHeight="1" x14ac:dyDescent="0.25">
      <c r="A47" s="36"/>
      <c r="B47" s="51" t="s">
        <v>28</v>
      </c>
      <c r="C47" s="8" t="s">
        <v>18</v>
      </c>
      <c r="D47" s="96"/>
      <c r="E47" s="52">
        <f>F47+G47+H47+I47</f>
        <v>26087155</v>
      </c>
      <c r="F47" s="52">
        <v>26087155</v>
      </c>
      <c r="G47" s="52">
        <v>0</v>
      </c>
      <c r="H47" s="52">
        <v>0</v>
      </c>
      <c r="I47" s="136">
        <v>0</v>
      </c>
      <c r="J47" s="30">
        <f t="shared" si="1"/>
        <v>64385600</v>
      </c>
      <c r="K47" s="52">
        <v>64385600</v>
      </c>
      <c r="L47" s="52">
        <v>0</v>
      </c>
      <c r="M47" s="52">
        <v>0</v>
      </c>
      <c r="N47" s="75">
        <v>0</v>
      </c>
      <c r="O47" s="75">
        <f>P47+Q47+R47+S47</f>
        <v>15976947.529999999</v>
      </c>
      <c r="P47" s="52">
        <v>15976947.529999999</v>
      </c>
      <c r="Q47" s="52"/>
      <c r="R47" s="52"/>
      <c r="S47" s="75"/>
      <c r="T47" s="67">
        <f t="shared" si="9"/>
        <v>61.244499563099154</v>
      </c>
      <c r="U47" s="67">
        <f t="shared" si="11"/>
        <v>61.244499563099154</v>
      </c>
      <c r="V47" s="67" t="e">
        <f t="shared" si="12"/>
        <v>#DIV/0!</v>
      </c>
      <c r="W47" s="67" t="e">
        <f t="shared" si="13"/>
        <v>#DIV/0!</v>
      </c>
      <c r="X47" s="67"/>
      <c r="Y47" s="67">
        <f t="shared" si="3"/>
        <v>24.814473313908699</v>
      </c>
      <c r="Z47" s="67">
        <f t="shared" si="4"/>
        <v>24.814473313908699</v>
      </c>
      <c r="AA47" s="67" t="e">
        <f t="shared" si="5"/>
        <v>#DIV/0!</v>
      </c>
      <c r="AB47" s="67" t="e">
        <f t="shared" si="6"/>
        <v>#DIV/0!</v>
      </c>
      <c r="AC47" s="68"/>
    </row>
    <row r="48" spans="1:29" ht="71.25" customHeight="1" x14ac:dyDescent="0.25">
      <c r="A48" s="36"/>
      <c r="B48" s="51" t="s">
        <v>127</v>
      </c>
      <c r="C48" s="8" t="s">
        <v>128</v>
      </c>
      <c r="D48" s="96"/>
      <c r="E48" s="52">
        <f>F48+G48+H48+I48</f>
        <v>282300</v>
      </c>
      <c r="F48" s="52">
        <v>0</v>
      </c>
      <c r="G48" s="52">
        <v>282300</v>
      </c>
      <c r="H48" s="52">
        <v>0</v>
      </c>
      <c r="I48" s="136">
        <v>0</v>
      </c>
      <c r="J48" s="30">
        <f t="shared" ref="J48" si="50">K48+L48+M48+N48</f>
        <v>282300</v>
      </c>
      <c r="K48" s="52">
        <v>0</v>
      </c>
      <c r="L48" s="52">
        <v>282300</v>
      </c>
      <c r="M48" s="52">
        <v>0</v>
      </c>
      <c r="N48" s="75">
        <v>0</v>
      </c>
      <c r="O48" s="75">
        <f>P48+Q48+R48+S48</f>
        <v>282300</v>
      </c>
      <c r="P48" s="52"/>
      <c r="Q48" s="52">
        <v>282300</v>
      </c>
      <c r="R48" s="52"/>
      <c r="S48" s="75"/>
      <c r="T48" s="67">
        <f t="shared" ref="T48" si="51">O48/E48*100</f>
        <v>100</v>
      </c>
      <c r="U48" s="67" t="e">
        <f t="shared" ref="U48" si="52">P48/F48*100</f>
        <v>#DIV/0!</v>
      </c>
      <c r="V48" s="67">
        <f t="shared" ref="V48" si="53">Q48/G48*100</f>
        <v>100</v>
      </c>
      <c r="W48" s="67" t="e">
        <f t="shared" ref="W48" si="54">R48/H48*100</f>
        <v>#DIV/0!</v>
      </c>
      <c r="X48" s="67"/>
      <c r="Y48" s="67">
        <f t="shared" ref="Y48" si="55">O48/J48*100</f>
        <v>100</v>
      </c>
      <c r="Z48" s="67" t="e">
        <f t="shared" ref="Z48" si="56">P48/K48*100</f>
        <v>#DIV/0!</v>
      </c>
      <c r="AA48" s="67">
        <f t="shared" ref="AA48" si="57">Q48/L48*100</f>
        <v>100</v>
      </c>
      <c r="AB48" s="67" t="e">
        <f t="shared" ref="AB48" si="58">R48/M48*100</f>
        <v>#DIV/0!</v>
      </c>
      <c r="AC48" s="68"/>
    </row>
    <row r="49" spans="1:29" s="56" customFormat="1" ht="16.5" customHeight="1" x14ac:dyDescent="0.25">
      <c r="A49" s="53" t="s">
        <v>92</v>
      </c>
      <c r="B49" s="53"/>
      <c r="C49" s="9" t="s">
        <v>19</v>
      </c>
      <c r="D49" s="54"/>
      <c r="E49" s="33">
        <f>F49+G49+H49+I49</f>
        <v>16603757</v>
      </c>
      <c r="F49" s="33">
        <f t="shared" ref="F49:H49" si="59">F50</f>
        <v>3989393</v>
      </c>
      <c r="G49" s="33">
        <f t="shared" si="59"/>
        <v>12614364</v>
      </c>
      <c r="H49" s="33">
        <f t="shared" si="59"/>
        <v>0</v>
      </c>
      <c r="I49" s="33">
        <f t="shared" ref="I49:S49" si="60">I50</f>
        <v>0</v>
      </c>
      <c r="J49" s="33">
        <f t="shared" si="1"/>
        <v>63712296</v>
      </c>
      <c r="K49" s="33">
        <f t="shared" si="60"/>
        <v>16016098</v>
      </c>
      <c r="L49" s="33">
        <f t="shared" si="60"/>
        <v>47696198</v>
      </c>
      <c r="M49" s="33">
        <f t="shared" si="60"/>
        <v>0</v>
      </c>
      <c r="N49" s="33">
        <f t="shared" si="60"/>
        <v>0</v>
      </c>
      <c r="O49" s="33">
        <f t="shared" si="60"/>
        <v>12155541.619999999</v>
      </c>
      <c r="P49" s="33">
        <f t="shared" si="60"/>
        <v>1553845.85</v>
      </c>
      <c r="Q49" s="33">
        <f t="shared" si="60"/>
        <v>10601695.77</v>
      </c>
      <c r="R49" s="33">
        <f t="shared" si="60"/>
        <v>0</v>
      </c>
      <c r="S49" s="33">
        <f t="shared" si="60"/>
        <v>0</v>
      </c>
      <c r="T49" s="64">
        <f t="shared" si="9"/>
        <v>73.209585155937901</v>
      </c>
      <c r="U49" s="64">
        <f t="shared" si="11"/>
        <v>38.949430402068685</v>
      </c>
      <c r="V49" s="64">
        <f t="shared" si="12"/>
        <v>84.044631738865306</v>
      </c>
      <c r="W49" s="64" t="e">
        <f t="shared" si="13"/>
        <v>#DIV/0!</v>
      </c>
      <c r="X49" s="64"/>
      <c r="Y49" s="64">
        <f t="shared" si="3"/>
        <v>19.078800142440322</v>
      </c>
      <c r="Z49" s="64">
        <f t="shared" si="4"/>
        <v>9.7017753637621365</v>
      </c>
      <c r="AA49" s="64">
        <f t="shared" si="5"/>
        <v>22.227548975706615</v>
      </c>
      <c r="AB49" s="64" t="e">
        <f t="shared" si="6"/>
        <v>#DIV/0!</v>
      </c>
      <c r="AC49" s="63"/>
    </row>
    <row r="50" spans="1:29" s="79" customFormat="1" ht="24" customHeight="1" x14ac:dyDescent="0.25">
      <c r="A50" s="40" t="s">
        <v>100</v>
      </c>
      <c r="B50" s="78" t="s">
        <v>64</v>
      </c>
      <c r="C50" s="42" t="s">
        <v>25</v>
      </c>
      <c r="D50" s="76" t="s">
        <v>67</v>
      </c>
      <c r="E50" s="35">
        <f>F50+G50+H50+I50</f>
        <v>16603757</v>
      </c>
      <c r="F50" s="35">
        <f>F51+F52+F53+F54</f>
        <v>3989393</v>
      </c>
      <c r="G50" s="35">
        <f t="shared" ref="G50:H50" si="61">G51+G52+G53+G54</f>
        <v>12614364</v>
      </c>
      <c r="H50" s="35">
        <f t="shared" si="61"/>
        <v>0</v>
      </c>
      <c r="I50" s="35">
        <f>I51</f>
        <v>0</v>
      </c>
      <c r="J50" s="35">
        <f t="shared" si="1"/>
        <v>63712296</v>
      </c>
      <c r="K50" s="35">
        <f>K51+K52+K53+K54</f>
        <v>16016098</v>
      </c>
      <c r="L50" s="35">
        <f t="shared" ref="L50:M50" si="62">L51+L52+L53+L54</f>
        <v>47696198</v>
      </c>
      <c r="M50" s="35">
        <f t="shared" si="62"/>
        <v>0</v>
      </c>
      <c r="N50" s="35">
        <f>N51+N52+N53+N54</f>
        <v>0</v>
      </c>
      <c r="O50" s="35">
        <f>P50+Q50+R50+S50</f>
        <v>12155541.619999999</v>
      </c>
      <c r="P50" s="35">
        <f t="shared" ref="P50:Q50" si="63">P51+P52+P53+P54</f>
        <v>1553845.85</v>
      </c>
      <c r="Q50" s="35">
        <f t="shared" si="63"/>
        <v>10601695.77</v>
      </c>
      <c r="R50" s="35">
        <f>R51+R52+R53+R54</f>
        <v>0</v>
      </c>
      <c r="S50" s="35">
        <f>S51+S52+S53+S54</f>
        <v>0</v>
      </c>
      <c r="T50" s="66">
        <f t="shared" si="9"/>
        <v>73.209585155937901</v>
      </c>
      <c r="U50" s="66">
        <f t="shared" si="11"/>
        <v>38.949430402068685</v>
      </c>
      <c r="V50" s="66">
        <f t="shared" si="12"/>
        <v>84.044631738865306</v>
      </c>
      <c r="W50" s="66" t="e">
        <f t="shared" si="13"/>
        <v>#DIV/0!</v>
      </c>
      <c r="X50" s="66"/>
      <c r="Y50" s="66">
        <f t="shared" si="3"/>
        <v>19.078800142440322</v>
      </c>
      <c r="Z50" s="66">
        <f t="shared" si="4"/>
        <v>9.7017753637621365</v>
      </c>
      <c r="AA50" s="66">
        <f t="shared" si="5"/>
        <v>22.227548975706615</v>
      </c>
      <c r="AB50" s="66" t="e">
        <f t="shared" si="6"/>
        <v>#DIV/0!</v>
      </c>
      <c r="AC50" s="77"/>
    </row>
    <row r="51" spans="1:29" ht="15.75" customHeight="1" x14ac:dyDescent="0.25">
      <c r="A51" s="43"/>
      <c r="B51" s="45" t="s">
        <v>59</v>
      </c>
      <c r="C51" s="8" t="s">
        <v>17</v>
      </c>
      <c r="D51" s="95"/>
      <c r="E51" s="30">
        <f>F51+G51+H51+I51</f>
        <v>2652700</v>
      </c>
      <c r="F51" s="30">
        <v>2652700</v>
      </c>
      <c r="G51" s="30">
        <v>0</v>
      </c>
      <c r="H51" s="30">
        <v>0</v>
      </c>
      <c r="I51" s="30">
        <v>0</v>
      </c>
      <c r="J51" s="30">
        <f t="shared" si="1"/>
        <v>9625100</v>
      </c>
      <c r="K51" s="30">
        <v>9625100</v>
      </c>
      <c r="L51" s="30">
        <v>0</v>
      </c>
      <c r="M51" s="30">
        <v>0</v>
      </c>
      <c r="N51" s="73">
        <v>0</v>
      </c>
      <c r="O51" s="72">
        <f>P51+Q51+R51+S51</f>
        <v>374417.6</v>
      </c>
      <c r="P51" s="30">
        <v>374417.6</v>
      </c>
      <c r="Q51" s="30">
        <v>0</v>
      </c>
      <c r="R51" s="72">
        <v>0</v>
      </c>
      <c r="S51" s="30">
        <v>0</v>
      </c>
      <c r="T51" s="67">
        <f t="shared" si="9"/>
        <v>14.114585139669018</v>
      </c>
      <c r="U51" s="67">
        <f t="shared" si="11"/>
        <v>14.114585139669018</v>
      </c>
      <c r="V51" s="67" t="e">
        <f t="shared" si="12"/>
        <v>#DIV/0!</v>
      </c>
      <c r="W51" s="67" t="e">
        <f t="shared" si="13"/>
        <v>#DIV/0!</v>
      </c>
      <c r="X51" s="67"/>
      <c r="Y51" s="67">
        <f t="shared" si="3"/>
        <v>3.8900125712979601</v>
      </c>
      <c r="Z51" s="67">
        <f t="shared" si="4"/>
        <v>3.8900125712979601</v>
      </c>
      <c r="AA51" s="67" t="e">
        <f t="shared" si="5"/>
        <v>#DIV/0!</v>
      </c>
      <c r="AB51" s="67" t="e">
        <f t="shared" si="6"/>
        <v>#DIV/0!</v>
      </c>
      <c r="AC51" s="68"/>
    </row>
    <row r="52" spans="1:29" ht="60" customHeight="1" x14ac:dyDescent="0.25">
      <c r="A52" s="43"/>
      <c r="B52" s="45" t="s">
        <v>60</v>
      </c>
      <c r="C52" s="69" t="s">
        <v>23</v>
      </c>
      <c r="D52" s="95"/>
      <c r="E52" s="30">
        <f t="shared" ref="E52:E54" si="64">F52+G52+H52+I52</f>
        <v>4010063</v>
      </c>
      <c r="F52" s="30">
        <v>0</v>
      </c>
      <c r="G52" s="30">
        <v>4010063</v>
      </c>
      <c r="H52" s="30">
        <v>0</v>
      </c>
      <c r="I52" s="30">
        <v>0</v>
      </c>
      <c r="J52" s="30">
        <f t="shared" si="1"/>
        <v>19172998</v>
      </c>
      <c r="K52" s="30">
        <v>0</v>
      </c>
      <c r="L52" s="30">
        <v>19172998</v>
      </c>
      <c r="M52" s="30">
        <v>0</v>
      </c>
      <c r="N52" s="73">
        <v>0</v>
      </c>
      <c r="O52" s="72">
        <f t="shared" ref="O52:O54" si="65">P52+Q52+R52+S52</f>
        <v>3538284.75</v>
      </c>
      <c r="P52" s="30">
        <v>0</v>
      </c>
      <c r="Q52" s="30">
        <v>3538284.75</v>
      </c>
      <c r="R52" s="72">
        <v>0</v>
      </c>
      <c r="S52" s="30">
        <v>0</v>
      </c>
      <c r="T52" s="67">
        <f t="shared" si="9"/>
        <v>88.235141193542347</v>
      </c>
      <c r="U52" s="67" t="e">
        <f t="shared" si="11"/>
        <v>#DIV/0!</v>
      </c>
      <c r="V52" s="67">
        <f t="shared" si="12"/>
        <v>88.235141193542347</v>
      </c>
      <c r="W52" s="67" t="e">
        <f t="shared" si="13"/>
        <v>#DIV/0!</v>
      </c>
      <c r="X52" s="67"/>
      <c r="Y52" s="67">
        <f t="shared" si="3"/>
        <v>18.454519997342096</v>
      </c>
      <c r="Z52" s="67" t="e">
        <f t="shared" si="4"/>
        <v>#DIV/0!</v>
      </c>
      <c r="AA52" s="67">
        <f t="shared" si="5"/>
        <v>18.454519997342096</v>
      </c>
      <c r="AB52" s="67" t="e">
        <f t="shared" si="6"/>
        <v>#DIV/0!</v>
      </c>
      <c r="AC52" s="68"/>
    </row>
    <row r="53" spans="1:29" ht="58.5" customHeight="1" x14ac:dyDescent="0.25">
      <c r="A53" s="43"/>
      <c r="B53" s="45" t="s">
        <v>22</v>
      </c>
      <c r="C53" s="69" t="s">
        <v>102</v>
      </c>
      <c r="D53" s="95"/>
      <c r="E53" s="30">
        <f t="shared" si="64"/>
        <v>1336693</v>
      </c>
      <c r="F53" s="30">
        <v>1336693</v>
      </c>
      <c r="G53" s="30">
        <v>0</v>
      </c>
      <c r="H53" s="30">
        <v>0</v>
      </c>
      <c r="I53" s="30">
        <v>0</v>
      </c>
      <c r="J53" s="30">
        <f t="shared" si="1"/>
        <v>6390998</v>
      </c>
      <c r="K53" s="30">
        <v>6390998</v>
      </c>
      <c r="L53" s="30">
        <v>0</v>
      </c>
      <c r="M53" s="30">
        <v>0</v>
      </c>
      <c r="N53" s="73">
        <v>0</v>
      </c>
      <c r="O53" s="72">
        <f t="shared" si="65"/>
        <v>1179428.25</v>
      </c>
      <c r="P53" s="30">
        <v>1179428.25</v>
      </c>
      <c r="Q53" s="30">
        <v>0</v>
      </c>
      <c r="R53" s="72">
        <v>0</v>
      </c>
      <c r="S53" s="30">
        <v>0</v>
      </c>
      <c r="T53" s="67">
        <f t="shared" si="9"/>
        <v>88.234789140064322</v>
      </c>
      <c r="U53" s="67">
        <f t="shared" si="11"/>
        <v>88.234789140064322</v>
      </c>
      <c r="V53" s="67" t="e">
        <f t="shared" si="12"/>
        <v>#DIV/0!</v>
      </c>
      <c r="W53" s="67" t="e">
        <f t="shared" si="13"/>
        <v>#DIV/0!</v>
      </c>
      <c r="X53" s="67"/>
      <c r="Y53" s="67">
        <f t="shared" si="3"/>
        <v>18.454523847449178</v>
      </c>
      <c r="Z53" s="67">
        <f t="shared" si="4"/>
        <v>18.454523847449178</v>
      </c>
      <c r="AA53" s="67" t="e">
        <f t="shared" si="5"/>
        <v>#DIV/0!</v>
      </c>
      <c r="AB53" s="67" t="e">
        <f t="shared" si="6"/>
        <v>#DIV/0!</v>
      </c>
      <c r="AC53" s="68"/>
    </row>
    <row r="54" spans="1:29" ht="36.75" customHeight="1" x14ac:dyDescent="0.25">
      <c r="A54" s="43"/>
      <c r="B54" s="45" t="s">
        <v>61</v>
      </c>
      <c r="C54" s="69" t="s">
        <v>24</v>
      </c>
      <c r="D54" s="95"/>
      <c r="E54" s="30">
        <f t="shared" si="64"/>
        <v>8604301</v>
      </c>
      <c r="F54" s="30">
        <v>0</v>
      </c>
      <c r="G54" s="30">
        <v>8604301</v>
      </c>
      <c r="H54" s="30">
        <v>0</v>
      </c>
      <c r="I54" s="30">
        <v>0</v>
      </c>
      <c r="J54" s="30">
        <f t="shared" si="1"/>
        <v>28523200</v>
      </c>
      <c r="K54" s="30">
        <v>0</v>
      </c>
      <c r="L54" s="30">
        <v>28523200</v>
      </c>
      <c r="M54" s="30">
        <v>0</v>
      </c>
      <c r="N54" s="73">
        <v>0</v>
      </c>
      <c r="O54" s="72">
        <f t="shared" si="65"/>
        <v>7063411.0199999996</v>
      </c>
      <c r="P54" s="30">
        <v>0</v>
      </c>
      <c r="Q54" s="30">
        <v>7063411.0199999996</v>
      </c>
      <c r="R54" s="72">
        <v>0</v>
      </c>
      <c r="S54" s="30">
        <v>0</v>
      </c>
      <c r="T54" s="67">
        <f t="shared" si="9"/>
        <v>82.091630918072241</v>
      </c>
      <c r="U54" s="67" t="e">
        <f t="shared" si="11"/>
        <v>#DIV/0!</v>
      </c>
      <c r="V54" s="67">
        <f t="shared" si="12"/>
        <v>82.091630918072241</v>
      </c>
      <c r="W54" s="67" t="e">
        <f t="shared" si="13"/>
        <v>#DIV/0!</v>
      </c>
      <c r="X54" s="67"/>
      <c r="Y54" s="67">
        <f t="shared" si="3"/>
        <v>24.763739762719471</v>
      </c>
      <c r="Z54" s="67" t="e">
        <f t="shared" si="4"/>
        <v>#DIV/0!</v>
      </c>
      <c r="AA54" s="67">
        <f t="shared" si="5"/>
        <v>24.763739762719471</v>
      </c>
      <c r="AB54" s="67" t="e">
        <f t="shared" si="6"/>
        <v>#DIV/0!</v>
      </c>
      <c r="AC54" s="68"/>
    </row>
    <row r="55" spans="1:29" s="56" customFormat="1" ht="24" customHeight="1" x14ac:dyDescent="0.25">
      <c r="A55" s="53" t="s">
        <v>93</v>
      </c>
      <c r="B55" s="53"/>
      <c r="C55" s="7" t="s">
        <v>63</v>
      </c>
      <c r="D55" s="1"/>
      <c r="E55" s="33">
        <f>F55+G55+H55+I55</f>
        <v>38958922</v>
      </c>
      <c r="F55" s="32">
        <f>F56</f>
        <v>38958922</v>
      </c>
      <c r="G55" s="32">
        <f t="shared" ref="G55:S56" si="66">G56</f>
        <v>0</v>
      </c>
      <c r="H55" s="32">
        <f t="shared" si="66"/>
        <v>0</v>
      </c>
      <c r="I55" s="32">
        <f t="shared" si="66"/>
        <v>0</v>
      </c>
      <c r="J55" s="33">
        <f t="shared" si="1"/>
        <v>79832600</v>
      </c>
      <c r="K55" s="32">
        <f>K56</f>
        <v>79832600</v>
      </c>
      <c r="L55" s="32">
        <f t="shared" si="66"/>
        <v>0</v>
      </c>
      <c r="M55" s="32">
        <f t="shared" si="66"/>
        <v>0</v>
      </c>
      <c r="N55" s="32">
        <f t="shared" si="66"/>
        <v>0</v>
      </c>
      <c r="O55" s="32">
        <f>P55+Q55+R55+S55</f>
        <v>24458253.539999999</v>
      </c>
      <c r="P55" s="32">
        <f t="shared" si="66"/>
        <v>24458253.539999999</v>
      </c>
      <c r="Q55" s="32">
        <f t="shared" si="66"/>
        <v>0</v>
      </c>
      <c r="R55" s="32">
        <f t="shared" si="66"/>
        <v>0</v>
      </c>
      <c r="S55" s="32">
        <f t="shared" si="66"/>
        <v>0</v>
      </c>
      <c r="T55" s="64">
        <f t="shared" si="9"/>
        <v>62.779595236233689</v>
      </c>
      <c r="U55" s="64">
        <f>P55/F55*100</f>
        <v>62.779595236233689</v>
      </c>
      <c r="V55" s="64" t="e">
        <f t="shared" si="12"/>
        <v>#DIV/0!</v>
      </c>
      <c r="W55" s="64" t="e">
        <f t="shared" si="13"/>
        <v>#DIV/0!</v>
      </c>
      <c r="X55" s="64"/>
      <c r="Y55" s="64">
        <f t="shared" si="3"/>
        <v>30.636924689913641</v>
      </c>
      <c r="Z55" s="64">
        <f t="shared" si="4"/>
        <v>30.636924689913641</v>
      </c>
      <c r="AA55" s="64" t="e">
        <f t="shared" si="5"/>
        <v>#DIV/0!</v>
      </c>
      <c r="AB55" s="64" t="e">
        <f t="shared" si="6"/>
        <v>#DIV/0!</v>
      </c>
      <c r="AC55" s="63"/>
    </row>
    <row r="56" spans="1:29" s="56" customFormat="1" ht="31.5" x14ac:dyDescent="0.25">
      <c r="A56" s="40" t="s">
        <v>101</v>
      </c>
      <c r="B56" s="40"/>
      <c r="C56" s="47" t="s">
        <v>20</v>
      </c>
      <c r="D56" s="76" t="s">
        <v>67</v>
      </c>
      <c r="E56" s="35">
        <f>F56+G56+H56+I56</f>
        <v>38958922</v>
      </c>
      <c r="F56" s="35">
        <f t="shared" ref="F56:G56" si="67">F57</f>
        <v>38958922</v>
      </c>
      <c r="G56" s="35">
        <f t="shared" si="67"/>
        <v>0</v>
      </c>
      <c r="H56" s="35">
        <f>H57</f>
        <v>0</v>
      </c>
      <c r="I56" s="35">
        <f>I57</f>
        <v>0</v>
      </c>
      <c r="J56" s="35">
        <f t="shared" si="1"/>
        <v>79832600</v>
      </c>
      <c r="K56" s="35">
        <f t="shared" si="66"/>
        <v>79832600</v>
      </c>
      <c r="L56" s="35">
        <f t="shared" si="66"/>
        <v>0</v>
      </c>
      <c r="M56" s="35">
        <f t="shared" si="66"/>
        <v>0</v>
      </c>
      <c r="N56" s="35">
        <f>N57</f>
        <v>0</v>
      </c>
      <c r="O56" s="35">
        <f>P56+Q56+R56+S56</f>
        <v>24458253.539999999</v>
      </c>
      <c r="P56" s="35">
        <f t="shared" si="66"/>
        <v>24458253.539999999</v>
      </c>
      <c r="Q56" s="35">
        <f t="shared" si="66"/>
        <v>0</v>
      </c>
      <c r="R56" s="35">
        <f>R57</f>
        <v>0</v>
      </c>
      <c r="S56" s="35">
        <f>S57</f>
        <v>0</v>
      </c>
      <c r="T56" s="66">
        <f t="shared" si="9"/>
        <v>62.779595236233689</v>
      </c>
      <c r="U56" s="66">
        <f t="shared" si="11"/>
        <v>62.779595236233689</v>
      </c>
      <c r="V56" s="66" t="e">
        <f t="shared" si="12"/>
        <v>#DIV/0!</v>
      </c>
      <c r="W56" s="66" t="e">
        <f t="shared" si="13"/>
        <v>#DIV/0!</v>
      </c>
      <c r="X56" s="66"/>
      <c r="Y56" s="66">
        <f t="shared" si="3"/>
        <v>30.636924689913641</v>
      </c>
      <c r="Z56" s="66">
        <f t="shared" si="4"/>
        <v>30.636924689913641</v>
      </c>
      <c r="AA56" s="66" t="e">
        <f t="shared" si="5"/>
        <v>#DIV/0!</v>
      </c>
      <c r="AB56" s="66" t="e">
        <f t="shared" si="6"/>
        <v>#DIV/0!</v>
      </c>
      <c r="AC56" s="77"/>
    </row>
    <row r="57" spans="1:29" ht="22.5" x14ac:dyDescent="0.25">
      <c r="A57" s="43"/>
      <c r="B57" s="51" t="s">
        <v>62</v>
      </c>
      <c r="C57" s="8" t="s">
        <v>11</v>
      </c>
      <c r="D57" s="95"/>
      <c r="E57" s="30">
        <f>F57+G57+H57+I57</f>
        <v>38958922</v>
      </c>
      <c r="F57" s="30">
        <v>38958922</v>
      </c>
      <c r="G57" s="30">
        <v>0</v>
      </c>
      <c r="H57" s="30">
        <v>0</v>
      </c>
      <c r="I57" s="30">
        <v>0</v>
      </c>
      <c r="J57" s="30">
        <f t="shared" si="1"/>
        <v>79832600</v>
      </c>
      <c r="K57" s="30">
        <v>79832600</v>
      </c>
      <c r="L57" s="72">
        <v>0</v>
      </c>
      <c r="M57" s="72">
        <v>0</v>
      </c>
      <c r="N57" s="72">
        <v>0</v>
      </c>
      <c r="O57" s="72">
        <f>P57+Q57+R57+S57</f>
        <v>24458253.539999999</v>
      </c>
      <c r="P57" s="30">
        <v>24458253.539999999</v>
      </c>
      <c r="Q57" s="72">
        <v>0</v>
      </c>
      <c r="R57" s="72">
        <v>0</v>
      </c>
      <c r="S57" s="38">
        <v>0</v>
      </c>
      <c r="T57" s="67">
        <f t="shared" si="9"/>
        <v>62.779595236233689</v>
      </c>
      <c r="U57" s="67">
        <f t="shared" si="11"/>
        <v>62.779595236233689</v>
      </c>
      <c r="V57" s="67" t="e">
        <f t="shared" si="12"/>
        <v>#DIV/0!</v>
      </c>
      <c r="W57" s="67" t="e">
        <f>R57/H57*100</f>
        <v>#DIV/0!</v>
      </c>
      <c r="X57" s="67"/>
      <c r="Y57" s="67">
        <f t="shared" ref="Y57" si="68">O57/J57*100</f>
        <v>30.636924689913641</v>
      </c>
      <c r="Z57" s="67">
        <f t="shared" ref="Z57" si="69">P57/K57*100</f>
        <v>30.636924689913641</v>
      </c>
      <c r="AA57" s="67" t="e">
        <f t="shared" ref="AA57" si="70">Q57/L57*100</f>
        <v>#DIV/0!</v>
      </c>
      <c r="AB57" s="67" t="e">
        <f t="shared" ref="AB57" si="71">R57/M57*100</f>
        <v>#DIV/0!</v>
      </c>
      <c r="AC57" s="68"/>
    </row>
    <row r="58" spans="1:29" x14ac:dyDescent="0.25">
      <c r="T58" s="70"/>
      <c r="U58" s="71"/>
      <c r="V58" s="71"/>
      <c r="W58" s="71"/>
      <c r="X58" s="71"/>
      <c r="Y58" s="70"/>
      <c r="Z58" s="71"/>
      <c r="AA58" s="71"/>
      <c r="AB58" s="71"/>
    </row>
  </sheetData>
  <mergeCells count="13">
    <mergeCell ref="B2:B4"/>
    <mergeCell ref="A2:A4"/>
    <mergeCell ref="C6:C8"/>
    <mergeCell ref="B6:B9"/>
    <mergeCell ref="A6:A9"/>
    <mergeCell ref="Y2:AC3"/>
    <mergeCell ref="C1:Y1"/>
    <mergeCell ref="O2:S3"/>
    <mergeCell ref="T2:X3"/>
    <mergeCell ref="J2:N3"/>
    <mergeCell ref="C2:C4"/>
    <mergeCell ref="E2:I3"/>
    <mergeCell ref="D2:D3"/>
  </mergeCells>
  <pageMargins left="0.7" right="0.7" top="0.75" bottom="0.75" header="0.3" footer="0.3"/>
  <pageSetup paperSize="9" scale="36" fitToHeight="0" orientation="landscape" r:id="rId1"/>
  <colBreaks count="2" manualBreakCount="2">
    <brk id="14" max="62" man="1"/>
    <brk id="29" max="94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view="pageBreakPreview" zoomScale="60" zoomScaleNormal="85" workbookViewId="0">
      <selection activeCell="E7" sqref="E7"/>
    </sheetView>
  </sheetViews>
  <sheetFormatPr defaultRowHeight="18.75" x14ac:dyDescent="0.25"/>
  <cols>
    <col min="1" max="1" width="73.7109375" style="12" customWidth="1"/>
    <col min="2" max="4" width="32" style="12" customWidth="1"/>
    <col min="5" max="5" width="67.28515625" style="12" customWidth="1"/>
    <col min="6" max="16384" width="9.140625" style="12"/>
  </cols>
  <sheetData>
    <row r="1" spans="1:5" ht="40.5" customHeight="1" x14ac:dyDescent="0.25">
      <c r="A1" s="133" t="s">
        <v>103</v>
      </c>
      <c r="B1" s="133"/>
      <c r="C1" s="133"/>
      <c r="D1" s="133"/>
      <c r="E1" s="133"/>
    </row>
    <row r="2" spans="1:5" x14ac:dyDescent="0.25">
      <c r="A2" s="13"/>
    </row>
    <row r="3" spans="1:5" ht="48" customHeight="1" x14ac:dyDescent="0.25">
      <c r="A3" s="134" t="s">
        <v>72</v>
      </c>
      <c r="B3" s="14" t="s">
        <v>104</v>
      </c>
      <c r="C3" s="134" t="s">
        <v>106</v>
      </c>
      <c r="D3" s="134"/>
      <c r="E3" s="134"/>
    </row>
    <row r="4" spans="1:5" ht="69" customHeight="1" x14ac:dyDescent="0.25">
      <c r="A4" s="134"/>
      <c r="B4" s="14" t="s">
        <v>105</v>
      </c>
      <c r="C4" s="14" t="s">
        <v>135</v>
      </c>
      <c r="D4" s="14" t="s">
        <v>132</v>
      </c>
      <c r="E4" s="14" t="s">
        <v>107</v>
      </c>
    </row>
    <row r="5" spans="1:5" x14ac:dyDescent="0.25">
      <c r="A5" s="14">
        <v>1</v>
      </c>
      <c r="B5" s="14" t="s">
        <v>108</v>
      </c>
      <c r="C5" s="14">
        <v>3</v>
      </c>
      <c r="D5" s="14">
        <v>4</v>
      </c>
      <c r="E5" s="14">
        <v>5</v>
      </c>
    </row>
    <row r="6" spans="1:5" ht="37.5" x14ac:dyDescent="0.25">
      <c r="A6" s="82" t="s">
        <v>70</v>
      </c>
      <c r="B6" s="82" t="s">
        <v>109</v>
      </c>
      <c r="C6" s="83">
        <f>'Апрель 2024'!O6</f>
        <v>1457509634.8499999</v>
      </c>
      <c r="D6" s="83">
        <f>'Апрель 2024'!T6</f>
        <v>47.50450279486747</v>
      </c>
      <c r="E6" s="82"/>
    </row>
    <row r="7" spans="1:5" ht="37.5" x14ac:dyDescent="0.25">
      <c r="A7" s="84" t="s">
        <v>110</v>
      </c>
      <c r="B7" s="85" t="s">
        <v>109</v>
      </c>
      <c r="C7" s="86">
        <f>'Апрель 2024'!O10</f>
        <v>1404636592.1600001</v>
      </c>
      <c r="D7" s="86">
        <f>'Апрель 2024'!T10</f>
        <v>47.037303543339149</v>
      </c>
      <c r="E7" s="85"/>
    </row>
    <row r="8" spans="1:5" ht="37.5" x14ac:dyDescent="0.25">
      <c r="A8" s="16" t="s">
        <v>5</v>
      </c>
      <c r="B8" s="14" t="s">
        <v>67</v>
      </c>
      <c r="C8" s="103">
        <f>'Апрель 2024'!O11</f>
        <v>1441553.19</v>
      </c>
      <c r="D8" s="19">
        <f>'Апрель 2024'!T11</f>
        <v>56.19731097115038</v>
      </c>
      <c r="E8" s="97" t="s">
        <v>131</v>
      </c>
    </row>
    <row r="9" spans="1:5" ht="56.25" x14ac:dyDescent="0.25">
      <c r="A9" s="16" t="s">
        <v>77</v>
      </c>
      <c r="B9" s="14" t="s">
        <v>68</v>
      </c>
      <c r="C9" s="103">
        <f>'Апрель 2024'!O13</f>
        <v>597956</v>
      </c>
      <c r="D9" s="19">
        <f>'Апрель 2024'!T13</f>
        <v>1.1446066111064108</v>
      </c>
      <c r="E9" s="97" t="s">
        <v>131</v>
      </c>
    </row>
    <row r="10" spans="1:5" ht="56.25" x14ac:dyDescent="0.25">
      <c r="A10" s="15" t="s">
        <v>111</v>
      </c>
      <c r="B10" s="14" t="s">
        <v>67</v>
      </c>
      <c r="C10" s="103">
        <f>'Апрель 2024'!O17</f>
        <v>1392615562.1100001</v>
      </c>
      <c r="D10" s="19">
        <f>'Апрель 2024'!T17</f>
        <v>47.921698213102125</v>
      </c>
      <c r="E10" s="97" t="s">
        <v>131</v>
      </c>
    </row>
    <row r="11" spans="1:5" ht="56.25" x14ac:dyDescent="0.25">
      <c r="A11" s="16" t="s">
        <v>112</v>
      </c>
      <c r="B11" s="14" t="s">
        <v>67</v>
      </c>
      <c r="C11" s="103">
        <f>'Апрель 2024'!O33</f>
        <v>9276614.3599999994</v>
      </c>
      <c r="D11" s="19">
        <f>'Апрель 2024'!T33</f>
        <v>42.423414760413664</v>
      </c>
      <c r="E11" s="97" t="s">
        <v>131</v>
      </c>
    </row>
    <row r="12" spans="1:5" ht="93.75" x14ac:dyDescent="0.25">
      <c r="A12" s="16" t="s">
        <v>113</v>
      </c>
      <c r="B12" s="14" t="s">
        <v>67</v>
      </c>
      <c r="C12" s="103">
        <f>'Апрель 2024'!O35</f>
        <v>22000</v>
      </c>
      <c r="D12" s="19">
        <f>'Апрель 2024'!T35</f>
        <v>50</v>
      </c>
      <c r="E12" s="97" t="s">
        <v>131</v>
      </c>
    </row>
    <row r="13" spans="1:5" ht="37.5" x14ac:dyDescent="0.25">
      <c r="A13" s="15" t="s">
        <v>114</v>
      </c>
      <c r="B13" s="14" t="s">
        <v>67</v>
      </c>
      <c r="C13" s="103">
        <f>'Апрель 2024'!O37</f>
        <v>634486.5</v>
      </c>
      <c r="D13" s="19">
        <f>'Апрель 2024'!T37</f>
        <v>18.534352817456838</v>
      </c>
      <c r="E13" s="97" t="s">
        <v>131</v>
      </c>
    </row>
    <row r="14" spans="1:5" ht="75" x14ac:dyDescent="0.25">
      <c r="A14" s="16" t="s">
        <v>115</v>
      </c>
      <c r="B14" s="14" t="s">
        <v>67</v>
      </c>
      <c r="C14" s="103">
        <f>'Апрель 2024'!O40</f>
        <v>48420</v>
      </c>
      <c r="D14" s="19">
        <f>'Апрель 2024'!T40</f>
        <v>88.036363636363632</v>
      </c>
      <c r="E14" s="97" t="s">
        <v>131</v>
      </c>
    </row>
    <row r="15" spans="1:5" ht="56.25" x14ac:dyDescent="0.25">
      <c r="A15" s="106" t="s">
        <v>123</v>
      </c>
      <c r="B15" s="105" t="s">
        <v>68</v>
      </c>
      <c r="C15" s="103">
        <f>'Апрель 2024'!O42</f>
        <v>1430044.29</v>
      </c>
      <c r="D15" s="19">
        <v>25.15</v>
      </c>
      <c r="E15" s="97" t="s">
        <v>131</v>
      </c>
    </row>
    <row r="16" spans="1:5" ht="37.5" x14ac:dyDescent="0.25">
      <c r="A16" s="84" t="s">
        <v>116</v>
      </c>
      <c r="B16" s="85" t="s">
        <v>67</v>
      </c>
      <c r="C16" s="86">
        <f>'Апрель 2024'!O45</f>
        <v>16259247.529999999</v>
      </c>
      <c r="D16" s="86">
        <f>'Апрель 2024'!T45</f>
        <v>61.659399217769192</v>
      </c>
      <c r="E16" s="90"/>
    </row>
    <row r="17" spans="1:5" ht="56.25" x14ac:dyDescent="0.25">
      <c r="A17" s="15" t="s">
        <v>120</v>
      </c>
      <c r="B17" s="14" t="s">
        <v>67</v>
      </c>
      <c r="C17" s="103">
        <f>'Апрель 2024'!O46</f>
        <v>16259247.529999999</v>
      </c>
      <c r="D17" s="19">
        <f>'Апрель 2024'!T46</f>
        <v>61.659399217769192</v>
      </c>
      <c r="E17" s="97" t="s">
        <v>131</v>
      </c>
    </row>
    <row r="18" spans="1:5" ht="37.5" x14ac:dyDescent="0.25">
      <c r="A18" s="87" t="s">
        <v>117</v>
      </c>
      <c r="B18" s="85" t="s">
        <v>67</v>
      </c>
      <c r="C18" s="88">
        <f>'Апрель 2024'!O49</f>
        <v>12155541.619999999</v>
      </c>
      <c r="D18" s="88">
        <f>'Апрель 2024'!T49</f>
        <v>73.209585155937901</v>
      </c>
      <c r="E18" s="91"/>
    </row>
    <row r="19" spans="1:5" ht="37.5" x14ac:dyDescent="0.25">
      <c r="A19" s="15" t="s">
        <v>121</v>
      </c>
      <c r="B19" s="14" t="s">
        <v>67</v>
      </c>
      <c r="C19" s="103">
        <f>'Апрель 2024'!O50</f>
        <v>12155541.619999999</v>
      </c>
      <c r="D19" s="19">
        <f>'Апрель 2024'!T50</f>
        <v>73.209585155937901</v>
      </c>
      <c r="E19" s="97" t="s">
        <v>131</v>
      </c>
    </row>
    <row r="20" spans="1:5" ht="37.5" x14ac:dyDescent="0.25">
      <c r="A20" s="84" t="s">
        <v>118</v>
      </c>
      <c r="B20" s="89" t="s">
        <v>67</v>
      </c>
      <c r="C20" s="86">
        <f>'Апрель 2024'!O55</f>
        <v>24458253.539999999</v>
      </c>
      <c r="D20" s="86">
        <f>'Апрель 2024'!T55</f>
        <v>62.779595236233689</v>
      </c>
      <c r="E20" s="90"/>
    </row>
    <row r="21" spans="1:5" ht="37.5" x14ac:dyDescent="0.25">
      <c r="A21" s="18" t="s">
        <v>122</v>
      </c>
      <c r="B21" s="17" t="s">
        <v>67</v>
      </c>
      <c r="C21" s="104">
        <f>'Апрель 2024'!O56</f>
        <v>24458253.539999999</v>
      </c>
      <c r="D21" s="81">
        <f>'Апрель 2024'!T56</f>
        <v>62.779595236233689</v>
      </c>
      <c r="E21" s="97" t="s">
        <v>131</v>
      </c>
    </row>
  </sheetData>
  <mergeCells count="3">
    <mergeCell ref="A1:E1"/>
    <mergeCell ref="A3:A4"/>
    <mergeCell ref="C3:E3"/>
  </mergeCells>
  <pageMargins left="0.7" right="0.7" top="0.75" bottom="0.75" header="0.3" footer="0.3"/>
  <pageSetup paperSize="9" scale="3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Апрель 2024</vt:lpstr>
      <vt:lpstr>Причины низкого исполнения</vt:lpstr>
      <vt:lpstr>'Апрель 2024'!Область_печати</vt:lpstr>
      <vt:lpstr>'Причины низкого исполнения'!Область_печати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Юрьевна Труханова</dc:creator>
  <cp:lastModifiedBy>Кристина Чурилова</cp:lastModifiedBy>
  <cp:lastPrinted>2024-04-01T11:42:45Z</cp:lastPrinted>
  <dcterms:created xsi:type="dcterms:W3CDTF">2015-06-05T18:19:34Z</dcterms:created>
  <dcterms:modified xsi:type="dcterms:W3CDTF">2024-05-07T05:25:28Z</dcterms:modified>
</cp:coreProperties>
</file>