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ОУиО-308-1\Desktop\ОТЧЕТЫ КРЮКОВА\Отчет по сетевому графику\2023\"/>
    </mc:Choice>
  </mc:AlternateContent>
  <bookViews>
    <workbookView xWindow="0" yWindow="0" windowWidth="28800" windowHeight="11835"/>
  </bookViews>
  <sheets>
    <sheet name="2023" sheetId="5" r:id="rId1"/>
  </sheets>
  <definedNames>
    <definedName name="_xlnm._FilterDatabase" localSheetId="0" hidden="1">'2023'!$A$4:$L$186</definedName>
  </definedNames>
  <calcPr calcId="152511"/>
</workbook>
</file>

<file path=xl/calcChain.xml><?xml version="1.0" encoding="utf-8"?>
<calcChain xmlns="http://schemas.openxmlformats.org/spreadsheetml/2006/main">
  <c r="F97" i="5" l="1"/>
  <c r="G97" i="5"/>
  <c r="E97" i="5"/>
  <c r="L98" i="5"/>
  <c r="L97" i="5" l="1"/>
  <c r="F163" i="5" l="1"/>
  <c r="G163" i="5"/>
  <c r="H163" i="5"/>
  <c r="I163" i="5"/>
  <c r="J163" i="5"/>
  <c r="K163" i="5"/>
  <c r="E163" i="5"/>
  <c r="L167" i="5"/>
  <c r="L108" i="5" l="1"/>
  <c r="L73" i="5"/>
  <c r="F60" i="5"/>
  <c r="G60" i="5"/>
  <c r="E60" i="5"/>
  <c r="L61" i="5"/>
  <c r="L11" i="5" l="1"/>
  <c r="L12" i="5"/>
  <c r="L89" i="5" l="1"/>
  <c r="F104" i="5" l="1"/>
  <c r="G104" i="5"/>
  <c r="E104" i="5"/>
  <c r="L105" i="5"/>
  <c r="L106" i="5"/>
  <c r="L81" i="5"/>
  <c r="L62" i="5"/>
  <c r="F179" i="5" l="1"/>
  <c r="G179" i="5"/>
  <c r="E179" i="5"/>
  <c r="L183" i="5"/>
  <c r="L184" i="5"/>
  <c r="L185" i="5"/>
  <c r="L166" i="5"/>
  <c r="F161" i="5"/>
  <c r="G161" i="5"/>
  <c r="H161" i="5"/>
  <c r="I161" i="5"/>
  <c r="J161" i="5"/>
  <c r="K161" i="5"/>
  <c r="E161" i="5"/>
  <c r="F158" i="5"/>
  <c r="G158" i="5"/>
  <c r="H158" i="5"/>
  <c r="I158" i="5"/>
  <c r="J158" i="5"/>
  <c r="K158" i="5"/>
  <c r="E158" i="5"/>
  <c r="L159" i="5"/>
  <c r="L160" i="5"/>
  <c r="L162" i="5"/>
  <c r="L158" i="5" l="1"/>
  <c r="L161" i="5"/>
  <c r="F154" i="5" l="1"/>
  <c r="G154" i="5"/>
  <c r="E154" i="5"/>
  <c r="L155" i="5"/>
  <c r="L156" i="5"/>
  <c r="L157" i="5"/>
  <c r="F123" i="5"/>
  <c r="G123" i="5"/>
  <c r="E123" i="5"/>
  <c r="L124" i="5"/>
  <c r="G114" i="5"/>
  <c r="F79" i="5"/>
  <c r="G79" i="5"/>
  <c r="E79" i="5"/>
  <c r="L85" i="5"/>
  <c r="F53" i="5"/>
  <c r="G53" i="5"/>
  <c r="E53" i="5"/>
  <c r="L59" i="5"/>
  <c r="L56" i="5"/>
  <c r="L154" i="5" l="1"/>
  <c r="E41" i="5"/>
  <c r="E47" i="5"/>
  <c r="E50" i="5"/>
  <c r="F27" i="5"/>
  <c r="G27" i="5"/>
  <c r="H27" i="5"/>
  <c r="I27" i="5"/>
  <c r="J27" i="5"/>
  <c r="K27" i="5"/>
  <c r="E27" i="5"/>
  <c r="L28" i="5"/>
  <c r="E40" i="5" l="1"/>
  <c r="L149" i="5" l="1"/>
  <c r="L180" i="5"/>
  <c r="L181" i="5"/>
  <c r="L182" i="5"/>
  <c r="L175" i="5"/>
  <c r="L176" i="5"/>
  <c r="L177" i="5"/>
  <c r="L178" i="5"/>
  <c r="L170" i="5"/>
  <c r="L171" i="5"/>
  <c r="L172" i="5"/>
  <c r="L173" i="5"/>
  <c r="L164" i="5"/>
  <c r="L165" i="5"/>
  <c r="L152" i="5"/>
  <c r="L153" i="5"/>
  <c r="L145" i="5"/>
  <c r="L146" i="5"/>
  <c r="L140" i="5"/>
  <c r="L141" i="5"/>
  <c r="L142" i="5"/>
  <c r="L143" i="5"/>
  <c r="L138" i="5"/>
  <c r="L133" i="5"/>
  <c r="L134" i="5"/>
  <c r="L135" i="5"/>
  <c r="L129" i="5"/>
  <c r="L130" i="5"/>
  <c r="L131" i="5"/>
  <c r="L125" i="5"/>
  <c r="L126" i="5"/>
  <c r="L127" i="5"/>
  <c r="L115" i="5"/>
  <c r="L116" i="5"/>
  <c r="L117" i="5"/>
  <c r="L118" i="5"/>
  <c r="L119" i="5"/>
  <c r="L120" i="5"/>
  <c r="L121" i="5"/>
  <c r="L112" i="5"/>
  <c r="L113" i="5"/>
  <c r="L107" i="5"/>
  <c r="L109" i="5"/>
  <c r="L101" i="5"/>
  <c r="L102" i="5"/>
  <c r="L103" i="5"/>
  <c r="L96" i="5"/>
  <c r="L94" i="5"/>
  <c r="L87" i="5"/>
  <c r="L88" i="5"/>
  <c r="L90" i="5"/>
  <c r="L91" i="5"/>
  <c r="L92" i="5"/>
  <c r="L80" i="5"/>
  <c r="L82" i="5"/>
  <c r="L83" i="5"/>
  <c r="L84" i="5"/>
  <c r="L77" i="5"/>
  <c r="L78" i="5"/>
  <c r="L72" i="5"/>
  <c r="L74" i="5"/>
  <c r="L75" i="5"/>
  <c r="L69" i="5"/>
  <c r="L66" i="5"/>
  <c r="L67" i="5"/>
  <c r="L63" i="5"/>
  <c r="L64" i="5"/>
  <c r="L54" i="5"/>
  <c r="L55" i="5"/>
  <c r="L57" i="5"/>
  <c r="L58" i="5"/>
  <c r="L51" i="5"/>
  <c r="L48" i="5"/>
  <c r="L49" i="5"/>
  <c r="L42" i="5"/>
  <c r="L43" i="5"/>
  <c r="L44" i="5"/>
  <c r="L45" i="5"/>
  <c r="L46" i="5"/>
  <c r="L38" i="5"/>
  <c r="L39" i="5"/>
  <c r="L32" i="5"/>
  <c r="L33" i="5"/>
  <c r="L34" i="5"/>
  <c r="L35" i="5"/>
  <c r="L36" i="5"/>
  <c r="L29" i="5"/>
  <c r="L26" i="5"/>
  <c r="L23" i="5"/>
  <c r="L24" i="5"/>
  <c r="L20" i="5"/>
  <c r="L21" i="5"/>
  <c r="L16" i="5"/>
  <c r="L18" i="5"/>
  <c r="L9" i="5"/>
  <c r="L10" i="5"/>
  <c r="L13" i="5"/>
  <c r="L14" i="5"/>
  <c r="L8" i="5"/>
  <c r="F174" i="5" l="1"/>
  <c r="G174" i="5"/>
  <c r="E174" i="5"/>
  <c r="F169" i="5" l="1"/>
  <c r="G169" i="5"/>
  <c r="H169" i="5"/>
  <c r="I169" i="5"/>
  <c r="J169" i="5"/>
  <c r="K169" i="5"/>
  <c r="E169" i="5"/>
  <c r="E168" i="5" s="1"/>
  <c r="F151" i="5"/>
  <c r="F150" i="5" s="1"/>
  <c r="G151" i="5"/>
  <c r="G150" i="5" s="1"/>
  <c r="E151" i="5"/>
  <c r="E150" i="5" s="1"/>
  <c r="F148" i="5"/>
  <c r="G148" i="5"/>
  <c r="E148" i="5"/>
  <c r="E147" i="5" s="1"/>
  <c r="F144" i="5"/>
  <c r="G144" i="5"/>
  <c r="E144" i="5"/>
  <c r="F139" i="5"/>
  <c r="G139" i="5"/>
  <c r="E139" i="5"/>
  <c r="F137" i="5"/>
  <c r="G137" i="5"/>
  <c r="E137" i="5"/>
  <c r="D139" i="5"/>
  <c r="E136" i="5" l="1"/>
  <c r="J139" i="5"/>
  <c r="H139" i="5"/>
  <c r="I139" i="5"/>
  <c r="L139" i="5"/>
  <c r="K139" i="5"/>
  <c r="F132" i="5"/>
  <c r="G132" i="5"/>
  <c r="E132" i="5"/>
  <c r="F128" i="5"/>
  <c r="G128" i="5"/>
  <c r="E128" i="5"/>
  <c r="F114" i="5"/>
  <c r="E114" i="5"/>
  <c r="F111" i="5"/>
  <c r="G111" i="5"/>
  <c r="E111" i="5"/>
  <c r="E100" i="5"/>
  <c r="F100" i="5"/>
  <c r="G100" i="5"/>
  <c r="F95" i="5"/>
  <c r="G95" i="5"/>
  <c r="E95" i="5"/>
  <c r="F93" i="5"/>
  <c r="G93" i="5"/>
  <c r="E93" i="5"/>
  <c r="F86" i="5"/>
  <c r="G86" i="5"/>
  <c r="E86" i="5"/>
  <c r="F76" i="5"/>
  <c r="G76" i="5"/>
  <c r="E76" i="5"/>
  <c r="F71" i="5"/>
  <c r="G71" i="5"/>
  <c r="E71" i="5"/>
  <c r="F68" i="5"/>
  <c r="G68" i="5"/>
  <c r="E68" i="5"/>
  <c r="F65" i="5"/>
  <c r="G65" i="5"/>
  <c r="E65" i="5"/>
  <c r="G70" i="5" l="1"/>
  <c r="E70" i="5"/>
  <c r="F70" i="5"/>
  <c r="E52" i="5"/>
  <c r="L86" i="5"/>
  <c r="L114" i="5"/>
  <c r="E122" i="5"/>
  <c r="E110" i="5"/>
  <c r="E99" i="5"/>
  <c r="G52" i="5"/>
  <c r="F52" i="5"/>
  <c r="F50" i="5"/>
  <c r="G50" i="5"/>
  <c r="F47" i="5"/>
  <c r="G47" i="5"/>
  <c r="F41" i="5"/>
  <c r="G41" i="5"/>
  <c r="F37" i="5"/>
  <c r="G37" i="5"/>
  <c r="E37" i="5"/>
  <c r="F31" i="5"/>
  <c r="G31" i="5"/>
  <c r="E31" i="5"/>
  <c r="F7" i="5" l="1"/>
  <c r="G7" i="5"/>
  <c r="F25" i="5"/>
  <c r="G25" i="5"/>
  <c r="E25" i="5"/>
  <c r="F22" i="5"/>
  <c r="G22" i="5"/>
  <c r="E22" i="5"/>
  <c r="F19" i="5"/>
  <c r="G19" i="5"/>
  <c r="E19" i="5"/>
  <c r="F17" i="5"/>
  <c r="G17" i="5"/>
  <c r="E17" i="5"/>
  <c r="F15" i="5"/>
  <c r="G15" i="5"/>
  <c r="E15" i="5"/>
  <c r="E7" i="5"/>
  <c r="D7" i="5"/>
  <c r="D15" i="5"/>
  <c r="D17" i="5"/>
  <c r="D19" i="5"/>
  <c r="D22" i="5"/>
  <c r="D25" i="5"/>
  <c r="D27" i="5"/>
  <c r="D31" i="5"/>
  <c r="D37" i="5"/>
  <c r="D41" i="5"/>
  <c r="D47" i="5"/>
  <c r="D50" i="5"/>
  <c r="D53" i="5"/>
  <c r="D60" i="5"/>
  <c r="D65" i="5"/>
  <c r="D68" i="5"/>
  <c r="D71" i="5"/>
  <c r="D76" i="5"/>
  <c r="D79" i="5"/>
  <c r="D86" i="5"/>
  <c r="D93" i="5"/>
  <c r="D95" i="5"/>
  <c r="D100" i="5"/>
  <c r="D104" i="5"/>
  <c r="D111" i="5"/>
  <c r="D114" i="5"/>
  <c r="D123" i="5"/>
  <c r="D128" i="5"/>
  <c r="D132" i="5"/>
  <c r="D137" i="5"/>
  <c r="D144" i="5"/>
  <c r="D148" i="5"/>
  <c r="D147" i="5" s="1"/>
  <c r="D151" i="5"/>
  <c r="D163" i="5"/>
  <c r="D169" i="5"/>
  <c r="D174" i="5"/>
  <c r="D179" i="5"/>
  <c r="L15" i="5" l="1"/>
  <c r="L17" i="5"/>
  <c r="D168" i="5"/>
  <c r="E6" i="5"/>
  <c r="K17" i="5"/>
  <c r="D99" i="5"/>
  <c r="D122" i="5"/>
  <c r="D150" i="5"/>
  <c r="D136" i="5"/>
  <c r="D40" i="5"/>
  <c r="D110" i="5"/>
  <c r="D70" i="5"/>
  <c r="D6" i="5"/>
  <c r="D30" i="5"/>
  <c r="D52" i="5"/>
  <c r="D186" i="5" l="1"/>
  <c r="K151" i="5"/>
  <c r="K150" i="5" s="1"/>
  <c r="H151" i="5"/>
  <c r="H150" i="5" s="1"/>
  <c r="I151" i="5"/>
  <c r="I150" i="5" s="1"/>
  <c r="J151" i="5"/>
  <c r="J150" i="5" s="1"/>
  <c r="L151" i="5"/>
  <c r="L150" i="5" l="1"/>
  <c r="H31" i="5"/>
  <c r="G147" i="5" l="1"/>
  <c r="F147" i="5"/>
  <c r="J104" i="5"/>
  <c r="F122" i="5" l="1"/>
  <c r="G122" i="5"/>
  <c r="H132" i="5"/>
  <c r="I174" i="5"/>
  <c r="G110" i="5"/>
  <c r="J137" i="5"/>
  <c r="G99" i="5"/>
  <c r="J76" i="5"/>
  <c r="J71" i="5"/>
  <c r="J15" i="5"/>
  <c r="L50" i="5"/>
  <c r="L41" i="5"/>
  <c r="K22" i="5"/>
  <c r="I76" i="5"/>
  <c r="I104" i="5"/>
  <c r="I137" i="5"/>
  <c r="G168" i="5"/>
  <c r="K7" i="5"/>
  <c r="K31" i="5"/>
  <c r="J100" i="5"/>
  <c r="K104" i="5"/>
  <c r="K114" i="5"/>
  <c r="I132" i="5"/>
  <c r="H174" i="5"/>
  <c r="J37" i="5"/>
  <c r="I114" i="5"/>
  <c r="L179" i="5"/>
  <c r="L25" i="5"/>
  <c r="K37" i="5"/>
  <c r="J111" i="5"/>
  <c r="J19" i="5"/>
  <c r="J7" i="5"/>
  <c r="H128" i="5"/>
  <c r="K15" i="5"/>
  <c r="K19" i="5"/>
  <c r="I25" i="5"/>
  <c r="L27" i="5"/>
  <c r="I47" i="5"/>
  <c r="J60" i="5"/>
  <c r="H71" i="5"/>
  <c r="L79" i="5"/>
  <c r="K111" i="5"/>
  <c r="H137" i="5"/>
  <c r="H17" i="5"/>
  <c r="H25" i="5"/>
  <c r="H47" i="5"/>
  <c r="J17" i="5"/>
  <c r="J22" i="5"/>
  <c r="J25" i="5"/>
  <c r="J31" i="5"/>
  <c r="J47" i="5"/>
  <c r="I111" i="5"/>
  <c r="J132" i="5"/>
  <c r="L93" i="5"/>
  <c r="I179" i="5"/>
  <c r="L174" i="5"/>
  <c r="L163" i="5"/>
  <c r="L148" i="5"/>
  <c r="H144" i="5"/>
  <c r="G136" i="5"/>
  <c r="L137" i="5"/>
  <c r="H123" i="5"/>
  <c r="H95" i="5"/>
  <c r="K95" i="5"/>
  <c r="I95" i="5"/>
  <c r="L95" i="5"/>
  <c r="J95" i="5"/>
  <c r="H86" i="5"/>
  <c r="J86" i="5"/>
  <c r="I86" i="5"/>
  <c r="J79" i="5"/>
  <c r="H79" i="5"/>
  <c r="I79" i="5"/>
  <c r="L76" i="5"/>
  <c r="H76" i="5"/>
  <c r="K76" i="5"/>
  <c r="L68" i="5"/>
  <c r="H68" i="5"/>
  <c r="H65" i="5"/>
  <c r="L65" i="5"/>
  <c r="J65" i="5"/>
  <c r="K60" i="5"/>
  <c r="I60" i="5"/>
  <c r="H53" i="5"/>
  <c r="I53" i="5"/>
  <c r="L47" i="5"/>
  <c r="H41" i="5"/>
  <c r="F30" i="5"/>
  <c r="H37" i="5"/>
  <c r="G30" i="5"/>
  <c r="I37" i="5"/>
  <c r="L37" i="5"/>
  <c r="I31" i="5"/>
  <c r="K25" i="5"/>
  <c r="H22" i="5"/>
  <c r="H19" i="5"/>
  <c r="F6" i="5"/>
  <c r="H15" i="5"/>
  <c r="G6" i="5"/>
  <c r="L7" i="5"/>
  <c r="I17" i="5"/>
  <c r="I22" i="5"/>
  <c r="E30" i="5"/>
  <c r="L31" i="5"/>
  <c r="J123" i="5"/>
  <c r="H148" i="5"/>
  <c r="H60" i="5"/>
  <c r="H7" i="5"/>
  <c r="I15" i="5"/>
  <c r="I19" i="5"/>
  <c r="I7" i="5"/>
  <c r="K47" i="5"/>
  <c r="H50" i="5"/>
  <c r="K50" i="5"/>
  <c r="I100" i="5"/>
  <c r="L111" i="5"/>
  <c r="J114" i="5"/>
  <c r="F110" i="5"/>
  <c r="L123" i="5"/>
  <c r="K123" i="5"/>
  <c r="J128" i="5"/>
  <c r="L19" i="5"/>
  <c r="L22" i="5"/>
  <c r="L53" i="5"/>
  <c r="J53" i="5"/>
  <c r="I65" i="5"/>
  <c r="I71" i="5"/>
  <c r="J93" i="5"/>
  <c r="I128" i="5"/>
  <c r="G40" i="5"/>
  <c r="K41" i="5"/>
  <c r="J41" i="5"/>
  <c r="J50" i="5"/>
  <c r="F40" i="5"/>
  <c r="K68" i="5"/>
  <c r="J68" i="5"/>
  <c r="K93" i="5"/>
  <c r="I41" i="5"/>
  <c r="I68" i="5"/>
  <c r="H93" i="5"/>
  <c r="F99" i="5"/>
  <c r="L104" i="5"/>
  <c r="L128" i="5"/>
  <c r="I144" i="5"/>
  <c r="K144" i="5"/>
  <c r="I148" i="5"/>
  <c r="K148" i="5"/>
  <c r="I50" i="5"/>
  <c r="L60" i="5"/>
  <c r="K65" i="5"/>
  <c r="L71" i="5"/>
  <c r="I93" i="5"/>
  <c r="L100" i="5"/>
  <c r="K100" i="5"/>
  <c r="H104" i="5"/>
  <c r="H111" i="5"/>
  <c r="H114" i="5"/>
  <c r="I123" i="5"/>
  <c r="L132" i="5"/>
  <c r="F136" i="5"/>
  <c r="J144" i="5"/>
  <c r="L144" i="5"/>
  <c r="J148" i="5"/>
  <c r="F168" i="5"/>
  <c r="J174" i="5"/>
  <c r="J179" i="5"/>
  <c r="H179" i="5"/>
  <c r="K71" i="5"/>
  <c r="K79" i="5"/>
  <c r="K86" i="5"/>
  <c r="K128" i="5"/>
  <c r="K132" i="5"/>
  <c r="K137" i="5"/>
  <c r="K174" i="5"/>
  <c r="E186" i="5" l="1"/>
  <c r="F186" i="5"/>
  <c r="G186" i="5"/>
  <c r="J110" i="5"/>
  <c r="I110" i="5"/>
  <c r="L110" i="5"/>
  <c r="I30" i="5"/>
  <c r="I99" i="5"/>
  <c r="K110" i="5"/>
  <c r="J40" i="5"/>
  <c r="H168" i="5"/>
  <c r="J99" i="5"/>
  <c r="J168" i="5"/>
  <c r="L136" i="5"/>
  <c r="K168" i="5"/>
  <c r="H30" i="5"/>
  <c r="I147" i="5"/>
  <c r="J147" i="5"/>
  <c r="H40" i="5"/>
  <c r="J30" i="5"/>
  <c r="K30" i="5"/>
  <c r="L99" i="5"/>
  <c r="K6" i="5"/>
  <c r="K136" i="5"/>
  <c r="I136" i="5"/>
  <c r="J136" i="5"/>
  <c r="H136" i="5"/>
  <c r="H122" i="5"/>
  <c r="H110" i="5"/>
  <c r="H70" i="5"/>
  <c r="I70" i="5"/>
  <c r="J70" i="5"/>
  <c r="I52" i="5"/>
  <c r="L30" i="5"/>
  <c r="H6" i="5"/>
  <c r="J6" i="5"/>
  <c r="I6" i="5"/>
  <c r="K122" i="5"/>
  <c r="L122" i="5"/>
  <c r="H52" i="5"/>
  <c r="L6" i="5"/>
  <c r="L147" i="5"/>
  <c r="K147" i="5"/>
  <c r="L52" i="5"/>
  <c r="K52" i="5"/>
  <c r="K40" i="5"/>
  <c r="L40" i="5"/>
  <c r="I40" i="5"/>
  <c r="I122" i="5"/>
  <c r="J52" i="5"/>
  <c r="H147" i="5"/>
  <c r="J122" i="5"/>
  <c r="L70" i="5"/>
  <c r="K70" i="5"/>
  <c r="K179" i="5"/>
  <c r="H100" i="5"/>
  <c r="J186" i="5" l="1"/>
  <c r="H186" i="5"/>
  <c r="H99" i="5"/>
  <c r="K99" i="5"/>
  <c r="K186" i="5"/>
  <c r="L169" i="5"/>
  <c r="L168" i="5"/>
  <c r="L186" i="5" l="1"/>
  <c r="I168" i="5"/>
  <c r="I186" i="5" l="1"/>
</calcChain>
</file>

<file path=xl/sharedStrings.xml><?xml version="1.0" encoding="utf-8"?>
<sst xmlns="http://schemas.openxmlformats.org/spreadsheetml/2006/main" count="459" uniqueCount="332">
  <si>
    <t>Подпрограмма "Молодёжь Нефтеюганска"</t>
  </si>
  <si>
    <t>Подпрограмма "Обеспечение реализации муниципальной программы"</t>
  </si>
  <si>
    <t>Подпрограмма "Развитие системы массовой физической культуры, подготовки спортивного резерва и спорта высших достижений"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</si>
  <si>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</si>
  <si>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</si>
  <si>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энергоэффективности в отраслях экономики"</t>
  </si>
  <si>
    <t>Подпрограмма "Профилактика правонарушений"</t>
  </si>
  <si>
    <t>Подпрограмма "Безопасность дорожного движения"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</si>
  <si>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</si>
  <si>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</si>
  <si>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"Исполнение отдельных государственных полномочий"</t>
  </si>
  <si>
    <t>Подпрограмма "Развития малого и среднего предпринимательства"</t>
  </si>
  <si>
    <t>Подпрограмма "Своевременное и достоверное информирование населения о деятельности органов местного самоуправления муниципального образования город Нефтеюганск"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</si>
  <si>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</si>
  <si>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</si>
  <si>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</si>
  <si>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Итого</t>
  </si>
  <si>
    <t>Подпрограмма "Формирование комфортной городской среды"</t>
  </si>
  <si>
    <t>Муниципальная программа "Развитие образования и молодёжной политики в городе Нефтеюганске"</t>
  </si>
  <si>
    <t>Муниципальная программа "Доступная среда в городе Нефтеюганске"</t>
  </si>
  <si>
    <t>Подпрограмма "Общее образование. Дополнительное образование детей"</t>
  </si>
  <si>
    <t>Подпрограмма "Система оценки качества образования и информационная прозрачность системы образования"</t>
  </si>
  <si>
    <t>Муниципальная программа "Развитие культуры и туризма в городе Нефтеюганске"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</si>
  <si>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</si>
  <si>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</si>
  <si>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</si>
  <si>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Подпрограмма "Организационные, экономические механизмы развития культуры"</t>
  </si>
  <si>
    <t>Подпрограмма "Развитие материально-технической базы и спортивной инфраструктуры"</t>
  </si>
  <si>
    <t>Подпрограмма "Организация деятельности в сфере физической культуры и спорта"</t>
  </si>
  <si>
    <t>Муниципальная программа "Развитие жилищной сферы города Нефтеюганска"</t>
  </si>
  <si>
    <t>Подпрограмма "Стимулирование развития жилищного строительства"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</si>
  <si>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</si>
  <si>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</si>
  <si>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Муниципальная программа "Развитие жилищно-коммунального комплекса и повышение энергетической эффективности в городе Нефтеюганске"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</si>
  <si>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</si>
  <si>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Муниципальная программа "Защита населения и территории от чрезвычайных ситуаций, обеспечение первичных мер пожарной безопасности в городе Нефтеюганске"</t>
  </si>
  <si>
    <t>Муниципальная программа "Социально-экономическое развитие города Нефтеюганска"</t>
  </si>
  <si>
    <t>Муниципальная программа "Развитие транспортной системы в городе Нефтеюганске"</t>
  </si>
  <si>
    <t>Муниципальная программа "Управление муниципальными финансами города Нефтеюганска"</t>
  </si>
  <si>
    <t>Муниципальная программа "Управление муниципальным имуществом города Нефтеюганска"</t>
  </si>
  <si>
    <t>Муниципальная программа "Укрепление межнационального и межконфессионального согласия, профилактика экстремизма в городе Нефтеюганске"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</si>
  <si>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</si>
  <si>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</si>
  <si>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</si>
  <si>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</si>
  <si>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</si>
  <si>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Муниципальная программа "Профилактика терроризма в городе Нефтеюганске"</t>
  </si>
  <si>
    <t>Муниципальная программа "Развитие физической культуры и спорта в городе Нефтеюганске"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</si>
  <si>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</si>
  <si>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 xml:space="preserve">Отклонение от уточненного плана, руб.  (гр.3-гр.5) </t>
  </si>
  <si>
    <t>Подпрограмма "Профилактика незаконного оборота и потребления наркотических средств и психотропных веществ"</t>
  </si>
  <si>
    <t>Первоначальный план на 2023 год, руб.</t>
  </si>
  <si>
    <t xml:space="preserve">Отклонение от  плана 1 квартала 2023 года, руб.                 (гр.4-гр.5) </t>
  </si>
  <si>
    <t>Подпрограмма "Модернизация и развитие учреждений культуры"</t>
  </si>
  <si>
    <t>Муниципальная программа "Развитие гражданского общества"</t>
  </si>
  <si>
    <t>Подпрограмма "Поддержка творческих проектов, реализация талантов и способностей молодых людей, продвижение молодежных инициатив"</t>
  </si>
  <si>
    <t>1.1</t>
  </si>
  <si>
    <t>1.2.</t>
  </si>
  <si>
    <t>ДО</t>
  </si>
  <si>
    <t>ДГиЗО</t>
  </si>
  <si>
    <t>ДЖКХ</t>
  </si>
  <si>
    <t>ККиТ</t>
  </si>
  <si>
    <t>КФКиС</t>
  </si>
  <si>
    <t>ДМИ</t>
  </si>
  <si>
    <t>ДДА</t>
  </si>
  <si>
    <t>Подпрограмма "Оказание поддержки социально ориентированным некоммерческим организациям"</t>
  </si>
  <si>
    <t>1.3.</t>
  </si>
  <si>
    <t>1.4</t>
  </si>
  <si>
    <t>1.5</t>
  </si>
  <si>
    <t>1.6</t>
  </si>
  <si>
    <t>2</t>
  </si>
  <si>
    <t>3</t>
  </si>
  <si>
    <t>3.1</t>
  </si>
  <si>
    <t>3.2</t>
  </si>
  <si>
    <t>4</t>
  </si>
  <si>
    <t>4.1</t>
  </si>
  <si>
    <t>4.2</t>
  </si>
  <si>
    <t>4.3</t>
  </si>
  <si>
    <t>5</t>
  </si>
  <si>
    <t>5.1</t>
  </si>
  <si>
    <t>5.2</t>
  </si>
  <si>
    <t>5.3</t>
  </si>
  <si>
    <t>5.4</t>
  </si>
  <si>
    <t>6</t>
  </si>
  <si>
    <t>6.1</t>
  </si>
  <si>
    <t>6.2</t>
  </si>
  <si>
    <t>6.3</t>
  </si>
  <si>
    <t>6.4</t>
  </si>
  <si>
    <t>6.5</t>
  </si>
  <si>
    <t>6.6</t>
  </si>
  <si>
    <t>7</t>
  </si>
  <si>
    <t>7.1</t>
  </si>
  <si>
    <t>7.2</t>
  </si>
  <si>
    <t>8</t>
  </si>
  <si>
    <t>8.1</t>
  </si>
  <si>
    <t>8.2</t>
  </si>
  <si>
    <t>9</t>
  </si>
  <si>
    <t>9.1</t>
  </si>
  <si>
    <t>9.2</t>
  </si>
  <si>
    <t>9.3</t>
  </si>
  <si>
    <t>10</t>
  </si>
  <si>
    <t>10.1</t>
  </si>
  <si>
    <t>10.2</t>
  </si>
  <si>
    <t>10.3</t>
  </si>
  <si>
    <t>11</t>
  </si>
  <si>
    <t>11.1</t>
  </si>
  <si>
    <t>12</t>
  </si>
  <si>
    <t>12.1</t>
  </si>
  <si>
    <t>12.2</t>
  </si>
  <si>
    <t>12.3</t>
  </si>
  <si>
    <t>13</t>
  </si>
  <si>
    <t>14</t>
  </si>
  <si>
    <t>14.1</t>
  </si>
  <si>
    <t>14.2</t>
  </si>
  <si>
    <t>15</t>
  </si>
  <si>
    <t>Обеспечение предоставления дошкольного, общего, дополнительного образования</t>
  </si>
  <si>
    <t>Развитие материально-технической базы образовательных организаций</t>
  </si>
  <si>
    <t>Обеспечение персонифицированного финансирования дополнительного образования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</si>
  <si>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</si>
  <si>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</si>
  <si>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Региональный проект «Патриотическое воспитание граждан Российской Федерации» </t>
  </si>
  <si>
    <t xml:space="preserve">Обеспечение организации и проведения государственной итоговой аттестации </t>
  </si>
  <si>
    <t>Обеспечение отдыха и оздоровления детей в каникулярное время</t>
  </si>
  <si>
    <t xml:space="preserve">Обеспечение реализации молодёжной политики 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</si>
  <si>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</si>
  <si>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Обеспечение выполнения функции управления и контроля в сфере образования и молодёжной политики</t>
  </si>
  <si>
    <t>Обеспечение функционирования казённого учреждения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</si>
  <si>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</si>
  <si>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</si>
  <si>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Развитие дополнительного образования в сфере культуры</t>
  </si>
  <si>
    <t xml:space="preserve">Организация культурно-массовых мероприятий </t>
  </si>
  <si>
    <t>Техническое обследование, реконструкция, капитальный ремонт, строительство объектов культуры</t>
  </si>
  <si>
    <t>Обеспечение деятельности комитета культуры
и туризма</t>
  </si>
  <si>
    <t xml:space="preserve">Усиление социальной направленности культурной политики 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</si>
  <si>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</si>
  <si>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Организация отдыха и оздоровления детей</t>
  </si>
  <si>
    <t>Подготовка спортивного резерва и спорта высших достижений</t>
  </si>
  <si>
    <t>Региональный проект "Спорт - норма жизни"</t>
  </si>
  <si>
    <t>Укрепление материально-технической базы учреждений сферы физической культуры и спорта</t>
  </si>
  <si>
    <t>Совершенствование инфраструктуры спорта в городе Нефтеюганске</t>
  </si>
  <si>
    <t xml:space="preserve">Организационное обеспечение функционирования отрасли </t>
  </si>
  <si>
    <t>Осуществление полномочий в области градостроительной деятельности</t>
  </si>
  <si>
    <t>Проектирование и строительство инженерных сетей для увеличения объемов жилищного строительства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</si>
  <si>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</si>
  <si>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Изъятие земельных участков и расположенных на них объектов недвижимого имущества для муниципальных нужд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</si>
  <si>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</si>
  <si>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Региональный проект «Обеспечение устойчивого сокращения непригодного для проживания жилищного фонда»</t>
  </si>
  <si>
    <t>Обеспечение жильем молодых семей государственной программы РФ «Обеспечение доступным и комфортным жильем и коммунальными услугами граждан РФ</t>
  </si>
  <si>
    <t>Улучшение жилищных условий отдельных категорий граждан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</si>
  <si>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</si>
  <si>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Предоставление субсидий организациям коммунального комплекса, предоставляющим коммунальные услуги населению</t>
  </si>
  <si>
    <t>Региональный проект «Чистая вода»</t>
  </si>
  <si>
    <t>Поддержка технического состояния жилищного фонда</t>
  </si>
  <si>
    <t>Реализация энергосберегающих мероприятий в муниципальном секторе</t>
  </si>
  <si>
    <t>Улучшение санитарного состояния городских территорий</t>
  </si>
  <si>
    <t xml:space="preserve">Благоустройство и озеленение города </t>
  </si>
  <si>
    <t>Реализация инициативных проектов, отобранных по результатам конкурса</t>
  </si>
  <si>
    <t>Региональный проект "Формирование комфортной городской среды"</t>
  </si>
  <si>
    <t>Региональный проект «Чистая страна»</t>
  </si>
  <si>
    <t>Организационное обеспечение функционирования отрасли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</si>
  <si>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</si>
  <si>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</si>
  <si>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Приобретение нежилых помещений под размещение участковых пунктов полиции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</si>
  <si>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</si>
  <si>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</si>
  <si>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</si>
  <si>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</si>
  <si>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</si>
  <si>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</si>
  <si>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</si>
  <si>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</si>
  <si>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</si>
  <si>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Государственная поддержка развития растениеводства и животноводства, переработки и реализации продукции</t>
  </si>
  <si>
    <t>Региональный проект «Акселерация субъектов малого и среднего предпринимательства»</t>
  </si>
  <si>
    <t>Региональный проект «Создание условий для легкого старта и комфортного ведения бизнеса»</t>
  </si>
  <si>
    <t>Финансовая поддержка субъектов малого и среднего предпринимательства, имеющих статус "социальное предприятие"</t>
  </si>
  <si>
    <t>Обеспечение доступности и повышение качества транспортных услуг автомобильным транспортом</t>
  </si>
  <si>
    <t>Строительство (реконструкция), капитальный ремонт и ремонт автомобильных дорог общего пользования местного значения</t>
  </si>
  <si>
    <t>Обеспечение функционирования сети автомобильных дорог общего пользования местного значения</t>
  </si>
  <si>
    <t>Улучшение условий дорожного движения и устранение опасных участков на улично-дорожной сети</t>
  </si>
  <si>
    <t>Обеспечение деятельности  департамента финансов</t>
  </si>
  <si>
    <t>Оказание финансовой и имущественной поддержки социально ориентированным некоммерческим организациям</t>
  </si>
  <si>
    <t>Поддержка и реализация потенциала молодежи на территории муниципального образования город Нефтеюганск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</si>
  <si>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</si>
  <si>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</si>
  <si>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</si>
  <si>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молодёжной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</si>
  <si>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</si>
  <si>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</si>
  <si>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</si>
  <si>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1.1.1</t>
  </si>
  <si>
    <t>1.1.2</t>
  </si>
  <si>
    <t>1.1.4</t>
  </si>
  <si>
    <t>1.1.3</t>
  </si>
  <si>
    <t>1.1.5</t>
  </si>
  <si>
    <t>1.1.6</t>
  </si>
  <si>
    <t>1.2.1</t>
  </si>
  <si>
    <t>1.3.1</t>
  </si>
  <si>
    <t>1.4.1</t>
  </si>
  <si>
    <t>1.5.1</t>
  </si>
  <si>
    <t>1.4.2</t>
  </si>
  <si>
    <t>1.5.2</t>
  </si>
  <si>
    <t>1.6.1</t>
  </si>
  <si>
    <t>2.1</t>
  </si>
  <si>
    <t>3.1.1</t>
  </si>
  <si>
    <t>3.1.2</t>
  </si>
  <si>
    <t>3.1.3</t>
  </si>
  <si>
    <t>3.1.4</t>
  </si>
  <si>
    <t>3.2.1</t>
  </si>
  <si>
    <t>3.2.2</t>
  </si>
  <si>
    <t>4.1.1</t>
  </si>
  <si>
    <t>4.1.2</t>
  </si>
  <si>
    <t>4.1.3</t>
  </si>
  <si>
    <t>4.1.4</t>
  </si>
  <si>
    <t>4.2.1</t>
  </si>
  <si>
    <t>4.2.2</t>
  </si>
  <si>
    <t>4.3.1</t>
  </si>
  <si>
    <t>5.1.1</t>
  </si>
  <si>
    <t>5.1.2</t>
  </si>
  <si>
    <t>5.1.3</t>
  </si>
  <si>
    <t>5.1.4</t>
  </si>
  <si>
    <t>5.2.1</t>
  </si>
  <si>
    <t>5.2.2</t>
  </si>
  <si>
    <t>5.3.1</t>
  </si>
  <si>
    <t>5.3.2</t>
  </si>
  <si>
    <t>5.4.1</t>
  </si>
  <si>
    <t>6.1.1</t>
  </si>
  <si>
    <t>6.1.2</t>
  </si>
  <si>
    <t>6.1.3</t>
  </si>
  <si>
    <t>6.2.1</t>
  </si>
  <si>
    <t>6.3.1</t>
  </si>
  <si>
    <t>6.4.1</t>
  </si>
  <si>
    <t>6.4.2</t>
  </si>
  <si>
    <t>6.4.3</t>
  </si>
  <si>
    <t>6.4.4</t>
  </si>
  <si>
    <t>6.4.5</t>
  </si>
  <si>
    <t>6.5.1</t>
  </si>
  <si>
    <t>6.6.1</t>
  </si>
  <si>
    <t>7.1.1</t>
  </si>
  <si>
    <t>7.1.2</t>
  </si>
  <si>
    <t>7.1.3</t>
  </si>
  <si>
    <t>7.2.1</t>
  </si>
  <si>
    <t>7.2.2</t>
  </si>
  <si>
    <t>8.1.1</t>
  </si>
  <si>
    <t>8.2.1</t>
  </si>
  <si>
    <t>9.1.1</t>
  </si>
  <si>
    <t>9.1.2</t>
  </si>
  <si>
    <t>9.1.3</t>
  </si>
  <si>
    <t>9.2.1</t>
  </si>
  <si>
    <t>9.2.2</t>
  </si>
  <si>
    <t>9.2.3</t>
  </si>
  <si>
    <t>9.3.1</t>
  </si>
  <si>
    <t>9.3.2</t>
  </si>
  <si>
    <t>9.3.4</t>
  </si>
  <si>
    <t>10.1.1</t>
  </si>
  <si>
    <t>10.2.1</t>
  </si>
  <si>
    <t>10.2.2</t>
  </si>
  <si>
    <t>10.3.1</t>
  </si>
  <si>
    <t>11.1.1</t>
  </si>
  <si>
    <t>12.1.1</t>
  </si>
  <si>
    <t>12.2.1</t>
  </si>
  <si>
    <t>12.3.1</t>
  </si>
  <si>
    <t>13.1</t>
  </si>
  <si>
    <t>13.2</t>
  </si>
  <si>
    <t>14.1.1</t>
  </si>
  <si>
    <t>14.1.2</t>
  </si>
  <si>
    <t>14.1.3</t>
  </si>
  <si>
    <t>14.2.1</t>
  </si>
  <si>
    <t>14.2.2</t>
  </si>
  <si>
    <t>14.2.3</t>
  </si>
  <si>
    <t>14.2.4</t>
  </si>
  <si>
    <t>15.1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</si>
  <si>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</si>
  <si>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</si>
  <si>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</si>
  <si>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% исполнения к плану на 2023 год</t>
  </si>
  <si>
    <t>№ п/п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</si>
  <si>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</si>
  <si>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</si>
  <si>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5.1.5</t>
  </si>
  <si>
    <t>Обеспечение выполнения комплекса работ по повышению качества анализа и разработки (уточнения) стратегий, комплексных программ, концепций, прогнозов, а так же целеполагающих документов муниципального образования город Нефтеюганск</t>
  </si>
  <si>
    <t>План на 1 полугодие                      2023 года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</si>
  <si>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</si>
  <si>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</si>
  <si>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12.2.2</t>
  </si>
  <si>
    <t>Подпрограмма "Реализация инициативных проектов"</t>
  </si>
  <si>
    <t>12.4</t>
  </si>
  <si>
    <t>12.4.1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</si>
  <si>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</si>
  <si>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</si>
  <si>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</si>
  <si>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13.3</t>
  </si>
  <si>
    <t>Повышение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</si>
  <si>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</si>
  <si>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15.2</t>
  </si>
  <si>
    <t>Ликвидация и расселение приспособленных для проживания строений</t>
  </si>
  <si>
    <t>5.2.3</t>
  </si>
  <si>
    <t>Реализация полномочий в сфере жилищно-коммунального комплекса</t>
  </si>
  <si>
    <t>Создание условий для деятельности субъектов профилактики наркомании</t>
  </si>
  <si>
    <t>Проведение информационной антинаркотической политики, просветительских мероприятий</t>
  </si>
  <si>
    <t>ДФ</t>
  </si>
  <si>
    <t>1</t>
  </si>
  <si>
    <t>7.2.3</t>
  </si>
  <si>
    <t>7.2.4</t>
  </si>
  <si>
    <t>План на 2023 год (рублей)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</si>
  <si>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</si>
  <si>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5.2.4</t>
  </si>
  <si>
    <t>Проведение ремонтных работ по восстановлению нежилых помещений находящихся в пользовании, в результате наступления страховых случаев</t>
  </si>
  <si>
    <t>13.4</t>
  </si>
  <si>
    <t>Исполнение                                на 01.01.2024</t>
  </si>
  <si>
    <t>6.7</t>
  </si>
  <si>
    <t>Подпрограмма "Обустройство, использование, защита и охрана городских лесов"</t>
  </si>
  <si>
    <t>6.7.1</t>
  </si>
  <si>
    <t>Предупреждение возникновения и распространения лесных пожаров</t>
  </si>
  <si>
    <t xml:space="preserve">Причины неполного освоения </t>
  </si>
  <si>
    <t>Исполнение 100%</t>
  </si>
  <si>
    <t>Реализация мероприятий по приспособлению общего имущества в многоквартирных домах, с учетом потребностей инвалидов и обеспечения их доступности для инвалидов- Заключены м/к  на общую сумму 3 296 443,35- переходящие на 2024 год. БА не освоены с поздним доведением бюджетных средств.</t>
  </si>
  <si>
    <t>Заключен м\к на сумму 1 434 999- переходящие на 2024 год.</t>
  </si>
  <si>
    <t>Пир на снос непригодного жилья- Заключены м/к на общую сумму 1 689 335,72- переходящие на 2024 год. Остальные БА не освоены в связи с поздним доведением  средств. Также экономия по итогам проведенных конкурсных процедур. Снос непригодного жилья - Заключены м/к на общую сумму 15 995 113,00- переходящие на 2024 год. Остальные БА не освоены в связи с поздним доведением средств. Также экономия по итогам проведенных конкурсных процедур. Снос объектов муниципальной собственности - Отсутствие необходимости в сносе запланированных объектов.</t>
  </si>
  <si>
    <t>ЭА.2023.0004 от 26.08.2023 ООО «ВТОР РЕСУРС» на сумму 1 697 577,48 - исполнение 100%, ЭА.2023.00052 от 08.11.2023 ИП Гагауз Октавиан Васильевич на сумму 698 262,39 - исполнение 100%. Экономия по итогам провденных конкурсных процедур.</t>
  </si>
  <si>
    <t>Возмещение затрат по откачке и вывозу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 - Оплата произведена на основании фактических затрат</t>
  </si>
  <si>
    <t>Выполнение работ по текущему ремонту жилых помещений - Заключен Контракт № ЭА.2023.00031 от 26.06.2023 на сумму 198 950.00. Исполнение 100%. Экономия после проведенных конкурсных процедур. Выполнение ремонтно-восстановительных работ в жилых помещениях на территории города Нефтеюганска - Исполнение 100 %. Контракт № 53-23 от 20.04.2023 на сумму 599 670. Экономия после проведенных конкурсных процедур. Выполнение работ по капитальному и текущему ремонту жилых помещений - Заключено м/к на общую сумму 5 571 815,13. Экономия после проведенных конкурсных процедур. м/к ЭА.2023.00095 от
26.12.2023 на сумму 716 217,96- переходящий на 2024 год. ЭА.2023.00098 от 26.12.2023 на сумму 456 943,00- переходящий на 2024 год. Возмещение недополученных доходов организациям, предоставляющим гражданам услуги по содержанию жилых помещений по размерам платы,не обеспечивающим возмещение издержек - Не полное освоение в связи с поздней подачей расчетных документов от управляющий компаний. Субсидия на финансовое обеспечение затрат Югорскому фонду капитального ремонта многоквартирных домов в связи с оказанием дополнительной помощи при возникновении неотложной необходимости в проведении капитального ремонта общего имущества в многоквартирных домах - Оплата произведена согласно соглашения о предоставлении субсидии Югорскому фонду кап.ремонта.</t>
  </si>
  <si>
    <t>Оказание услуг по содержанию животных, оставленных в приюте на пожизненное содержание (агрессивные)- Заключен м\к ЭА.2023.00019 от 05.06.2023 на сумму 6 031 136,00. Контракт переходящий на 2024 год. Содержание земель общего пользования - Заключен м/к № ЭА.2022.00096 от 26.12.2022 ООО "МГС" на сумму 198 664 595,54. Оплата производится по факту выполненных работ, не в полном объеме выполнены работы по содержанию в части сгребания и скалывания снега, также содержания детсикх иговых площадок.  М\К ЭА.2023.00056 от 20.11.2023 Индивидуальный предприниматель Косых Екатерина Сергеевна на сумму 24 100 000,00 - оплата по факту выполненных работ, проверка объема выполненных работ за декабрь, оплата в 2024 году. Ремонт и очистка объектов ливневой канализации расположенных на территории города Нефтеюганска -  Заключен м/к на сумму 589 000,00- переходящий на 2024 год.  Муниципальный контракт на оказание услуг по ремонту не заключен в связи с поздним доведением средств, также уточнением объема работ. Ликвидация несанкционированных свалок - ЭА.2023.00072 от 14.12.2023 ООО "ПРЕМИУМ" на сумму 1 200 000 - контракт переходящий на 2024 год. ЭА.2023.00101 от 30.12.2023 на сумму  26 051 120,00- контракт переходящий на 2024 год. Услуга по приёму и складированию снежных масс - Контракт ЭА.2023.00051 от 07.11.2023 с ИП Косых на сумму 14 970 851,92 - оплата по факту выполненных работ, проверка объема выполненных работ за декабрь, оплата в 2024 году. Выполнение комплекса дезинфекционных мероприятий контейнеров и контейнерных площадок для накопления ТКО - Экономия по итогам проведенных конкурсных процедур, м\к ЭА.2023.00061 от 25.11.2023 ООО «Комос» на сумму 451 703,36- контракт переходящий на 2024 год. Отлов безнадзорных животных - Заключены м/к на общуюю сумму 11 681 036. Контракт ЭА.2023.00059 от 25.11.2023 ИП Давлетов Константин Аркадьевич на сумму 4 291 000,00 - переходящий на 2024 год. Субсидия из бюджета города Нефтеюганска на возмещение затрат, связанных с содержанием и обслуживанием модульных туалетов на территории города Нефтеюганска- Произведена оплата за январь-ноябрь 2023. Оплата за декабрь 2023 будет произведена в 2024 году. Оплата произведена на основании фактических затрат.</t>
  </si>
  <si>
    <t xml:space="preserve">Озеленение мест общего пользования- 117-23 от 27.09.2023  на сумму 495 000,00 - контракт переходящий на 20224 год, 118-23 от 27.09.2023 на сумму 236 407,86 - контракт переходящий на 2024 год. Ремонт внутриквартальных проездов в микрорайонах города Нефтеюганска- Муниципальные контракты не заключены в связи с поздним доведением средств и сезоностью выполнения запланированных работ. Устройство тротуара на территории города Нефтеюганска- Муниципальные контракты не заключены в связи с поздним доведением средств и сезоностью выполнения запланированных работ. Устройство ледового городка- Заключен м/к 01-23 от 17.01.2023 на сумму 241 559,00 ИП Герасимчук. Исполнение 100 %. ЭА.2023.00055 от 20.11.2023 ООО «Промжилсервис» на сумму 13 860 000,00 - контракт переходящий на 2024 год. Нарушение подрядчиком сроков выполнения работ. Монтаж и содержание искусственных елей и новогодней иллюминации- Заключено м\к на общую сумму 6 140 703,34. №138-23 от 29.11.2023 ИП ГЕРАСИМЧУК ВИКТОРИЯ ВЛАДИМИРОВНА на сумму 444 010,00- переходящий на 2024 год. 153-23 от 12.12.2023 ООО  "ПРОМЖИЛСЕРВИС " на сумму 556 060,00- переходящий на 2024 год. Также не заключен контракт на 5 196 000 руб. в связи с поздним доведением средств (4 декабря 2023 года). Приобретение и установка урн для мусора - ЭА.2023.00064 от 27.11.2023 ИП Мирзаянов Максим Фанилович на сумму 997 321,34 - контракт переходящий на 2024 год.
</t>
  </si>
  <si>
    <t>Выполнение работ по комплексному благоустройству территорий в рамках реализации проекта «Формирование комфортной городской среды» – Заключен муниципальный контракт с ООО "ПРОМЖИЛСЕРВИС" № ЭА.2023.00002 от 28.04.2023 на сумму 19 206 290,30 руб. (Устройство Памп-трека в городе Нефтеюганске 16 микрорайон. Работы выполнены в полном объеме, на основании акта выполненных работ. Также заключен муниципальный контракт с «Городострой» ЭА.2023.00003 от 11.04.2023 на сумму 1 000 000,00 руб. (на выполнение демонтажных работ и подготовку территории). Работы выполнены в полном объеме, на основании акта выполненных работ. ООО "СТРОЙГРАД" заключен м/к ЭА.2023.00020 от 13.06.2023 на сумму 10 173 984,00 руб. на благоустройство общественной территории в районе лыжной базы г. Нефтеюганска. (устройство освещения). Оплата произведена по факту выполненных работ на сумму 9 720 674,47. Контракт исполнен на 100%. Заключен м/к ЭА.2023.00047 ООО «Пожарный Сервис» (устройство бетонной площадки, устройство бетонной лавочки индивидуального проектирования) на сумму 2 927 600,00 - исполнение 100%.</t>
  </si>
  <si>
    <t xml:space="preserve"> ПИР на капитальный ремонт объектов водоснабжения и водоотведения - ЭА.2023.00021 от 19.06.2023 на сумму 1 318 800,00, ЭА.2023.00022 от 19.06.2023 на сумму 2 597 400,00, ЭА.2023.00023 от 19.06.2023 на сумму 996 666,67. М/К переходящие на 2024 год. Проектная документация направлена на экспертизу, срок окончания экспертизы ориентировочно конец февраля 2024 года.</t>
  </si>
  <si>
    <t>Бюджетные ассигнования доведены 04 декабря 2023 года на оказание услуг по созданию минерализованных полос (противопожарные плуги) для защиты лесов от пожара.</t>
  </si>
  <si>
    <t>Муниципальный контракт не заключен в связи с поздним доведением бюджетных ассигнований. Поставка с установкой 53 камер видеонаблюдения в рамках модернизации существующей городской системы видеонаблюдения.</t>
  </si>
  <si>
    <t>Бюджетные ассигнования доведены 25 сентября 2023 года. Муниципальные контракты на оказание услуг по устройству остановки по улице Сургутской (колледж)  не заключены в связи с уточнением объема запланированных работ.</t>
  </si>
  <si>
    <t>Экономия после проведенных конкурсных процедур.</t>
  </si>
  <si>
    <t>Содержание автомобильных дорог общего пользования и средств регулирования дорожного движения на территории города Нефтеюганска - НГМУП Универсал сервис м/к ЭА.2022.00100 от 31.12.2022 на сумму 232 464 437,64. -исполнение 100%  М/К 51-23 от 17.04.2023 ИП Халилов  на сумму 99 664,00- исполнение 100%, ЭА.2023.00045 от 04.08.2023 ООО "СТРОИТЕЛЬНО-МОНТАЖНОЕ УПРАВЛЕНИЕ"  на сумму 72 797 071,92 руб., ЭА.2023.00056 от 20.11.2023 ИП Косых Екатерина Сергеевна  на сумму 23 543 088,64 - оплата по факту выполненных работ, проверка объема выполненных работ за декабрь, оплата в 2024 году.</t>
  </si>
  <si>
    <t>Обустройство улично-дорожной сети техническими средствами организации дорожного движения - ЭА.2023.00076 от 18.12.2023 ООО "ЗАЩИТА 86" на сумму 1 254 546,00- контракт переходящий на 2024 год. Экономия после проведенных конкурсных процедур.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</si>
</sst>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59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/>
    <xf numFmtId="0" fontId="4" fillId="2" borderId="0" xfId="0" applyFont="1" applyFill="1"/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M186"/>
  <sheetViews>
    <sheetView tabSelected="1" zoomScaleNormal="100" workbookViewId="0">
      <pane ySplit="5" topLeftCell="A6" activePane="bottomLeft" state="frozen"/>
      <selection pane="bottomLeft" activeCell="A75" sqref="A75:XFD75"/>
    </sheetView>
  </sheetViews>
  <sheetFormatPr defaultColWidth="9.140625" defaultRowHeight="15.75" x14ac:dyDescent="0.25"/>
  <cols>
    <col min="1" max="1" width="6.85546875" style="1" customWidth="1"/>
    <col min="2" max="2" width="75.85546875" style="25" customWidth="1"/>
    <col min="3" max="3" width="10.42578125" style="3" customWidth="1"/>
    <col min="4" max="4" width="3.7109375" style="2" hidden="1" customWidth="1"/>
    <col min="5" max="5" width="19.85546875" style="2" customWidth="1"/>
    <col min="6" max="6" width="19.85546875" style="2" hidden="1" customWidth="1"/>
    <col min="7" max="7" width="20.5703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2.85546875" style="2" customWidth="1"/>
    <col min="13" max="13" width="94.5703125" style="2" customWidth="1"/>
    <col min="14" max="16384" width="9.140625" style="2"/>
  </cols>
  <sheetData>
    <row r="1" spans="1:13" hidden="1" x14ac:dyDescent="0.25"/>
    <row r="2" spans="1:13" ht="37.5" customHeight="1" x14ac:dyDescent="0.25">
      <c r="B2" s="50" t="s">
        <v>272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idden="1" x14ac:dyDescent="0.25"/>
    <row r="4" spans="1:13" ht="54" customHeight="1" x14ac:dyDescent="0.25">
      <c r="A4" s="29" t="s">
        <v>276</v>
      </c>
      <c r="B4" s="30" t="s">
        <v>273</v>
      </c>
      <c r="C4" s="30" t="s">
        <v>274</v>
      </c>
      <c r="D4" s="31" t="s">
        <v>51</v>
      </c>
      <c r="E4" s="31" t="s">
        <v>304</v>
      </c>
      <c r="F4" s="31" t="s">
        <v>281</v>
      </c>
      <c r="G4" s="31" t="s">
        <v>309</v>
      </c>
      <c r="H4" s="31" t="s">
        <v>42</v>
      </c>
      <c r="I4" s="31" t="s">
        <v>49</v>
      </c>
      <c r="J4" s="31" t="s">
        <v>52</v>
      </c>
      <c r="K4" s="31" t="s">
        <v>43</v>
      </c>
      <c r="L4" s="31" t="s">
        <v>275</v>
      </c>
      <c r="M4" s="36" t="s">
        <v>314</v>
      </c>
    </row>
    <row r="5" spans="1:13" hidden="1" x14ac:dyDescent="0.25">
      <c r="A5" s="33" t="s">
        <v>301</v>
      </c>
      <c r="B5" s="26">
        <v>2</v>
      </c>
      <c r="C5" s="5">
        <v>3</v>
      </c>
      <c r="D5" s="4">
        <v>2</v>
      </c>
      <c r="E5" s="5">
        <v>4</v>
      </c>
      <c r="F5" s="4">
        <v>4</v>
      </c>
      <c r="G5" s="5">
        <v>5</v>
      </c>
      <c r="H5" s="4">
        <v>6</v>
      </c>
      <c r="I5" s="5">
        <v>7</v>
      </c>
      <c r="J5" s="4">
        <v>8</v>
      </c>
      <c r="K5" s="5">
        <v>9</v>
      </c>
      <c r="L5" s="4">
        <v>6</v>
      </c>
      <c r="M5" s="37"/>
    </row>
    <row r="6" spans="1:13" s="8" customFormat="1" ht="31.5" hidden="1" x14ac:dyDescent="0.25">
      <c r="A6" s="6">
        <v>1</v>
      </c>
      <c r="B6" s="27" t="s">
        <v>18</v>
      </c>
      <c r="C6" s="15"/>
      <c r="D6" s="7" t="e">
        <f>D7+D15+D17+D19+D22+D25</f>
        <v>#REF!</v>
      </c>
      <c r="E6" s="7">
        <f>E7+E15+E17+E19+E22+E25</f>
        <v>5630672493</v>
      </c>
      <c r="F6" s="7">
        <f>F7+F15+F17+F19+F22+F25</f>
        <v>487155737.58000004</v>
      </c>
      <c r="G6" s="7">
        <f>G7+G15+G17+G19+G22+G25</f>
        <v>5382034542.9299994</v>
      </c>
      <c r="H6" s="7" t="e">
        <f>D6-G6</f>
        <v>#REF!</v>
      </c>
      <c r="I6" s="7">
        <f>E6-G6</f>
        <v>248637950.07000065</v>
      </c>
      <c r="J6" s="7">
        <f>F6-G6</f>
        <v>-4894878805.3499994</v>
      </c>
      <c r="K6" s="7" t="e">
        <f>G6/D6*100</f>
        <v>#REF!</v>
      </c>
      <c r="L6" s="17">
        <f>G6/E6*100</f>
        <v>95.584222836986072</v>
      </c>
      <c r="M6" s="38"/>
    </row>
    <row r="7" spans="1:13" s="11" customFormat="1" ht="31.5" hidden="1" x14ac:dyDescent="0.25">
      <c r="A7" s="9" t="s">
        <v>56</v>
      </c>
      <c r="B7" s="22" t="s">
        <v>20</v>
      </c>
      <c r="C7" s="16"/>
      <c r="D7" s="10" t="e">
        <f>SUM(#REF!)</f>
        <v>#REF!</v>
      </c>
      <c r="E7" s="10">
        <f>SUM(E8:E14)</f>
        <v>5365535893</v>
      </c>
      <c r="F7" s="10">
        <f>SUM(F8:F14)</f>
        <v>356559682.43000001</v>
      </c>
      <c r="G7" s="10">
        <f>SUM(G8:G14)</f>
        <v>5117757327.2199993</v>
      </c>
      <c r="H7" s="10" t="e">
        <f>D7-G7</f>
        <v>#REF!</v>
      </c>
      <c r="I7" s="10">
        <f t="shared" ref="I7:I79" si="0">E7-G7</f>
        <v>247778565.78000069</v>
      </c>
      <c r="J7" s="10">
        <f t="shared" ref="J7:J79" si="1">F7-G7</f>
        <v>-4761197644.789999</v>
      </c>
      <c r="K7" s="10" t="e">
        <f>G7/D7*100</f>
        <v>#REF!</v>
      </c>
      <c r="L7" s="18">
        <f t="shared" ref="L7:L79" si="2">G7/E7*100</f>
        <v>95.382035071217047</v>
      </c>
      <c r="M7" s="39"/>
    </row>
    <row r="8" spans="1:13" ht="31.5" hidden="1" x14ac:dyDescent="0.25">
      <c r="A8" s="33" t="s">
        <v>190</v>
      </c>
      <c r="B8" s="32" t="s">
        <v>115</v>
      </c>
      <c r="C8" s="14" t="s">
        <v>58</v>
      </c>
      <c r="D8" s="12"/>
      <c r="E8" s="12">
        <v>4851963273</v>
      </c>
      <c r="F8" s="12"/>
      <c r="G8" s="12">
        <v>4804380120.1899996</v>
      </c>
      <c r="H8" s="12"/>
      <c r="I8" s="12"/>
      <c r="J8" s="12"/>
      <c r="K8" s="12"/>
      <c r="L8" s="19">
        <f>G8/E8*100</f>
        <v>99.019301051292189</v>
      </c>
      <c r="M8" s="37"/>
    </row>
    <row r="9" spans="1:13" x14ac:dyDescent="0.25">
      <c r="A9" s="33" t="s">
        <v>191</v>
      </c>
      <c r="B9" s="32" t="s">
        <v>116</v>
      </c>
      <c r="C9" s="14" t="s">
        <v>59</v>
      </c>
      <c r="D9" s="12"/>
      <c r="E9" s="12">
        <v>266965874</v>
      </c>
      <c r="F9" s="12">
        <v>265111159</v>
      </c>
      <c r="G9" s="12">
        <v>74453126.219999999</v>
      </c>
      <c r="H9" s="12"/>
      <c r="I9" s="12"/>
      <c r="J9" s="12"/>
      <c r="K9" s="12"/>
      <c r="L9" s="19">
        <f t="shared" ref="L9:L14" si="3">G9/E9*100</f>
        <v>27.888630522116848</v>
      </c>
      <c r="M9" s="37"/>
    </row>
    <row r="10" spans="1:13" ht="20.25" hidden="1" customHeight="1" x14ac:dyDescent="0.25">
      <c r="A10" s="44" t="s">
        <v>193</v>
      </c>
      <c r="B10" s="47" t="s">
        <v>117</v>
      </c>
      <c r="C10" s="14" t="s">
        <v>58</v>
      </c>
      <c r="D10" s="12"/>
      <c r="E10" s="12">
        <v>42234000</v>
      </c>
      <c r="F10" s="12">
        <v>23753000</v>
      </c>
      <c r="G10" s="12">
        <v>42039401.049999997</v>
      </c>
      <c r="H10" s="12"/>
      <c r="I10" s="12"/>
      <c r="J10" s="12"/>
      <c r="K10" s="12"/>
      <c r="L10" s="19">
        <f t="shared" si="3"/>
        <v>99.539236278827474</v>
      </c>
      <c r="M10" s="37"/>
    </row>
    <row r="11" spans="1:13" hidden="1" x14ac:dyDescent="0.25">
      <c r="A11" s="46"/>
      <c r="B11" s="49"/>
      <c r="C11" s="14" t="s">
        <v>62</v>
      </c>
      <c r="D11" s="12"/>
      <c r="E11" s="12">
        <v>313306</v>
      </c>
      <c r="F11" s="12"/>
      <c r="G11" s="12">
        <v>113980.49</v>
      </c>
      <c r="H11" s="12"/>
      <c r="I11" s="12"/>
      <c r="J11" s="12"/>
      <c r="K11" s="12"/>
      <c r="L11" s="19">
        <f t="shared" si="3"/>
        <v>36.379925695645795</v>
      </c>
      <c r="M11" s="37"/>
    </row>
    <row r="12" spans="1:13" ht="36" hidden="1" customHeight="1" x14ac:dyDescent="0.25">
      <c r="A12" s="34" t="s">
        <v>192</v>
      </c>
      <c r="B12" s="35" t="s">
        <v>118</v>
      </c>
      <c r="C12" s="14" t="s">
        <v>58</v>
      </c>
      <c r="D12" s="12"/>
      <c r="E12" s="12">
        <v>91131500</v>
      </c>
      <c r="F12" s="12"/>
      <c r="G12" s="12">
        <v>90307729.450000003</v>
      </c>
      <c r="H12" s="12"/>
      <c r="I12" s="12"/>
      <c r="J12" s="12"/>
      <c r="K12" s="12"/>
      <c r="L12" s="19">
        <f t="shared" si="3"/>
        <v>99.096063874730476</v>
      </c>
      <c r="M12" s="37"/>
    </row>
    <row r="13" spans="1:13" ht="47.25" hidden="1" x14ac:dyDescent="0.25">
      <c r="A13" s="33" t="s">
        <v>194</v>
      </c>
      <c r="B13" s="32" t="s">
        <v>119</v>
      </c>
      <c r="C13" s="14" t="s">
        <v>58</v>
      </c>
      <c r="D13" s="12"/>
      <c r="E13" s="12">
        <v>108744000</v>
      </c>
      <c r="F13" s="12">
        <v>65549890.429999992</v>
      </c>
      <c r="G13" s="12">
        <v>102283800</v>
      </c>
      <c r="H13" s="12"/>
      <c r="I13" s="12"/>
      <c r="J13" s="12"/>
      <c r="K13" s="12"/>
      <c r="L13" s="19">
        <f t="shared" si="3"/>
        <v>94.059258441845074</v>
      </c>
      <c r="M13" s="37"/>
    </row>
    <row r="14" spans="1:13" ht="30.75" hidden="1" customHeight="1" x14ac:dyDescent="0.25">
      <c r="A14" s="33" t="s">
        <v>195</v>
      </c>
      <c r="B14" s="32" t="s">
        <v>120</v>
      </c>
      <c r="C14" s="14" t="s">
        <v>58</v>
      </c>
      <c r="D14" s="12"/>
      <c r="E14" s="12">
        <v>4183940</v>
      </c>
      <c r="F14" s="12">
        <v>2145633</v>
      </c>
      <c r="G14" s="12">
        <v>4179169.82</v>
      </c>
      <c r="H14" s="12"/>
      <c r="I14" s="12"/>
      <c r="J14" s="12"/>
      <c r="K14" s="12"/>
      <c r="L14" s="19">
        <f t="shared" si="3"/>
        <v>99.885988326792443</v>
      </c>
      <c r="M14" s="37"/>
    </row>
    <row r="15" spans="1:13" s="11" customFormat="1" ht="31.5" hidden="1" x14ac:dyDescent="0.25">
      <c r="A15" s="9" t="s">
        <v>57</v>
      </c>
      <c r="B15" s="22" t="s">
        <v>21</v>
      </c>
      <c r="C15" s="16"/>
      <c r="D15" s="10" t="e">
        <f>#REF!</f>
        <v>#REF!</v>
      </c>
      <c r="E15" s="10">
        <f>E16</f>
        <v>2887750</v>
      </c>
      <c r="F15" s="10">
        <f t="shared" ref="F15:G15" si="4">F16</f>
        <v>3023400</v>
      </c>
      <c r="G15" s="10">
        <f t="shared" si="4"/>
        <v>2885193.85</v>
      </c>
      <c r="H15" s="10" t="e">
        <f>D15-G15</f>
        <v>#REF!</v>
      </c>
      <c r="I15" s="10">
        <f t="shared" si="0"/>
        <v>2556.1499999999069</v>
      </c>
      <c r="J15" s="10">
        <f t="shared" si="1"/>
        <v>138206.14999999991</v>
      </c>
      <c r="K15" s="10" t="e">
        <f>G15/D15*100</f>
        <v>#REF!</v>
      </c>
      <c r="L15" s="18">
        <f t="shared" ref="L15:L18" si="5">G15/E15*100</f>
        <v>99.911482988485844</v>
      </c>
      <c r="M15" s="39"/>
    </row>
    <row r="16" spans="1:13" ht="31.5" hidden="1" x14ac:dyDescent="0.25">
      <c r="A16" s="33" t="s">
        <v>196</v>
      </c>
      <c r="B16" s="32" t="s">
        <v>121</v>
      </c>
      <c r="C16" s="14" t="s">
        <v>58</v>
      </c>
      <c r="D16" s="12"/>
      <c r="E16" s="12">
        <v>2887750</v>
      </c>
      <c r="F16" s="12">
        <v>3023400</v>
      </c>
      <c r="G16" s="12">
        <v>2885193.85</v>
      </c>
      <c r="H16" s="12"/>
      <c r="I16" s="12"/>
      <c r="J16" s="12"/>
      <c r="K16" s="12"/>
      <c r="L16" s="19">
        <f t="shared" si="5"/>
        <v>99.911482988485844</v>
      </c>
      <c r="M16" s="37"/>
    </row>
    <row r="17" spans="1:13" s="11" customFormat="1" hidden="1" x14ac:dyDescent="0.25">
      <c r="A17" s="9" t="s">
        <v>66</v>
      </c>
      <c r="B17" s="22" t="s">
        <v>23</v>
      </c>
      <c r="C17" s="16"/>
      <c r="D17" s="10" t="e">
        <f>#REF!</f>
        <v>#REF!</v>
      </c>
      <c r="E17" s="10">
        <f>E18</f>
        <v>54662720</v>
      </c>
      <c r="F17" s="10">
        <f t="shared" ref="F17:G17" si="6">F18</f>
        <v>22416304</v>
      </c>
      <c r="G17" s="10">
        <f t="shared" si="6"/>
        <v>54525800.829999998</v>
      </c>
      <c r="H17" s="10" t="e">
        <f>D17-G17</f>
        <v>#REF!</v>
      </c>
      <c r="I17" s="10">
        <f t="shared" si="0"/>
        <v>136919.17000000179</v>
      </c>
      <c r="J17" s="10">
        <f t="shared" si="1"/>
        <v>-32109496.829999998</v>
      </c>
      <c r="K17" s="10" t="e">
        <f>G17/D17*100</f>
        <v>#REF!</v>
      </c>
      <c r="L17" s="18">
        <f t="shared" si="5"/>
        <v>99.749520020225845</v>
      </c>
      <c r="M17" s="39"/>
    </row>
    <row r="18" spans="1:13" hidden="1" x14ac:dyDescent="0.25">
      <c r="A18" s="33" t="s">
        <v>197</v>
      </c>
      <c r="B18" s="32" t="s">
        <v>122</v>
      </c>
      <c r="C18" s="14" t="s">
        <v>58</v>
      </c>
      <c r="D18" s="12"/>
      <c r="E18" s="12">
        <v>54662720</v>
      </c>
      <c r="F18" s="12">
        <v>22416304</v>
      </c>
      <c r="G18" s="12">
        <v>54525800.829999998</v>
      </c>
      <c r="H18" s="12"/>
      <c r="I18" s="12"/>
      <c r="J18" s="12"/>
      <c r="K18" s="12"/>
      <c r="L18" s="19">
        <f t="shared" si="5"/>
        <v>99.749520020225845</v>
      </c>
      <c r="M18" s="37"/>
    </row>
    <row r="19" spans="1:13" s="11" customFormat="1" hidden="1" x14ac:dyDescent="0.25">
      <c r="A19" s="9" t="s">
        <v>67</v>
      </c>
      <c r="B19" s="22" t="s">
        <v>0</v>
      </c>
      <c r="C19" s="16"/>
      <c r="D19" s="10" t="e">
        <f>#REF!</f>
        <v>#REF!</v>
      </c>
      <c r="E19" s="10">
        <f>SUM(E20:E21)</f>
        <v>68747306</v>
      </c>
      <c r="F19" s="10">
        <f t="shared" ref="F19:G19" si="7">SUM(F20:F21)</f>
        <v>34159964</v>
      </c>
      <c r="G19" s="10">
        <f t="shared" si="7"/>
        <v>68244643.040000007</v>
      </c>
      <c r="H19" s="10" t="e">
        <f>D19-G19</f>
        <v>#REF!</v>
      </c>
      <c r="I19" s="10">
        <f t="shared" si="0"/>
        <v>502662.95999999344</v>
      </c>
      <c r="J19" s="10">
        <f t="shared" si="1"/>
        <v>-34084679.040000007</v>
      </c>
      <c r="K19" s="10" t="e">
        <f>G19/D19*100</f>
        <v>#REF!</v>
      </c>
      <c r="L19" s="18">
        <f t="shared" si="2"/>
        <v>99.268825224947733</v>
      </c>
      <c r="M19" s="39"/>
    </row>
    <row r="20" spans="1:13" hidden="1" x14ac:dyDescent="0.25">
      <c r="A20" s="33" t="s">
        <v>198</v>
      </c>
      <c r="B20" s="32" t="s">
        <v>123</v>
      </c>
      <c r="C20" s="14" t="s">
        <v>58</v>
      </c>
      <c r="D20" s="12"/>
      <c r="E20" s="12">
        <v>68659306</v>
      </c>
      <c r="F20" s="12">
        <v>34107964</v>
      </c>
      <c r="G20" s="12">
        <v>68176643.040000007</v>
      </c>
      <c r="H20" s="12"/>
      <c r="I20" s="12"/>
      <c r="J20" s="12"/>
      <c r="K20" s="12"/>
      <c r="L20" s="19">
        <f t="shared" ref="L20:L21" si="8">G20/E20*100</f>
        <v>99.297017421061611</v>
      </c>
      <c r="M20" s="37"/>
    </row>
    <row r="21" spans="1:13" ht="63" hidden="1" x14ac:dyDescent="0.25">
      <c r="A21" s="33" t="s">
        <v>200</v>
      </c>
      <c r="B21" s="32" t="s">
        <v>124</v>
      </c>
      <c r="C21" s="14" t="s">
        <v>58</v>
      </c>
      <c r="D21" s="12"/>
      <c r="E21" s="12">
        <v>88000</v>
      </c>
      <c r="F21" s="12">
        <v>52000</v>
      </c>
      <c r="G21" s="12">
        <v>68000</v>
      </c>
      <c r="H21" s="12"/>
      <c r="I21" s="12"/>
      <c r="J21" s="12"/>
      <c r="K21" s="12"/>
      <c r="L21" s="19">
        <f t="shared" si="8"/>
        <v>77.272727272727266</v>
      </c>
      <c r="M21" s="37"/>
    </row>
    <row r="22" spans="1:13" s="11" customFormat="1" ht="31.5" hidden="1" x14ac:dyDescent="0.25">
      <c r="A22" s="9" t="s">
        <v>68</v>
      </c>
      <c r="B22" s="22" t="s">
        <v>24</v>
      </c>
      <c r="C22" s="16"/>
      <c r="D22" s="10" t="e">
        <f>#REF!</f>
        <v>#REF!</v>
      </c>
      <c r="E22" s="10">
        <f>E23+E24</f>
        <v>138783824</v>
      </c>
      <c r="F22" s="10">
        <f t="shared" ref="F22:G22" si="9">F23+F24</f>
        <v>70941387.150000006</v>
      </c>
      <c r="G22" s="10">
        <f t="shared" si="9"/>
        <v>138566677.99000001</v>
      </c>
      <c r="H22" s="10" t="e">
        <f>D22-G22</f>
        <v>#REF!</v>
      </c>
      <c r="I22" s="10">
        <f t="shared" si="0"/>
        <v>217146.00999999046</v>
      </c>
      <c r="J22" s="10">
        <f t="shared" si="1"/>
        <v>-67625290.840000004</v>
      </c>
      <c r="K22" s="10" t="e">
        <f>G22/D22*100</f>
        <v>#REF!</v>
      </c>
      <c r="L22" s="18">
        <f t="shared" si="2"/>
        <v>99.843536513304315</v>
      </c>
      <c r="M22" s="39"/>
    </row>
    <row r="23" spans="1:13" ht="31.5" hidden="1" x14ac:dyDescent="0.25">
      <c r="A23" s="33" t="s">
        <v>199</v>
      </c>
      <c r="B23" s="32" t="s">
        <v>125</v>
      </c>
      <c r="C23" s="14" t="s">
        <v>58</v>
      </c>
      <c r="D23" s="12"/>
      <c r="E23" s="12">
        <v>62506483</v>
      </c>
      <c r="F23" s="12">
        <v>32115983</v>
      </c>
      <c r="G23" s="12">
        <v>62445668.130000003</v>
      </c>
      <c r="H23" s="12"/>
      <c r="I23" s="12"/>
      <c r="J23" s="12"/>
      <c r="K23" s="12"/>
      <c r="L23" s="19">
        <f t="shared" ref="L23:L24" si="10">G23/E23*100</f>
        <v>99.902706300080908</v>
      </c>
      <c r="M23" s="37"/>
    </row>
    <row r="24" spans="1:13" hidden="1" x14ac:dyDescent="0.25">
      <c r="A24" s="33" t="s">
        <v>201</v>
      </c>
      <c r="B24" s="32" t="s">
        <v>126</v>
      </c>
      <c r="C24" s="14" t="s">
        <v>58</v>
      </c>
      <c r="D24" s="12"/>
      <c r="E24" s="12">
        <v>76277341</v>
      </c>
      <c r="F24" s="12">
        <v>38825404.150000006</v>
      </c>
      <c r="G24" s="12">
        <v>76121009.859999999</v>
      </c>
      <c r="H24" s="12"/>
      <c r="I24" s="12"/>
      <c r="J24" s="12"/>
      <c r="K24" s="12"/>
      <c r="L24" s="19">
        <f t="shared" si="10"/>
        <v>99.795049043463649</v>
      </c>
      <c r="M24" s="37"/>
    </row>
    <row r="25" spans="1:13" s="11" customFormat="1" ht="31.5" hidden="1" x14ac:dyDescent="0.25">
      <c r="A25" s="9" t="s">
        <v>69</v>
      </c>
      <c r="B25" s="22" t="s">
        <v>25</v>
      </c>
      <c r="C25" s="16"/>
      <c r="D25" s="10" t="e">
        <f>#REF!</f>
        <v>#REF!</v>
      </c>
      <c r="E25" s="10">
        <f>E26</f>
        <v>55000</v>
      </c>
      <c r="F25" s="10">
        <f t="shared" ref="F25:G25" si="11">F26</f>
        <v>55000</v>
      </c>
      <c r="G25" s="10">
        <f t="shared" si="11"/>
        <v>54900</v>
      </c>
      <c r="H25" s="10" t="e">
        <f>D25-G25</f>
        <v>#REF!</v>
      </c>
      <c r="I25" s="10">
        <f t="shared" si="0"/>
        <v>100</v>
      </c>
      <c r="J25" s="10">
        <f t="shared" si="1"/>
        <v>100</v>
      </c>
      <c r="K25" s="10" t="e">
        <f>G25/D25*100</f>
        <v>#REF!</v>
      </c>
      <c r="L25" s="18">
        <f t="shared" si="2"/>
        <v>99.818181818181813</v>
      </c>
      <c r="M25" s="39"/>
    </row>
    <row r="26" spans="1:13" ht="47.25" hidden="1" x14ac:dyDescent="0.25">
      <c r="A26" s="33" t="s">
        <v>202</v>
      </c>
      <c r="B26" s="32" t="s">
        <v>127</v>
      </c>
      <c r="C26" s="14" t="s">
        <v>58</v>
      </c>
      <c r="D26" s="12"/>
      <c r="E26" s="12">
        <v>55000</v>
      </c>
      <c r="F26" s="12">
        <v>55000</v>
      </c>
      <c r="G26" s="12">
        <v>54900</v>
      </c>
      <c r="H26" s="12"/>
      <c r="I26" s="12"/>
      <c r="J26" s="12"/>
      <c r="K26" s="12"/>
      <c r="L26" s="19">
        <f t="shared" ref="L26" si="12">G26/E26*100</f>
        <v>99.818181818181813</v>
      </c>
      <c r="M26" s="37"/>
    </row>
    <row r="27" spans="1:13" s="8" customFormat="1" ht="21.75" hidden="1" customHeight="1" x14ac:dyDescent="0.25">
      <c r="A27" s="6" t="s">
        <v>70</v>
      </c>
      <c r="B27" s="27" t="s">
        <v>19</v>
      </c>
      <c r="C27" s="15"/>
      <c r="D27" s="7" t="e">
        <f>SUM(#REF!)</f>
        <v>#REF!</v>
      </c>
      <c r="E27" s="7">
        <f>E28+E29</f>
        <v>12584530</v>
      </c>
      <c r="F27" s="7">
        <f t="shared" ref="F27:K27" si="13">F28+F29</f>
        <v>1468899</v>
      </c>
      <c r="G27" s="7">
        <f t="shared" si="13"/>
        <v>4827028.53</v>
      </c>
      <c r="H27" s="7">
        <f t="shared" si="13"/>
        <v>0</v>
      </c>
      <c r="I27" s="7">
        <f t="shared" si="13"/>
        <v>0</v>
      </c>
      <c r="J27" s="7">
        <f t="shared" si="13"/>
        <v>0</v>
      </c>
      <c r="K27" s="7">
        <f t="shared" si="13"/>
        <v>0</v>
      </c>
      <c r="L27" s="17">
        <f t="shared" si="2"/>
        <v>38.356843918684291</v>
      </c>
      <c r="M27" s="38"/>
    </row>
    <row r="28" spans="1:13" ht="47.25" hidden="1" x14ac:dyDescent="0.25">
      <c r="A28" s="33" t="s">
        <v>203</v>
      </c>
      <c r="B28" s="32" t="s">
        <v>277</v>
      </c>
      <c r="C28" s="14" t="s">
        <v>58</v>
      </c>
      <c r="D28" s="12"/>
      <c r="E28" s="12">
        <v>3480284</v>
      </c>
      <c r="F28" s="12">
        <v>786302</v>
      </c>
      <c r="G28" s="12">
        <v>3480283</v>
      </c>
      <c r="H28" s="12"/>
      <c r="I28" s="12"/>
      <c r="J28" s="12"/>
      <c r="K28" s="12"/>
      <c r="L28" s="19">
        <f t="shared" ref="L28:L29" si="14">G28/E28*100</f>
        <v>99.99997126671272</v>
      </c>
      <c r="M28" s="37"/>
    </row>
    <row r="29" spans="1:13" ht="63" hidden="1" x14ac:dyDescent="0.25">
      <c r="A29" s="33" t="s">
        <v>203</v>
      </c>
      <c r="B29" s="28" t="s">
        <v>278</v>
      </c>
      <c r="C29" s="14" t="s">
        <v>60</v>
      </c>
      <c r="D29" s="12"/>
      <c r="E29" s="12">
        <v>9104246</v>
      </c>
      <c r="F29" s="12">
        <v>682597</v>
      </c>
      <c r="G29" s="12">
        <v>1346745.53</v>
      </c>
      <c r="H29" s="12"/>
      <c r="I29" s="12"/>
      <c r="J29" s="12"/>
      <c r="K29" s="12"/>
      <c r="L29" s="19">
        <f t="shared" si="14"/>
        <v>14.79249934590959</v>
      </c>
      <c r="M29" s="41" t="s">
        <v>316</v>
      </c>
    </row>
    <row r="30" spans="1:13" s="8" customFormat="1" ht="31.5" hidden="1" x14ac:dyDescent="0.25">
      <c r="A30" s="6" t="s">
        <v>71</v>
      </c>
      <c r="B30" s="27" t="s">
        <v>22</v>
      </c>
      <c r="C30" s="15"/>
      <c r="D30" s="7" t="e">
        <f>D31+D37</f>
        <v>#REF!</v>
      </c>
      <c r="E30" s="7">
        <f>E31+E37</f>
        <v>840459555</v>
      </c>
      <c r="F30" s="7">
        <f>F31+F37</f>
        <v>412744088.07999998</v>
      </c>
      <c r="G30" s="7">
        <f>G31+G37</f>
        <v>812889894.46000004</v>
      </c>
      <c r="H30" s="7" t="e">
        <f t="shared" ref="H30:H53" si="15">D30-G30</f>
        <v>#REF!</v>
      </c>
      <c r="I30" s="7">
        <f t="shared" si="0"/>
        <v>27569660.539999962</v>
      </c>
      <c r="J30" s="7">
        <f t="shared" si="1"/>
        <v>-400145806.38000005</v>
      </c>
      <c r="K30" s="7" t="e">
        <f>G30/D30*100</f>
        <v>#REF!</v>
      </c>
      <c r="L30" s="17">
        <f t="shared" si="2"/>
        <v>96.719692176026257</v>
      </c>
      <c r="M30" s="38"/>
    </row>
    <row r="31" spans="1:13" s="11" customFormat="1" hidden="1" collapsed="1" x14ac:dyDescent="0.25">
      <c r="A31" s="9" t="s">
        <v>72</v>
      </c>
      <c r="B31" s="22" t="s">
        <v>53</v>
      </c>
      <c r="C31" s="16"/>
      <c r="D31" s="10" t="e">
        <f>SUM(#REF!)</f>
        <v>#REF!</v>
      </c>
      <c r="E31" s="10">
        <f>SUM(E32:E36)</f>
        <v>801976729</v>
      </c>
      <c r="F31" s="10">
        <f>SUM(F32:F36)</f>
        <v>396527070.75</v>
      </c>
      <c r="G31" s="10">
        <f>SUM(G32:G36)</f>
        <v>774657019.94000006</v>
      </c>
      <c r="H31" s="10" t="e">
        <f t="shared" si="15"/>
        <v>#REF!</v>
      </c>
      <c r="I31" s="10">
        <f t="shared" si="0"/>
        <v>27319709.059999943</v>
      </c>
      <c r="J31" s="10">
        <f t="shared" si="1"/>
        <v>-378129949.19000006</v>
      </c>
      <c r="K31" s="10" t="e">
        <f>G31/D31*100</f>
        <v>#REF!</v>
      </c>
      <c r="L31" s="18">
        <f t="shared" si="2"/>
        <v>96.593453641221558</v>
      </c>
      <c r="M31" s="39"/>
    </row>
    <row r="32" spans="1:13" ht="51.75" hidden="1" customHeight="1" x14ac:dyDescent="0.25">
      <c r="A32" s="33" t="s">
        <v>204</v>
      </c>
      <c r="B32" s="32" t="s">
        <v>128</v>
      </c>
      <c r="C32" s="14" t="s">
        <v>61</v>
      </c>
      <c r="D32" s="12"/>
      <c r="E32" s="12">
        <v>553883515</v>
      </c>
      <c r="F32" s="12">
        <v>244760316.75</v>
      </c>
      <c r="G32" s="12">
        <v>537436622.88</v>
      </c>
      <c r="H32" s="12"/>
      <c r="I32" s="12"/>
      <c r="J32" s="12"/>
      <c r="K32" s="12"/>
      <c r="L32" s="19">
        <f t="shared" ref="L32:L36" si="16">G32/E32*100</f>
        <v>97.030622563301961</v>
      </c>
      <c r="M32" s="37"/>
    </row>
    <row r="33" spans="1:13" hidden="1" x14ac:dyDescent="0.25">
      <c r="A33" s="33" t="s">
        <v>205</v>
      </c>
      <c r="B33" s="32" t="s">
        <v>129</v>
      </c>
      <c r="C33" s="14" t="s">
        <v>61</v>
      </c>
      <c r="D33" s="12"/>
      <c r="E33" s="12">
        <v>231498083</v>
      </c>
      <c r="F33" s="12">
        <v>131510038</v>
      </c>
      <c r="G33" s="12">
        <v>222816898.96000001</v>
      </c>
      <c r="H33" s="12"/>
      <c r="I33" s="12"/>
      <c r="J33" s="12"/>
      <c r="K33" s="12"/>
      <c r="L33" s="19">
        <f t="shared" si="16"/>
        <v>96.249997439503645</v>
      </c>
      <c r="M33" s="37"/>
    </row>
    <row r="34" spans="1:13" ht="18" hidden="1" customHeight="1" x14ac:dyDescent="0.25">
      <c r="A34" s="43" t="s">
        <v>206</v>
      </c>
      <c r="B34" s="42" t="s">
        <v>130</v>
      </c>
      <c r="C34" s="14" t="s">
        <v>61</v>
      </c>
      <c r="D34" s="12"/>
      <c r="E34" s="12">
        <v>3877500</v>
      </c>
      <c r="F34" s="12">
        <v>2804500</v>
      </c>
      <c r="G34" s="12">
        <v>3877500</v>
      </c>
      <c r="H34" s="12"/>
      <c r="I34" s="12"/>
      <c r="J34" s="12"/>
      <c r="K34" s="12"/>
      <c r="L34" s="19">
        <f t="shared" si="16"/>
        <v>100</v>
      </c>
      <c r="M34" s="37"/>
    </row>
    <row r="35" spans="1:13" ht="18" hidden="1" customHeight="1" x14ac:dyDescent="0.25">
      <c r="A35" s="43"/>
      <c r="B35" s="42"/>
      <c r="C35" s="14" t="s">
        <v>60</v>
      </c>
      <c r="D35" s="12"/>
      <c r="E35" s="12">
        <v>2535000</v>
      </c>
      <c r="F35" s="12">
        <v>1100000</v>
      </c>
      <c r="G35" s="12">
        <v>2234000</v>
      </c>
      <c r="H35" s="12"/>
      <c r="I35" s="12"/>
      <c r="J35" s="12"/>
      <c r="K35" s="12"/>
      <c r="L35" s="19">
        <f t="shared" si="16"/>
        <v>88.126232741617358</v>
      </c>
      <c r="M35" s="37" t="s">
        <v>317</v>
      </c>
    </row>
    <row r="36" spans="1:13" ht="31.5" x14ac:dyDescent="0.25">
      <c r="A36" s="33" t="s">
        <v>207</v>
      </c>
      <c r="B36" s="32" t="s">
        <v>131</v>
      </c>
      <c r="C36" s="14" t="s">
        <v>59</v>
      </c>
      <c r="D36" s="12"/>
      <c r="E36" s="12">
        <v>10182631</v>
      </c>
      <c r="F36" s="12">
        <v>16352216</v>
      </c>
      <c r="G36" s="12">
        <v>8291998.0999999996</v>
      </c>
      <c r="H36" s="12"/>
      <c r="I36" s="12"/>
      <c r="J36" s="12"/>
      <c r="K36" s="12"/>
      <c r="L36" s="19">
        <f t="shared" si="16"/>
        <v>81.432766246758817</v>
      </c>
      <c r="M36" s="37"/>
    </row>
    <row r="37" spans="1:13" s="11" customFormat="1" ht="31.5" hidden="1" x14ac:dyDescent="0.25">
      <c r="A37" s="9" t="s">
        <v>73</v>
      </c>
      <c r="B37" s="22" t="s">
        <v>26</v>
      </c>
      <c r="C37" s="16"/>
      <c r="D37" s="10" t="e">
        <f>#REF!</f>
        <v>#REF!</v>
      </c>
      <c r="E37" s="10">
        <f>E38+E39</f>
        <v>38482826</v>
      </c>
      <c r="F37" s="10">
        <f t="shared" ref="F37:G37" si="17">F38+F39</f>
        <v>16217017.33</v>
      </c>
      <c r="G37" s="10">
        <f t="shared" si="17"/>
        <v>38232874.520000003</v>
      </c>
      <c r="H37" s="10" t="e">
        <f t="shared" si="15"/>
        <v>#REF!</v>
      </c>
      <c r="I37" s="10">
        <f t="shared" si="0"/>
        <v>249951.47999999672</v>
      </c>
      <c r="J37" s="10">
        <f t="shared" si="1"/>
        <v>-22015857.190000005</v>
      </c>
      <c r="K37" s="10" t="e">
        <f t="shared" ref="K37:K47" si="18">G37/D37*100</f>
        <v>#REF!</v>
      </c>
      <c r="L37" s="18">
        <f t="shared" si="2"/>
        <v>99.350485642608476</v>
      </c>
      <c r="M37" s="39"/>
    </row>
    <row r="38" spans="1:13" ht="31.5" hidden="1" x14ac:dyDescent="0.25">
      <c r="A38" s="33" t="s">
        <v>208</v>
      </c>
      <c r="B38" s="32" t="s">
        <v>132</v>
      </c>
      <c r="C38" s="14" t="s">
        <v>61</v>
      </c>
      <c r="D38" s="12"/>
      <c r="E38" s="12">
        <v>35293777</v>
      </c>
      <c r="F38" s="12">
        <v>14072491.33</v>
      </c>
      <c r="G38" s="12">
        <v>35043825.520000003</v>
      </c>
      <c r="H38" s="12"/>
      <c r="I38" s="12"/>
      <c r="J38" s="12"/>
      <c r="K38" s="12"/>
      <c r="L38" s="19">
        <f t="shared" ref="L38:L39" si="19">G38/E38*100</f>
        <v>99.29179730466366</v>
      </c>
      <c r="M38" s="37"/>
    </row>
    <row r="39" spans="1:13" hidden="1" x14ac:dyDescent="0.25">
      <c r="A39" s="33" t="s">
        <v>209</v>
      </c>
      <c r="B39" s="32" t="s">
        <v>133</v>
      </c>
      <c r="C39" s="14" t="s">
        <v>61</v>
      </c>
      <c r="D39" s="12"/>
      <c r="E39" s="12">
        <v>3189049</v>
      </c>
      <c r="F39" s="12">
        <v>2144526</v>
      </c>
      <c r="G39" s="12">
        <v>3189049</v>
      </c>
      <c r="H39" s="12"/>
      <c r="I39" s="12"/>
      <c r="J39" s="12"/>
      <c r="K39" s="12"/>
      <c r="L39" s="19">
        <f t="shared" si="19"/>
        <v>100</v>
      </c>
      <c r="M39" s="37"/>
    </row>
    <row r="40" spans="1:13" s="8" customFormat="1" ht="31.5" hidden="1" x14ac:dyDescent="0.25">
      <c r="A40" s="6" t="s">
        <v>74</v>
      </c>
      <c r="B40" s="27" t="s">
        <v>47</v>
      </c>
      <c r="C40" s="15"/>
      <c r="D40" s="7" t="e">
        <f>D41+D47+D50</f>
        <v>#REF!</v>
      </c>
      <c r="E40" s="7">
        <f>E41+E47+E50</f>
        <v>1375157900</v>
      </c>
      <c r="F40" s="7">
        <f>F41+F47+F50</f>
        <v>393238190</v>
      </c>
      <c r="G40" s="7">
        <f>G41+G47+G50</f>
        <v>1360939462.9300003</v>
      </c>
      <c r="H40" s="7" t="e">
        <f t="shared" si="15"/>
        <v>#REF!</v>
      </c>
      <c r="I40" s="7">
        <f t="shared" si="0"/>
        <v>14218437.069999695</v>
      </c>
      <c r="J40" s="7">
        <f t="shared" si="1"/>
        <v>-967701272.93000031</v>
      </c>
      <c r="K40" s="7" t="e">
        <f t="shared" si="18"/>
        <v>#REF!</v>
      </c>
      <c r="L40" s="17">
        <f t="shared" si="2"/>
        <v>98.966050584445625</v>
      </c>
      <c r="M40" s="38"/>
    </row>
    <row r="41" spans="1:13" s="11" customFormat="1" ht="31.5" hidden="1" x14ac:dyDescent="0.25">
      <c r="A41" s="9" t="s">
        <v>75</v>
      </c>
      <c r="B41" s="22" t="s">
        <v>2</v>
      </c>
      <c r="C41" s="16"/>
      <c r="D41" s="10" t="e">
        <f>SUM(#REF!)</f>
        <v>#REF!</v>
      </c>
      <c r="E41" s="10">
        <f>SUM(E42:E46)</f>
        <v>672009887</v>
      </c>
      <c r="F41" s="10">
        <f t="shared" ref="F41:G41" si="20">SUM(F42:F46)</f>
        <v>353507810</v>
      </c>
      <c r="G41" s="10">
        <f t="shared" si="20"/>
        <v>667136534.18000007</v>
      </c>
      <c r="H41" s="10" t="e">
        <f t="shared" si="15"/>
        <v>#REF!</v>
      </c>
      <c r="I41" s="10">
        <f t="shared" si="0"/>
        <v>4873352.8199999332</v>
      </c>
      <c r="J41" s="10">
        <f t="shared" si="1"/>
        <v>-313628724.18000007</v>
      </c>
      <c r="K41" s="10" t="e">
        <f t="shared" si="18"/>
        <v>#REF!</v>
      </c>
      <c r="L41" s="18">
        <f t="shared" si="2"/>
        <v>99.274809357083171</v>
      </c>
      <c r="M41" s="39"/>
    </row>
    <row r="42" spans="1:13" ht="24.75" hidden="1" customHeight="1" x14ac:dyDescent="0.25">
      <c r="A42" s="43" t="s">
        <v>210</v>
      </c>
      <c r="B42" s="42" t="s">
        <v>134</v>
      </c>
      <c r="C42" s="14" t="s">
        <v>62</v>
      </c>
      <c r="D42" s="12"/>
      <c r="E42" s="12">
        <v>5936701</v>
      </c>
      <c r="F42" s="12">
        <v>4294503</v>
      </c>
      <c r="G42" s="12">
        <v>5807732.4199999999</v>
      </c>
      <c r="H42" s="12"/>
      <c r="I42" s="12"/>
      <c r="J42" s="12"/>
      <c r="K42" s="12"/>
      <c r="L42" s="19">
        <f t="shared" ref="L42:L46" si="21">G42/E42*100</f>
        <v>97.827605264270517</v>
      </c>
      <c r="M42" s="37"/>
    </row>
    <row r="43" spans="1:13" ht="24" hidden="1" customHeight="1" x14ac:dyDescent="0.25">
      <c r="A43" s="43"/>
      <c r="B43" s="42"/>
      <c r="C43" s="14" t="s">
        <v>58</v>
      </c>
      <c r="D43" s="12"/>
      <c r="E43" s="12">
        <v>299170</v>
      </c>
      <c r="F43" s="12">
        <v>149100</v>
      </c>
      <c r="G43" s="12">
        <v>299170</v>
      </c>
      <c r="H43" s="12"/>
      <c r="I43" s="12"/>
      <c r="J43" s="12"/>
      <c r="K43" s="12"/>
      <c r="L43" s="19">
        <f t="shared" si="21"/>
        <v>100</v>
      </c>
      <c r="M43" s="37"/>
    </row>
    <row r="44" spans="1:13" hidden="1" x14ac:dyDescent="0.25">
      <c r="A44" s="33" t="s">
        <v>211</v>
      </c>
      <c r="B44" s="32" t="s">
        <v>135</v>
      </c>
      <c r="C44" s="14" t="s">
        <v>62</v>
      </c>
      <c r="D44" s="12"/>
      <c r="E44" s="12">
        <v>3921014</v>
      </c>
      <c r="F44" s="12">
        <v>488540</v>
      </c>
      <c r="G44" s="12">
        <v>3921013.15</v>
      </c>
      <c r="H44" s="12"/>
      <c r="I44" s="12"/>
      <c r="J44" s="12"/>
      <c r="K44" s="12"/>
      <c r="L44" s="19">
        <f t="shared" si="21"/>
        <v>99.999978321934066</v>
      </c>
      <c r="M44" s="37"/>
    </row>
    <row r="45" spans="1:13" hidden="1" x14ac:dyDescent="0.25">
      <c r="A45" s="33" t="s">
        <v>212</v>
      </c>
      <c r="B45" s="32" t="s">
        <v>136</v>
      </c>
      <c r="C45" s="14" t="s">
        <v>62</v>
      </c>
      <c r="D45" s="12"/>
      <c r="E45" s="12">
        <v>660672055</v>
      </c>
      <c r="F45" s="12">
        <v>348575667</v>
      </c>
      <c r="G45" s="12">
        <v>655927671.61000001</v>
      </c>
      <c r="H45" s="12"/>
      <c r="I45" s="12"/>
      <c r="J45" s="12"/>
      <c r="K45" s="12"/>
      <c r="L45" s="19">
        <f t="shared" si="21"/>
        <v>99.281885263029636</v>
      </c>
      <c r="M45" s="37"/>
    </row>
    <row r="46" spans="1:13" hidden="1" x14ac:dyDescent="0.25">
      <c r="A46" s="33" t="s">
        <v>213</v>
      </c>
      <c r="B46" s="32" t="s">
        <v>137</v>
      </c>
      <c r="C46" s="14" t="s">
        <v>62</v>
      </c>
      <c r="D46" s="12"/>
      <c r="E46" s="12">
        <v>1180947</v>
      </c>
      <c r="F46" s="12">
        <v>0</v>
      </c>
      <c r="G46" s="12">
        <v>1180947</v>
      </c>
      <c r="H46" s="12"/>
      <c r="I46" s="12"/>
      <c r="J46" s="12"/>
      <c r="K46" s="12"/>
      <c r="L46" s="19">
        <f t="shared" si="21"/>
        <v>100</v>
      </c>
      <c r="M46" s="37"/>
    </row>
    <row r="47" spans="1:13" s="11" customFormat="1" ht="31.5" hidden="1" x14ac:dyDescent="0.25">
      <c r="A47" s="9" t="s">
        <v>76</v>
      </c>
      <c r="B47" s="22" t="s">
        <v>27</v>
      </c>
      <c r="C47" s="16"/>
      <c r="D47" s="10" t="e">
        <f>SUM(#REF!)</f>
        <v>#REF!</v>
      </c>
      <c r="E47" s="10">
        <f>SUM(E48:E49)</f>
        <v>676312078</v>
      </c>
      <c r="F47" s="10">
        <f t="shared" ref="F47:G47" si="22">SUM(F48:F49)</f>
        <v>27404100</v>
      </c>
      <c r="G47" s="10">
        <f t="shared" si="22"/>
        <v>667311213.10000002</v>
      </c>
      <c r="H47" s="10" t="e">
        <f t="shared" si="15"/>
        <v>#REF!</v>
      </c>
      <c r="I47" s="10">
        <f t="shared" si="0"/>
        <v>9000864.8999999762</v>
      </c>
      <c r="J47" s="10">
        <f t="shared" si="1"/>
        <v>-639907113.10000002</v>
      </c>
      <c r="K47" s="10" t="e">
        <f t="shared" si="18"/>
        <v>#REF!</v>
      </c>
      <c r="L47" s="18">
        <f t="shared" si="2"/>
        <v>98.669125512793215</v>
      </c>
      <c r="M47" s="39"/>
    </row>
    <row r="48" spans="1:13" ht="31.5" hidden="1" x14ac:dyDescent="0.25">
      <c r="A48" s="33" t="s">
        <v>214</v>
      </c>
      <c r="B48" s="32" t="s">
        <v>138</v>
      </c>
      <c r="C48" s="14" t="s">
        <v>62</v>
      </c>
      <c r="D48" s="12"/>
      <c r="E48" s="12">
        <v>707440</v>
      </c>
      <c r="F48" s="12">
        <v>310000</v>
      </c>
      <c r="G48" s="12">
        <v>707440</v>
      </c>
      <c r="H48" s="12"/>
      <c r="I48" s="12"/>
      <c r="J48" s="12"/>
      <c r="K48" s="12"/>
      <c r="L48" s="19">
        <f t="shared" ref="L48:L49" si="23">G48/E48*100</f>
        <v>100</v>
      </c>
      <c r="M48" s="37"/>
    </row>
    <row r="49" spans="1:13" x14ac:dyDescent="0.25">
      <c r="A49" s="33" t="s">
        <v>215</v>
      </c>
      <c r="B49" s="32" t="s">
        <v>139</v>
      </c>
      <c r="C49" s="14" t="s">
        <v>59</v>
      </c>
      <c r="D49" s="12"/>
      <c r="E49" s="12">
        <v>675604638</v>
      </c>
      <c r="F49" s="12">
        <v>27094100</v>
      </c>
      <c r="G49" s="12">
        <v>666603773.10000002</v>
      </c>
      <c r="H49" s="12"/>
      <c r="I49" s="12"/>
      <c r="J49" s="12"/>
      <c r="K49" s="12"/>
      <c r="L49" s="19">
        <f t="shared" si="23"/>
        <v>98.667731925783499</v>
      </c>
      <c r="M49" s="37"/>
    </row>
    <row r="50" spans="1:13" s="11" customFormat="1" ht="31.5" hidden="1" x14ac:dyDescent="0.25">
      <c r="A50" s="9" t="s">
        <v>77</v>
      </c>
      <c r="B50" s="22" t="s">
        <v>28</v>
      </c>
      <c r="C50" s="16"/>
      <c r="D50" s="10" t="e">
        <f>#REF!</f>
        <v>#REF!</v>
      </c>
      <c r="E50" s="10">
        <f>SUM(E51:E51)</f>
        <v>26835935</v>
      </c>
      <c r="F50" s="10">
        <f>SUM(F51:F51)</f>
        <v>12326280</v>
      </c>
      <c r="G50" s="10">
        <f>SUM(G51:G51)</f>
        <v>26491715.649999999</v>
      </c>
      <c r="H50" s="10" t="e">
        <f t="shared" si="15"/>
        <v>#REF!</v>
      </c>
      <c r="I50" s="10">
        <f t="shared" si="0"/>
        <v>344219.35000000149</v>
      </c>
      <c r="J50" s="10">
        <f t="shared" si="1"/>
        <v>-14165435.649999999</v>
      </c>
      <c r="K50" s="10" t="e">
        <f>G50/D50*100</f>
        <v>#REF!</v>
      </c>
      <c r="L50" s="18">
        <f t="shared" si="2"/>
        <v>98.717319333200052</v>
      </c>
      <c r="M50" s="39"/>
    </row>
    <row r="51" spans="1:13" hidden="1" x14ac:dyDescent="0.25">
      <c r="A51" s="33" t="s">
        <v>216</v>
      </c>
      <c r="B51" s="32" t="s">
        <v>140</v>
      </c>
      <c r="C51" s="14" t="s">
        <v>62</v>
      </c>
      <c r="D51" s="12"/>
      <c r="E51" s="12">
        <v>26835935</v>
      </c>
      <c r="F51" s="12">
        <v>12326280</v>
      </c>
      <c r="G51" s="12">
        <v>26491715.649999999</v>
      </c>
      <c r="H51" s="12"/>
      <c r="I51" s="12"/>
      <c r="J51" s="12"/>
      <c r="K51" s="12"/>
      <c r="L51" s="19">
        <f t="shared" ref="L51" si="24">G51/E51*100</f>
        <v>98.717319333200052</v>
      </c>
      <c r="M51" s="37"/>
    </row>
    <row r="52" spans="1:13" s="8" customFormat="1" ht="31.5" hidden="1" x14ac:dyDescent="0.25">
      <c r="A52" s="6" t="s">
        <v>78</v>
      </c>
      <c r="B52" s="27" t="s">
        <v>29</v>
      </c>
      <c r="C52" s="15"/>
      <c r="D52" s="7" t="e">
        <f>D53+D60+D65+D68</f>
        <v>#REF!</v>
      </c>
      <c r="E52" s="7">
        <f>E53+E60+E65+E68</f>
        <v>5053548557.3500004</v>
      </c>
      <c r="F52" s="7">
        <f>F53+F60+F65+F68</f>
        <v>2583360467.5899997</v>
      </c>
      <c r="G52" s="7">
        <f>G53+G60+G65+G68</f>
        <v>4914000022.1599998</v>
      </c>
      <c r="H52" s="7" t="e">
        <f t="shared" si="15"/>
        <v>#REF!</v>
      </c>
      <c r="I52" s="7">
        <f t="shared" si="0"/>
        <v>139548535.19000053</v>
      </c>
      <c r="J52" s="7">
        <f t="shared" si="1"/>
        <v>-2330639554.5700002</v>
      </c>
      <c r="K52" s="7" t="e">
        <f>G52/D52*100</f>
        <v>#REF!</v>
      </c>
      <c r="L52" s="17">
        <f t="shared" si="2"/>
        <v>97.238603060674308</v>
      </c>
      <c r="M52" s="38"/>
    </row>
    <row r="53" spans="1:13" s="11" customFormat="1" ht="31.5" hidden="1" collapsed="1" x14ac:dyDescent="0.25">
      <c r="A53" s="9" t="s">
        <v>79</v>
      </c>
      <c r="B53" s="22" t="s">
        <v>30</v>
      </c>
      <c r="C53" s="16"/>
      <c r="D53" s="10" t="e">
        <f>SUM(#REF!)</f>
        <v>#REF!</v>
      </c>
      <c r="E53" s="10">
        <f>SUM(E54:E59)</f>
        <v>135837914.59</v>
      </c>
      <c r="F53" s="10">
        <f t="shared" ref="F53:G53" si="25">SUM(F54:F59)</f>
        <v>12563213.640000001</v>
      </c>
      <c r="G53" s="10">
        <f t="shared" si="25"/>
        <v>34785251.950000003</v>
      </c>
      <c r="H53" s="10" t="e">
        <f t="shared" si="15"/>
        <v>#REF!</v>
      </c>
      <c r="I53" s="10">
        <f t="shared" si="0"/>
        <v>101052662.64</v>
      </c>
      <c r="J53" s="10">
        <f t="shared" si="1"/>
        <v>-22222038.310000002</v>
      </c>
      <c r="K53" s="10">
        <v>0</v>
      </c>
      <c r="L53" s="18">
        <f t="shared" si="2"/>
        <v>25.607910762611773</v>
      </c>
      <c r="M53" s="39"/>
    </row>
    <row r="54" spans="1:13" x14ac:dyDescent="0.25">
      <c r="A54" s="33" t="s">
        <v>217</v>
      </c>
      <c r="B54" s="32" t="s">
        <v>141</v>
      </c>
      <c r="C54" s="14" t="s">
        <v>59</v>
      </c>
      <c r="D54" s="12"/>
      <c r="E54" s="12">
        <v>7504088</v>
      </c>
      <c r="F54" s="12">
        <v>2585450</v>
      </c>
      <c r="G54" s="12">
        <v>6165375.54</v>
      </c>
      <c r="H54" s="12"/>
      <c r="I54" s="12"/>
      <c r="J54" s="12"/>
      <c r="K54" s="12"/>
      <c r="L54" s="19">
        <f t="shared" ref="L54:L59" si="26">G54/E54*100</f>
        <v>82.160224400353513</v>
      </c>
      <c r="M54" s="37"/>
    </row>
    <row r="55" spans="1:13" ht="31.5" x14ac:dyDescent="0.25">
      <c r="A55" s="33" t="s">
        <v>218</v>
      </c>
      <c r="B55" s="32" t="s">
        <v>142</v>
      </c>
      <c r="C55" s="14" t="s">
        <v>59</v>
      </c>
      <c r="D55" s="12"/>
      <c r="E55" s="12">
        <v>47559798</v>
      </c>
      <c r="F55" s="12">
        <v>1950000</v>
      </c>
      <c r="G55" s="12">
        <v>1602798</v>
      </c>
      <c r="H55" s="12"/>
      <c r="I55" s="12"/>
      <c r="J55" s="12"/>
      <c r="K55" s="12"/>
      <c r="L55" s="19">
        <f t="shared" si="26"/>
        <v>3.370068981369517</v>
      </c>
      <c r="M55" s="37"/>
    </row>
    <row r="56" spans="1:13" ht="38.25" customHeight="1" x14ac:dyDescent="0.25">
      <c r="A56" s="21" t="s">
        <v>219</v>
      </c>
      <c r="B56" s="28" t="s">
        <v>143</v>
      </c>
      <c r="C56" s="14" t="s">
        <v>59</v>
      </c>
      <c r="D56" s="12"/>
      <c r="E56" s="12">
        <v>0</v>
      </c>
      <c r="F56" s="12">
        <v>0</v>
      </c>
      <c r="G56" s="12">
        <v>0</v>
      </c>
      <c r="H56" s="12"/>
      <c r="I56" s="12"/>
      <c r="J56" s="12"/>
      <c r="K56" s="12"/>
      <c r="L56" s="19" t="e">
        <f t="shared" si="26"/>
        <v>#DIV/0!</v>
      </c>
      <c r="M56" s="37"/>
    </row>
    <row r="57" spans="1:13" ht="110.25" hidden="1" x14ac:dyDescent="0.25">
      <c r="A57" s="21" t="s">
        <v>219</v>
      </c>
      <c r="B57" s="28" t="s">
        <v>143</v>
      </c>
      <c r="C57" s="14" t="s">
        <v>60</v>
      </c>
      <c r="D57" s="12"/>
      <c r="E57" s="12">
        <v>73291061.590000004</v>
      </c>
      <c r="F57" s="12">
        <v>8027763.6399999997</v>
      </c>
      <c r="G57" s="12">
        <v>21592078.41</v>
      </c>
      <c r="H57" s="12"/>
      <c r="I57" s="12"/>
      <c r="J57" s="12"/>
      <c r="K57" s="12"/>
      <c r="L57" s="19">
        <f t="shared" si="26"/>
        <v>29.460725416680379</v>
      </c>
      <c r="M57" s="41" t="s">
        <v>318</v>
      </c>
    </row>
    <row r="58" spans="1:13" ht="31.5" hidden="1" x14ac:dyDescent="0.25">
      <c r="A58" s="33" t="s">
        <v>220</v>
      </c>
      <c r="B58" s="32" t="s">
        <v>144</v>
      </c>
      <c r="C58" s="14" t="s">
        <v>63</v>
      </c>
      <c r="D58" s="12"/>
      <c r="E58" s="12">
        <v>6019693</v>
      </c>
      <c r="F58" s="12">
        <v>0</v>
      </c>
      <c r="G58" s="12">
        <v>5425000</v>
      </c>
      <c r="H58" s="12"/>
      <c r="I58" s="12"/>
      <c r="J58" s="12"/>
      <c r="K58" s="12"/>
      <c r="L58" s="19">
        <f t="shared" si="26"/>
        <v>90.120874934984229</v>
      </c>
      <c r="M58" s="37"/>
    </row>
    <row r="59" spans="1:13" ht="47.25" x14ac:dyDescent="0.25">
      <c r="A59" s="33" t="s">
        <v>279</v>
      </c>
      <c r="B59" s="32" t="s">
        <v>143</v>
      </c>
      <c r="C59" s="14" t="s">
        <v>59</v>
      </c>
      <c r="D59" s="12"/>
      <c r="E59" s="12">
        <v>1463274</v>
      </c>
      <c r="F59" s="12">
        <v>0</v>
      </c>
      <c r="G59" s="12">
        <v>0</v>
      </c>
      <c r="H59" s="12"/>
      <c r="I59" s="12"/>
      <c r="J59" s="12"/>
      <c r="K59" s="12"/>
      <c r="L59" s="19">
        <f t="shared" si="26"/>
        <v>0</v>
      </c>
      <c r="M59" s="37"/>
    </row>
    <row r="60" spans="1:13" s="11" customFormat="1" ht="31.5" hidden="1" x14ac:dyDescent="0.25">
      <c r="A60" s="9" t="s">
        <v>80</v>
      </c>
      <c r="B60" s="22" t="s">
        <v>31</v>
      </c>
      <c r="C60" s="16"/>
      <c r="D60" s="10" t="e">
        <f>SUM(#REF!)</f>
        <v>#REF!</v>
      </c>
      <c r="E60" s="10">
        <f>SUM(E61:E64)</f>
        <v>4768884443.4099998</v>
      </c>
      <c r="F60" s="10">
        <f t="shared" ref="F60:G60" si="27">SUM(F61:F64)</f>
        <v>2499930852</v>
      </c>
      <c r="G60" s="10">
        <f t="shared" si="27"/>
        <v>4732710988.8599997</v>
      </c>
      <c r="H60" s="10" t="e">
        <f>D60-G60</f>
        <v>#REF!</v>
      </c>
      <c r="I60" s="10">
        <f t="shared" si="0"/>
        <v>36173454.550000191</v>
      </c>
      <c r="J60" s="10">
        <f t="shared" si="1"/>
        <v>-2232780136.8599997</v>
      </c>
      <c r="K60" s="10" t="e">
        <f t="shared" ref="K60:K86" si="28">G60/D60*100</f>
        <v>#REF!</v>
      </c>
      <c r="L60" s="18">
        <f t="shared" si="2"/>
        <v>99.241469258078013</v>
      </c>
      <c r="M60" s="39"/>
    </row>
    <row r="61" spans="1:13" ht="32.25" hidden="1" customHeight="1" x14ac:dyDescent="0.25">
      <c r="A61" s="33" t="s">
        <v>221</v>
      </c>
      <c r="B61" s="32" t="s">
        <v>305</v>
      </c>
      <c r="C61" s="14" t="s">
        <v>63</v>
      </c>
      <c r="D61" s="12"/>
      <c r="E61" s="12">
        <v>10114125.41</v>
      </c>
      <c r="F61" s="12"/>
      <c r="G61" s="12">
        <v>0</v>
      </c>
      <c r="H61" s="12"/>
      <c r="I61" s="12"/>
      <c r="J61" s="12"/>
      <c r="K61" s="12"/>
      <c r="L61" s="19">
        <f t="shared" ref="L61:L64" si="29">G61/E61*100</f>
        <v>0</v>
      </c>
      <c r="M61" s="37"/>
    </row>
    <row r="62" spans="1:13" ht="47.25" hidden="1" x14ac:dyDescent="0.25">
      <c r="A62" s="33" t="s">
        <v>222</v>
      </c>
      <c r="B62" s="32" t="s">
        <v>295</v>
      </c>
      <c r="C62" s="14" t="s">
        <v>60</v>
      </c>
      <c r="D62" s="12"/>
      <c r="E62" s="12">
        <v>4349360</v>
      </c>
      <c r="F62" s="12"/>
      <c r="G62" s="12">
        <v>2395839.87</v>
      </c>
      <c r="H62" s="12"/>
      <c r="I62" s="12"/>
      <c r="J62" s="12"/>
      <c r="K62" s="12"/>
      <c r="L62" s="19">
        <f t="shared" si="29"/>
        <v>55.084883063255283</v>
      </c>
      <c r="M62" s="41" t="s">
        <v>319</v>
      </c>
    </row>
    <row r="63" spans="1:13" ht="47.25" hidden="1" x14ac:dyDescent="0.25">
      <c r="A63" s="33" t="s">
        <v>296</v>
      </c>
      <c r="B63" s="32" t="s">
        <v>145</v>
      </c>
      <c r="C63" s="14" t="s">
        <v>63</v>
      </c>
      <c r="D63" s="12"/>
      <c r="E63" s="12">
        <v>14763680</v>
      </c>
      <c r="F63" s="12">
        <v>14763680</v>
      </c>
      <c r="G63" s="12">
        <v>14763680</v>
      </c>
      <c r="H63" s="12"/>
      <c r="I63" s="12"/>
      <c r="J63" s="12"/>
      <c r="K63" s="12"/>
      <c r="L63" s="19">
        <f t="shared" si="29"/>
        <v>100</v>
      </c>
      <c r="M63" s="37"/>
    </row>
    <row r="64" spans="1:13" ht="31.5" hidden="1" x14ac:dyDescent="0.25">
      <c r="A64" s="33" t="s">
        <v>306</v>
      </c>
      <c r="B64" s="32" t="s">
        <v>146</v>
      </c>
      <c r="C64" s="14" t="s">
        <v>63</v>
      </c>
      <c r="D64" s="12"/>
      <c r="E64" s="12">
        <v>4739657278</v>
      </c>
      <c r="F64" s="12">
        <v>2485167172</v>
      </c>
      <c r="G64" s="12">
        <v>4715551468.9899998</v>
      </c>
      <c r="H64" s="12"/>
      <c r="I64" s="12"/>
      <c r="J64" s="12"/>
      <c r="K64" s="12"/>
      <c r="L64" s="19">
        <f t="shared" si="29"/>
        <v>99.491401854689116</v>
      </c>
      <c r="M64" s="37"/>
    </row>
    <row r="65" spans="1:13" s="11" customFormat="1" ht="31.5" hidden="1" x14ac:dyDescent="0.25">
      <c r="A65" s="9" t="s">
        <v>81</v>
      </c>
      <c r="B65" s="22" t="s">
        <v>32</v>
      </c>
      <c r="C65" s="16"/>
      <c r="D65" s="10" t="e">
        <f>SUM(#REF!)</f>
        <v>#REF!</v>
      </c>
      <c r="E65" s="10">
        <f>SUM(E66:E67)</f>
        <v>11978493.35</v>
      </c>
      <c r="F65" s="10">
        <f t="shared" ref="F65:G65" si="30">SUM(F66:F67)</f>
        <v>11561223.35</v>
      </c>
      <c r="G65" s="10">
        <f t="shared" si="30"/>
        <v>11978325</v>
      </c>
      <c r="H65" s="10" t="e">
        <f t="shared" ref="H65:H110" si="31">D65-G65</f>
        <v>#REF!</v>
      </c>
      <c r="I65" s="10">
        <f t="shared" si="0"/>
        <v>168.34999999962747</v>
      </c>
      <c r="J65" s="10">
        <f t="shared" si="1"/>
        <v>-417101.65000000037</v>
      </c>
      <c r="K65" s="10" t="e">
        <f t="shared" si="28"/>
        <v>#REF!</v>
      </c>
      <c r="L65" s="18">
        <f t="shared" si="2"/>
        <v>99.998594564482516</v>
      </c>
      <c r="M65" s="39"/>
    </row>
    <row r="66" spans="1:13" ht="47.25" hidden="1" x14ac:dyDescent="0.25">
      <c r="A66" s="33" t="s">
        <v>223</v>
      </c>
      <c r="B66" s="32" t="s">
        <v>147</v>
      </c>
      <c r="C66" s="14" t="s">
        <v>63</v>
      </c>
      <c r="D66" s="12"/>
      <c r="E66" s="12">
        <v>2892393.35</v>
      </c>
      <c r="F66" s="12">
        <v>3061223.35</v>
      </c>
      <c r="G66" s="12">
        <v>2892393</v>
      </c>
      <c r="H66" s="12"/>
      <c r="I66" s="12"/>
      <c r="J66" s="12"/>
      <c r="K66" s="12"/>
      <c r="L66" s="19">
        <f t="shared" ref="L66:L67" si="32">G66/E66*100</f>
        <v>99.999987899294538</v>
      </c>
      <c r="M66" s="37"/>
    </row>
    <row r="67" spans="1:13" hidden="1" x14ac:dyDescent="0.25">
      <c r="A67" s="33" t="s">
        <v>224</v>
      </c>
      <c r="B67" s="32" t="s">
        <v>148</v>
      </c>
      <c r="C67" s="14" t="s">
        <v>63</v>
      </c>
      <c r="D67" s="12"/>
      <c r="E67" s="12">
        <v>9086100</v>
      </c>
      <c r="F67" s="12">
        <v>8500000</v>
      </c>
      <c r="G67" s="12">
        <v>9085932</v>
      </c>
      <c r="H67" s="12"/>
      <c r="I67" s="12"/>
      <c r="J67" s="12"/>
      <c r="K67" s="12"/>
      <c r="L67" s="19">
        <f t="shared" si="32"/>
        <v>99.998151021890578</v>
      </c>
      <c r="M67" s="37"/>
    </row>
    <row r="68" spans="1:13" s="11" customFormat="1" hidden="1" x14ac:dyDescent="0.25">
      <c r="A68" s="9" t="s">
        <v>82</v>
      </c>
      <c r="B68" s="22" t="s">
        <v>1</v>
      </c>
      <c r="C68" s="16"/>
      <c r="D68" s="10" t="e">
        <f>SUM(#REF!)</f>
        <v>#REF!</v>
      </c>
      <c r="E68" s="10">
        <f>E69</f>
        <v>136847706</v>
      </c>
      <c r="F68" s="10">
        <f t="shared" ref="F68:G68" si="33">F69</f>
        <v>59305178.600000001</v>
      </c>
      <c r="G68" s="10">
        <f t="shared" si="33"/>
        <v>134525456.34999999</v>
      </c>
      <c r="H68" s="10" t="e">
        <f t="shared" si="31"/>
        <v>#REF!</v>
      </c>
      <c r="I68" s="10">
        <f t="shared" si="0"/>
        <v>2322249.650000006</v>
      </c>
      <c r="J68" s="10">
        <f t="shared" si="1"/>
        <v>-75220277.75</v>
      </c>
      <c r="K68" s="10" t="e">
        <f t="shared" si="28"/>
        <v>#REF!</v>
      </c>
      <c r="L68" s="18">
        <f t="shared" si="2"/>
        <v>98.303040863542122</v>
      </c>
      <c r="M68" s="39"/>
    </row>
    <row r="69" spans="1:13" hidden="1" x14ac:dyDescent="0.25">
      <c r="A69" s="33" t="s">
        <v>225</v>
      </c>
      <c r="B69" s="32" t="s">
        <v>140</v>
      </c>
      <c r="C69" s="14" t="s">
        <v>63</v>
      </c>
      <c r="D69" s="12"/>
      <c r="E69" s="12">
        <v>136847706</v>
      </c>
      <c r="F69" s="12">
        <v>59305178.600000001</v>
      </c>
      <c r="G69" s="12">
        <v>134525456.34999999</v>
      </c>
      <c r="H69" s="12"/>
      <c r="I69" s="12"/>
      <c r="J69" s="12"/>
      <c r="K69" s="12"/>
      <c r="L69" s="19">
        <f t="shared" ref="L69" si="34">G69/E69*100</f>
        <v>98.303040863542122</v>
      </c>
      <c r="M69" s="37"/>
    </row>
    <row r="70" spans="1:13" s="8" customFormat="1" ht="47.25" hidden="1" x14ac:dyDescent="0.25">
      <c r="A70" s="6" t="s">
        <v>83</v>
      </c>
      <c r="B70" s="27" t="s">
        <v>33</v>
      </c>
      <c r="C70" s="15"/>
      <c r="D70" s="7" t="e">
        <f>D71+D76+D79+D86+D93+D95</f>
        <v>#REF!</v>
      </c>
      <c r="E70" s="7">
        <f>E71+E76+E79+E86+E93+E95+E97</f>
        <v>2545121568.8299999</v>
      </c>
      <c r="F70" s="7">
        <f t="shared" ref="F70:G70" si="35">F71+F76+F79+F86+F93+F95+F97</f>
        <v>548133865.84000003</v>
      </c>
      <c r="G70" s="7">
        <f t="shared" si="35"/>
        <v>2329533609</v>
      </c>
      <c r="H70" s="7" t="e">
        <f t="shared" si="31"/>
        <v>#REF!</v>
      </c>
      <c r="I70" s="7">
        <f t="shared" si="0"/>
        <v>215587959.82999992</v>
      </c>
      <c r="J70" s="7">
        <f t="shared" si="1"/>
        <v>-1781399743.1599998</v>
      </c>
      <c r="K70" s="7" t="e">
        <f t="shared" si="28"/>
        <v>#REF!</v>
      </c>
      <c r="L70" s="17">
        <f t="shared" si="2"/>
        <v>91.529364943887288</v>
      </c>
      <c r="M70" s="38"/>
    </row>
    <row r="71" spans="1:13" s="11" customFormat="1" ht="31.5" hidden="1" x14ac:dyDescent="0.25">
      <c r="A71" s="9" t="s">
        <v>84</v>
      </c>
      <c r="B71" s="22" t="s">
        <v>3</v>
      </c>
      <c r="C71" s="16"/>
      <c r="D71" s="10" t="e">
        <f>SUM(#REF!)</f>
        <v>#REF!</v>
      </c>
      <c r="E71" s="10">
        <f>SUM(E72:E75)</f>
        <v>1285468578</v>
      </c>
      <c r="F71" s="10">
        <f t="shared" ref="F71:G71" si="36">SUM(F72:F75)</f>
        <v>119755762</v>
      </c>
      <c r="G71" s="10">
        <f t="shared" si="36"/>
        <v>1217404087.71</v>
      </c>
      <c r="H71" s="10" t="e">
        <f t="shared" si="31"/>
        <v>#REF!</v>
      </c>
      <c r="I71" s="10">
        <f t="shared" si="0"/>
        <v>68064490.289999962</v>
      </c>
      <c r="J71" s="10">
        <f t="shared" si="1"/>
        <v>-1097648325.71</v>
      </c>
      <c r="K71" s="10" t="e">
        <f t="shared" si="28"/>
        <v>#REF!</v>
      </c>
      <c r="L71" s="18">
        <f t="shared" si="2"/>
        <v>94.705083309317587</v>
      </c>
      <c r="M71" s="39"/>
    </row>
    <row r="72" spans="1:13" ht="20.25" customHeight="1" x14ac:dyDescent="0.25">
      <c r="A72" s="44" t="s">
        <v>226</v>
      </c>
      <c r="B72" s="47" t="s">
        <v>149</v>
      </c>
      <c r="C72" s="14" t="s">
        <v>59</v>
      </c>
      <c r="D72" s="12"/>
      <c r="E72" s="12">
        <v>332229260</v>
      </c>
      <c r="F72" s="12">
        <v>0</v>
      </c>
      <c r="G72" s="12">
        <v>290621652.56</v>
      </c>
      <c r="H72" s="12"/>
      <c r="I72" s="12"/>
      <c r="J72" s="12"/>
      <c r="K72" s="12"/>
      <c r="L72" s="19">
        <f t="shared" ref="L72:L75" si="37">G72/E72*100</f>
        <v>87.47623630742217</v>
      </c>
      <c r="M72" s="37"/>
    </row>
    <row r="73" spans="1:13" ht="19.5" hidden="1" customHeight="1" x14ac:dyDescent="0.25">
      <c r="A73" s="46"/>
      <c r="B73" s="49"/>
      <c r="C73" s="14" t="s">
        <v>63</v>
      </c>
      <c r="D73" s="12"/>
      <c r="E73" s="12">
        <v>24038667</v>
      </c>
      <c r="F73" s="12"/>
      <c r="G73" s="12">
        <v>0</v>
      </c>
      <c r="H73" s="12"/>
      <c r="I73" s="12"/>
      <c r="J73" s="12"/>
      <c r="K73" s="12"/>
      <c r="L73" s="19">
        <f t="shared" si="37"/>
        <v>0</v>
      </c>
      <c r="M73" s="37"/>
    </row>
    <row r="74" spans="1:13" ht="78.75" hidden="1" x14ac:dyDescent="0.25">
      <c r="A74" s="33" t="s">
        <v>227</v>
      </c>
      <c r="B74" s="32" t="s">
        <v>150</v>
      </c>
      <c r="C74" s="14" t="s">
        <v>60</v>
      </c>
      <c r="D74" s="12"/>
      <c r="E74" s="12">
        <v>22945220</v>
      </c>
      <c r="F74" s="12">
        <v>9296067</v>
      </c>
      <c r="G74" s="12">
        <v>22625621.710000001</v>
      </c>
      <c r="H74" s="12"/>
      <c r="I74" s="12"/>
      <c r="J74" s="12"/>
      <c r="K74" s="12"/>
      <c r="L74" s="19">
        <f t="shared" si="37"/>
        <v>98.607124751909112</v>
      </c>
      <c r="M74" s="41" t="s">
        <v>320</v>
      </c>
    </row>
    <row r="75" spans="1:13" s="58" customFormat="1" ht="19.5" customHeight="1" x14ac:dyDescent="0.25">
      <c r="A75" s="52" t="s">
        <v>228</v>
      </c>
      <c r="B75" s="53" t="s">
        <v>151</v>
      </c>
      <c r="C75" s="54" t="s">
        <v>59</v>
      </c>
      <c r="D75" s="12"/>
      <c r="E75" s="55">
        <v>906255431</v>
      </c>
      <c r="F75" s="12">
        <v>110459695</v>
      </c>
      <c r="G75" s="55">
        <v>904156813.44000006</v>
      </c>
      <c r="H75" s="12"/>
      <c r="I75" s="12"/>
      <c r="J75" s="12"/>
      <c r="K75" s="12"/>
      <c r="L75" s="56">
        <f t="shared" si="37"/>
        <v>99.768429794932729</v>
      </c>
      <c r="M75" s="57"/>
    </row>
    <row r="76" spans="1:13" s="11" customFormat="1" ht="31.5" hidden="1" x14ac:dyDescent="0.25">
      <c r="A76" s="9" t="s">
        <v>85</v>
      </c>
      <c r="B76" s="22" t="s">
        <v>4</v>
      </c>
      <c r="C76" s="16"/>
      <c r="D76" s="10" t="e">
        <f>SUM(#REF!)</f>
        <v>#REF!</v>
      </c>
      <c r="E76" s="10">
        <f>SUM(E77:E78)</f>
        <v>78964625</v>
      </c>
      <c r="F76" s="10">
        <f t="shared" ref="F76:G76" si="38">SUM(F77:F78)</f>
        <v>47999019.75</v>
      </c>
      <c r="G76" s="10">
        <f t="shared" si="38"/>
        <v>69926863.520000011</v>
      </c>
      <c r="H76" s="10" t="e">
        <f t="shared" si="31"/>
        <v>#REF!</v>
      </c>
      <c r="I76" s="10">
        <f t="shared" si="0"/>
        <v>9037761.4799999893</v>
      </c>
      <c r="J76" s="10">
        <f t="shared" si="1"/>
        <v>-21927843.770000011</v>
      </c>
      <c r="K76" s="10" t="e">
        <f t="shared" si="28"/>
        <v>#REF!</v>
      </c>
      <c r="L76" s="18">
        <f t="shared" si="2"/>
        <v>88.554670550262244</v>
      </c>
      <c r="M76" s="39"/>
    </row>
    <row r="77" spans="1:13" hidden="1" x14ac:dyDescent="0.25">
      <c r="A77" s="43" t="s">
        <v>229</v>
      </c>
      <c r="B77" s="42" t="s">
        <v>152</v>
      </c>
      <c r="C77" s="14" t="s">
        <v>63</v>
      </c>
      <c r="D77" s="12"/>
      <c r="E77" s="12">
        <v>13253709</v>
      </c>
      <c r="F77" s="12">
        <v>920886</v>
      </c>
      <c r="G77" s="12">
        <v>10815533.890000001</v>
      </c>
      <c r="H77" s="12"/>
      <c r="I77" s="12"/>
      <c r="J77" s="12"/>
      <c r="K77" s="12"/>
      <c r="L77" s="19">
        <f t="shared" ref="L77:L78" si="39">G77/E77*100</f>
        <v>81.603827954876635</v>
      </c>
      <c r="M77" s="37"/>
    </row>
    <row r="78" spans="1:13" ht="258" hidden="1" customHeight="1" x14ac:dyDescent="0.25">
      <c r="A78" s="43"/>
      <c r="B78" s="42"/>
      <c r="C78" s="14" t="s">
        <v>60</v>
      </c>
      <c r="D78" s="12"/>
      <c r="E78" s="12">
        <v>65710916</v>
      </c>
      <c r="F78" s="12">
        <v>47078133.75</v>
      </c>
      <c r="G78" s="12">
        <v>59111329.630000003</v>
      </c>
      <c r="H78" s="12"/>
      <c r="I78" s="12"/>
      <c r="J78" s="12"/>
      <c r="K78" s="12"/>
      <c r="L78" s="19">
        <f t="shared" si="39"/>
        <v>89.95663616985648</v>
      </c>
      <c r="M78" s="41" t="s">
        <v>321</v>
      </c>
    </row>
    <row r="79" spans="1:13" s="11" customFormat="1" ht="31.5" hidden="1" x14ac:dyDescent="0.25">
      <c r="A79" s="9" t="s">
        <v>86</v>
      </c>
      <c r="B79" s="22" t="s">
        <v>5</v>
      </c>
      <c r="C79" s="16"/>
      <c r="D79" s="10" t="e">
        <f>SUM(#REF!)</f>
        <v>#REF!</v>
      </c>
      <c r="E79" s="10">
        <f>SUM(E80:E85)</f>
        <v>5208166</v>
      </c>
      <c r="F79" s="10">
        <f t="shared" ref="F79:G79" si="40">SUM(F80:F85)</f>
        <v>2922862</v>
      </c>
      <c r="G79" s="10">
        <f t="shared" si="40"/>
        <v>5206814.22</v>
      </c>
      <c r="H79" s="10" t="e">
        <f t="shared" si="31"/>
        <v>#REF!</v>
      </c>
      <c r="I79" s="10">
        <f t="shared" si="0"/>
        <v>1351.7800000002608</v>
      </c>
      <c r="J79" s="10">
        <f t="shared" si="1"/>
        <v>-2283952.2199999997</v>
      </c>
      <c r="K79" s="10" t="e">
        <f t="shared" si="28"/>
        <v>#REF!</v>
      </c>
      <c r="L79" s="18">
        <f t="shared" si="2"/>
        <v>99.974044990117434</v>
      </c>
      <c r="M79" s="39"/>
    </row>
    <row r="80" spans="1:13" hidden="1" x14ac:dyDescent="0.25">
      <c r="A80" s="44" t="s">
        <v>230</v>
      </c>
      <c r="B80" s="47" t="s">
        <v>153</v>
      </c>
      <c r="C80" s="14" t="s">
        <v>64</v>
      </c>
      <c r="D80" s="12"/>
      <c r="E80" s="12">
        <v>285000</v>
      </c>
      <c r="F80" s="12">
        <v>22862</v>
      </c>
      <c r="G80" s="12">
        <v>284631.36</v>
      </c>
      <c r="H80" s="12"/>
      <c r="I80" s="12"/>
      <c r="J80" s="12"/>
      <c r="K80" s="12"/>
      <c r="L80" s="19">
        <f t="shared" ref="L80:L86" si="41">G80/E80*100</f>
        <v>99.870652631578935</v>
      </c>
      <c r="M80" s="37"/>
    </row>
    <row r="81" spans="1:13" hidden="1" x14ac:dyDescent="0.25">
      <c r="A81" s="45"/>
      <c r="B81" s="48"/>
      <c r="C81" s="14" t="s">
        <v>63</v>
      </c>
      <c r="D81" s="12"/>
      <c r="E81" s="12">
        <v>45000</v>
      </c>
      <c r="F81" s="12"/>
      <c r="G81" s="12">
        <v>45000</v>
      </c>
      <c r="H81" s="12"/>
      <c r="I81" s="12"/>
      <c r="J81" s="12"/>
      <c r="K81" s="12"/>
      <c r="L81" s="19">
        <f t="shared" si="41"/>
        <v>100</v>
      </c>
      <c r="M81" s="37"/>
    </row>
    <row r="82" spans="1:13" hidden="1" x14ac:dyDescent="0.25">
      <c r="A82" s="45"/>
      <c r="B82" s="48"/>
      <c r="C82" s="14" t="s">
        <v>58</v>
      </c>
      <c r="D82" s="12"/>
      <c r="E82" s="12">
        <v>3780766</v>
      </c>
      <c r="F82" s="12">
        <v>2105000</v>
      </c>
      <c r="G82" s="12">
        <v>3779782.86</v>
      </c>
      <c r="H82" s="12"/>
      <c r="I82" s="12"/>
      <c r="J82" s="12"/>
      <c r="K82" s="12"/>
      <c r="L82" s="19">
        <f t="shared" si="41"/>
        <v>99.973996274828963</v>
      </c>
      <c r="M82" s="37"/>
    </row>
    <row r="83" spans="1:13" hidden="1" x14ac:dyDescent="0.25">
      <c r="A83" s="45"/>
      <c r="B83" s="48"/>
      <c r="C83" s="14" t="s">
        <v>61</v>
      </c>
      <c r="D83" s="12"/>
      <c r="E83" s="12">
        <v>277000</v>
      </c>
      <c r="F83" s="12">
        <v>0</v>
      </c>
      <c r="G83" s="12">
        <v>277000</v>
      </c>
      <c r="H83" s="12"/>
      <c r="I83" s="12"/>
      <c r="J83" s="12"/>
      <c r="K83" s="12"/>
      <c r="L83" s="19">
        <f t="shared" si="41"/>
        <v>100</v>
      </c>
      <c r="M83" s="37"/>
    </row>
    <row r="84" spans="1:13" hidden="1" x14ac:dyDescent="0.25">
      <c r="A84" s="45"/>
      <c r="B84" s="48"/>
      <c r="C84" s="14" t="s">
        <v>62</v>
      </c>
      <c r="D84" s="12"/>
      <c r="E84" s="12">
        <v>795000</v>
      </c>
      <c r="F84" s="12">
        <v>795000</v>
      </c>
      <c r="G84" s="12">
        <v>795000</v>
      </c>
      <c r="H84" s="12"/>
      <c r="I84" s="12"/>
      <c r="J84" s="12"/>
      <c r="K84" s="12"/>
      <c r="L84" s="19">
        <f t="shared" si="41"/>
        <v>100</v>
      </c>
      <c r="M84" s="37"/>
    </row>
    <row r="85" spans="1:13" x14ac:dyDescent="0.25">
      <c r="A85" s="46"/>
      <c r="B85" s="49"/>
      <c r="C85" s="14" t="s">
        <v>59</v>
      </c>
      <c r="D85" s="12"/>
      <c r="E85" s="12">
        <v>25400</v>
      </c>
      <c r="F85" s="12">
        <v>0</v>
      </c>
      <c r="G85" s="12">
        <v>25400</v>
      </c>
      <c r="H85" s="12"/>
      <c r="I85" s="12"/>
      <c r="J85" s="12"/>
      <c r="K85" s="12"/>
      <c r="L85" s="19">
        <f t="shared" si="41"/>
        <v>100</v>
      </c>
      <c r="M85" s="37"/>
    </row>
    <row r="86" spans="1:13" s="11" customFormat="1" hidden="1" x14ac:dyDescent="0.25">
      <c r="A86" s="9" t="s">
        <v>87</v>
      </c>
      <c r="B86" s="22" t="s">
        <v>17</v>
      </c>
      <c r="C86" s="16"/>
      <c r="D86" s="10" t="e">
        <f>SUM(#REF!)</f>
        <v>#REF!</v>
      </c>
      <c r="E86" s="10">
        <f>SUM(E87:E92)</f>
        <v>728079776.83000004</v>
      </c>
      <c r="F86" s="10">
        <f>SUM(F87:F92)</f>
        <v>199758704.09</v>
      </c>
      <c r="G86" s="10">
        <f>SUM(G87:G92)</f>
        <v>605219210.69000006</v>
      </c>
      <c r="H86" s="10" t="e">
        <f t="shared" si="31"/>
        <v>#REF!</v>
      </c>
      <c r="I86" s="10">
        <f t="shared" ref="I86:I179" si="42">E86-G86</f>
        <v>122860566.13999999</v>
      </c>
      <c r="J86" s="10">
        <f t="shared" ref="J86:J179" si="43">F86-G86</f>
        <v>-405460506.60000002</v>
      </c>
      <c r="K86" s="10" t="e">
        <f t="shared" si="28"/>
        <v>#REF!</v>
      </c>
      <c r="L86" s="18">
        <f t="shared" si="41"/>
        <v>83.125397786088101</v>
      </c>
      <c r="M86" s="39"/>
    </row>
    <row r="87" spans="1:13" ht="409.5" hidden="1" x14ac:dyDescent="0.25">
      <c r="A87" s="33" t="s">
        <v>231</v>
      </c>
      <c r="B87" s="32" t="s">
        <v>154</v>
      </c>
      <c r="C87" s="14" t="s">
        <v>60</v>
      </c>
      <c r="D87" s="12"/>
      <c r="E87" s="12">
        <v>346722765</v>
      </c>
      <c r="F87" s="12">
        <v>138443932</v>
      </c>
      <c r="G87" s="12">
        <v>248059982.30000001</v>
      </c>
      <c r="H87" s="12"/>
      <c r="I87" s="12"/>
      <c r="J87" s="12"/>
      <c r="K87" s="12"/>
      <c r="L87" s="19">
        <f t="shared" ref="L87:L92" si="44">G87/E87*100</f>
        <v>71.544186693365802</v>
      </c>
      <c r="M87" s="40" t="s">
        <v>322</v>
      </c>
    </row>
    <row r="88" spans="1:13" ht="299.25" hidden="1" x14ac:dyDescent="0.25">
      <c r="A88" s="43" t="s">
        <v>232</v>
      </c>
      <c r="B88" s="42" t="s">
        <v>155</v>
      </c>
      <c r="C88" s="14" t="s">
        <v>60</v>
      </c>
      <c r="D88" s="12"/>
      <c r="E88" s="12">
        <v>149250972</v>
      </c>
      <c r="F88" s="12">
        <v>30103501</v>
      </c>
      <c r="G88" s="12">
        <v>125413417.67</v>
      </c>
      <c r="H88" s="12"/>
      <c r="I88" s="12"/>
      <c r="J88" s="12"/>
      <c r="K88" s="12"/>
      <c r="L88" s="19">
        <f t="shared" si="44"/>
        <v>84.028543324997571</v>
      </c>
      <c r="M88" s="40" t="s">
        <v>323</v>
      </c>
    </row>
    <row r="89" spans="1:13" x14ac:dyDescent="0.25">
      <c r="A89" s="43"/>
      <c r="B89" s="42"/>
      <c r="C89" s="14" t="s">
        <v>59</v>
      </c>
      <c r="D89" s="12"/>
      <c r="E89" s="12">
        <v>15146649</v>
      </c>
      <c r="F89" s="12">
        <v>1624191</v>
      </c>
      <c r="G89" s="12">
        <v>14952150.289999999</v>
      </c>
      <c r="H89" s="12"/>
      <c r="I89" s="12"/>
      <c r="J89" s="12"/>
      <c r="K89" s="12"/>
      <c r="L89" s="19">
        <f t="shared" si="44"/>
        <v>98.715896103487964</v>
      </c>
      <c r="M89" s="37"/>
    </row>
    <row r="90" spans="1:13" ht="17.25" hidden="1" customHeight="1" x14ac:dyDescent="0.25">
      <c r="A90" s="33" t="s">
        <v>233</v>
      </c>
      <c r="B90" s="32" t="s">
        <v>156</v>
      </c>
      <c r="C90" s="14" t="s">
        <v>60</v>
      </c>
      <c r="D90" s="12"/>
      <c r="E90" s="12">
        <v>1342300</v>
      </c>
      <c r="F90" s="12">
        <v>2094667</v>
      </c>
      <c r="G90" s="12">
        <v>1342299.25</v>
      </c>
      <c r="H90" s="12"/>
      <c r="I90" s="12"/>
      <c r="J90" s="12"/>
      <c r="K90" s="12"/>
      <c r="L90" s="19">
        <f t="shared" si="44"/>
        <v>99.999944125754297</v>
      </c>
      <c r="M90" s="37" t="s">
        <v>315</v>
      </c>
    </row>
    <row r="91" spans="1:13" ht="222.75" hidden="1" customHeight="1" x14ac:dyDescent="0.25">
      <c r="A91" s="33" t="s">
        <v>234</v>
      </c>
      <c r="B91" s="32" t="s">
        <v>157</v>
      </c>
      <c r="C91" s="14" t="s">
        <v>60</v>
      </c>
      <c r="D91" s="12"/>
      <c r="E91" s="12">
        <v>32945851.829999998</v>
      </c>
      <c r="F91" s="12">
        <v>0</v>
      </c>
      <c r="G91" s="12">
        <v>32854564.77</v>
      </c>
      <c r="H91" s="12"/>
      <c r="I91" s="12"/>
      <c r="J91" s="12"/>
      <c r="K91" s="12"/>
      <c r="L91" s="19">
        <f t="shared" si="44"/>
        <v>99.722917894273806</v>
      </c>
      <c r="M91" s="40" t="s">
        <v>324</v>
      </c>
    </row>
    <row r="92" spans="1:13" ht="18.75" hidden="1" customHeight="1" x14ac:dyDescent="0.25">
      <c r="A92" s="33" t="s">
        <v>235</v>
      </c>
      <c r="B92" s="32" t="s">
        <v>158</v>
      </c>
      <c r="C92" s="14" t="s">
        <v>60</v>
      </c>
      <c r="D92" s="12"/>
      <c r="E92" s="12">
        <v>182671239</v>
      </c>
      <c r="F92" s="12">
        <v>27492413.09</v>
      </c>
      <c r="G92" s="12">
        <v>182596796.41</v>
      </c>
      <c r="H92" s="12"/>
      <c r="I92" s="12"/>
      <c r="J92" s="12"/>
      <c r="K92" s="12"/>
      <c r="L92" s="19">
        <f t="shared" si="44"/>
        <v>99.959247777369043</v>
      </c>
      <c r="M92" s="37" t="s">
        <v>315</v>
      </c>
    </row>
    <row r="93" spans="1:13" s="11" customFormat="1" hidden="1" x14ac:dyDescent="0.25">
      <c r="A93" s="9" t="s">
        <v>88</v>
      </c>
      <c r="B93" s="22" t="s">
        <v>1</v>
      </c>
      <c r="C93" s="16"/>
      <c r="D93" s="10" t="e">
        <f>#REF!</f>
        <v>#REF!</v>
      </c>
      <c r="E93" s="10">
        <f>E94</f>
        <v>348014205</v>
      </c>
      <c r="F93" s="10">
        <f t="shared" ref="F93:G93" si="45">F94</f>
        <v>153702518</v>
      </c>
      <c r="G93" s="10">
        <f t="shared" si="45"/>
        <v>340731356.94999999</v>
      </c>
      <c r="H93" s="10" t="e">
        <f t="shared" si="31"/>
        <v>#REF!</v>
      </c>
      <c r="I93" s="10">
        <f t="shared" si="42"/>
        <v>7282848.0500000119</v>
      </c>
      <c r="J93" s="10">
        <f t="shared" si="43"/>
        <v>-187028838.94999999</v>
      </c>
      <c r="K93" s="10" t="e">
        <f t="shared" ref="K93:K139" si="46">G93/D93*100</f>
        <v>#REF!</v>
      </c>
      <c r="L93" s="18">
        <f t="shared" ref="L93:L179" si="47">G93/E93*100</f>
        <v>97.907312993157845</v>
      </c>
      <c r="M93" s="39"/>
    </row>
    <row r="94" spans="1:13" hidden="1" x14ac:dyDescent="0.25">
      <c r="A94" s="33" t="s">
        <v>236</v>
      </c>
      <c r="B94" s="32" t="s">
        <v>159</v>
      </c>
      <c r="C94" s="14"/>
      <c r="D94" s="12"/>
      <c r="E94" s="12">
        <v>348014205</v>
      </c>
      <c r="F94" s="12">
        <v>153702518</v>
      </c>
      <c r="G94" s="12">
        <v>340731356.94999999</v>
      </c>
      <c r="H94" s="12"/>
      <c r="I94" s="12"/>
      <c r="J94" s="12"/>
      <c r="K94" s="12"/>
      <c r="L94" s="19">
        <f t="shared" ref="L94" si="48">G94/E94*100</f>
        <v>97.907312993157845</v>
      </c>
      <c r="M94" s="37"/>
    </row>
    <row r="95" spans="1:13" s="11" customFormat="1" ht="78.75" hidden="1" x14ac:dyDescent="0.25">
      <c r="A95" s="9" t="s">
        <v>89</v>
      </c>
      <c r="B95" s="22" t="s">
        <v>34</v>
      </c>
      <c r="C95" s="16"/>
      <c r="D95" s="10" t="e">
        <f>#REF!</f>
        <v>#REF!</v>
      </c>
      <c r="E95" s="10">
        <f>E96</f>
        <v>97146218</v>
      </c>
      <c r="F95" s="10">
        <f t="shared" ref="F95:G95" si="49">F96</f>
        <v>23995000</v>
      </c>
      <c r="G95" s="10">
        <f t="shared" si="49"/>
        <v>91045275.909999996</v>
      </c>
      <c r="H95" s="10" t="e">
        <f t="shared" si="31"/>
        <v>#REF!</v>
      </c>
      <c r="I95" s="10">
        <f t="shared" si="42"/>
        <v>6100942.0900000036</v>
      </c>
      <c r="J95" s="10">
        <f t="shared" si="43"/>
        <v>-67050275.909999996</v>
      </c>
      <c r="K95" s="10" t="e">
        <f t="shared" si="46"/>
        <v>#REF!</v>
      </c>
      <c r="L95" s="18">
        <f t="shared" si="47"/>
        <v>93.719835711977993</v>
      </c>
      <c r="M95" s="39"/>
    </row>
    <row r="96" spans="1:13" ht="78.75" hidden="1" x14ac:dyDescent="0.25">
      <c r="A96" s="33" t="s">
        <v>237</v>
      </c>
      <c r="B96" s="32" t="s">
        <v>297</v>
      </c>
      <c r="C96" s="14" t="s">
        <v>60</v>
      </c>
      <c r="D96" s="12"/>
      <c r="E96" s="12">
        <v>97146218</v>
      </c>
      <c r="F96" s="12">
        <v>23995000</v>
      </c>
      <c r="G96" s="12">
        <v>91045275.909999996</v>
      </c>
      <c r="H96" s="12"/>
      <c r="I96" s="12"/>
      <c r="J96" s="12"/>
      <c r="K96" s="12"/>
      <c r="L96" s="19">
        <f t="shared" ref="L96:L98" si="50">G96/E96*100</f>
        <v>93.719835711977993</v>
      </c>
      <c r="M96" s="40" t="s">
        <v>325</v>
      </c>
    </row>
    <row r="97" spans="1:13" s="11" customFormat="1" ht="31.5" hidden="1" x14ac:dyDescent="0.25">
      <c r="A97" s="9" t="s">
        <v>310</v>
      </c>
      <c r="B97" s="22" t="s">
        <v>311</v>
      </c>
      <c r="C97" s="16"/>
      <c r="D97" s="10"/>
      <c r="E97" s="10">
        <f>E98</f>
        <v>2240000</v>
      </c>
      <c r="F97" s="10">
        <f t="shared" ref="F97:G97" si="51">F98</f>
        <v>0</v>
      </c>
      <c r="G97" s="10">
        <f t="shared" si="51"/>
        <v>0</v>
      </c>
      <c r="H97" s="10"/>
      <c r="I97" s="10"/>
      <c r="J97" s="10"/>
      <c r="K97" s="10"/>
      <c r="L97" s="19">
        <f t="shared" si="50"/>
        <v>0</v>
      </c>
      <c r="M97" s="39"/>
    </row>
    <row r="98" spans="1:13" ht="31.5" hidden="1" x14ac:dyDescent="0.25">
      <c r="A98" s="33" t="s">
        <v>312</v>
      </c>
      <c r="B98" s="32" t="s">
        <v>313</v>
      </c>
      <c r="C98" s="14" t="s">
        <v>60</v>
      </c>
      <c r="D98" s="12"/>
      <c r="E98" s="12">
        <v>2240000</v>
      </c>
      <c r="F98" s="12"/>
      <c r="G98" s="12">
        <v>0</v>
      </c>
      <c r="H98" s="12"/>
      <c r="I98" s="12"/>
      <c r="J98" s="12"/>
      <c r="K98" s="12"/>
      <c r="L98" s="19">
        <f t="shared" si="50"/>
        <v>0</v>
      </c>
      <c r="M98" s="40" t="s">
        <v>326</v>
      </c>
    </row>
    <row r="99" spans="1:13" s="8" customFormat="1" ht="63" hidden="1" x14ac:dyDescent="0.25">
      <c r="A99" s="6" t="s">
        <v>90</v>
      </c>
      <c r="B99" s="27" t="s">
        <v>44</v>
      </c>
      <c r="C99" s="15"/>
      <c r="D99" s="7" t="e">
        <f>D100+D104</f>
        <v>#REF!</v>
      </c>
      <c r="E99" s="7">
        <f>E100+E104</f>
        <v>32180650</v>
      </c>
      <c r="F99" s="7">
        <f>F100+F104</f>
        <v>16427827</v>
      </c>
      <c r="G99" s="7">
        <f>G100+G104</f>
        <v>17398561.369999997</v>
      </c>
      <c r="H99" s="7" t="e">
        <f t="shared" si="31"/>
        <v>#REF!</v>
      </c>
      <c r="I99" s="7">
        <f t="shared" si="42"/>
        <v>14782088.630000003</v>
      </c>
      <c r="J99" s="7">
        <f t="shared" si="43"/>
        <v>-970734.36999999732</v>
      </c>
      <c r="K99" s="7" t="e">
        <f t="shared" si="46"/>
        <v>#REF!</v>
      </c>
      <c r="L99" s="17">
        <f t="shared" si="47"/>
        <v>54.065288830399624</v>
      </c>
      <c r="M99" s="38"/>
    </row>
    <row r="100" spans="1:13" s="11" customFormat="1" hidden="1" x14ac:dyDescent="0.25">
      <c r="A100" s="9" t="s">
        <v>91</v>
      </c>
      <c r="B100" s="22" t="s">
        <v>6</v>
      </c>
      <c r="C100" s="16"/>
      <c r="D100" s="10" t="e">
        <f>SUM(#REF!)</f>
        <v>#REF!</v>
      </c>
      <c r="E100" s="10">
        <f>SUM(E101:E103)</f>
        <v>31419750</v>
      </c>
      <c r="F100" s="10">
        <f t="shared" ref="F100:G100" si="52">SUM(F101:F103)</f>
        <v>16002927</v>
      </c>
      <c r="G100" s="10">
        <f t="shared" si="52"/>
        <v>16637661.369999999</v>
      </c>
      <c r="H100" s="10" t="e">
        <f t="shared" si="31"/>
        <v>#REF!</v>
      </c>
      <c r="I100" s="10">
        <f t="shared" si="42"/>
        <v>14782088.630000001</v>
      </c>
      <c r="J100" s="10">
        <f t="shared" si="43"/>
        <v>-634734.36999999918</v>
      </c>
      <c r="K100" s="10" t="e">
        <f t="shared" si="46"/>
        <v>#REF!</v>
      </c>
      <c r="L100" s="18">
        <f t="shared" si="47"/>
        <v>52.952876359614578</v>
      </c>
      <c r="M100" s="39"/>
    </row>
    <row r="101" spans="1:13" hidden="1" x14ac:dyDescent="0.25">
      <c r="A101" s="33" t="s">
        <v>238</v>
      </c>
      <c r="B101" s="32" t="s">
        <v>160</v>
      </c>
      <c r="C101" s="14" t="s">
        <v>64</v>
      </c>
      <c r="D101" s="12"/>
      <c r="E101" s="12">
        <v>137600</v>
      </c>
      <c r="F101" s="12">
        <v>63900</v>
      </c>
      <c r="G101" s="12">
        <v>137471</v>
      </c>
      <c r="H101" s="12"/>
      <c r="I101" s="12"/>
      <c r="J101" s="12"/>
      <c r="K101" s="12"/>
      <c r="L101" s="19">
        <f t="shared" ref="L101:L103" si="53">G101/E101*100</f>
        <v>99.90625</v>
      </c>
      <c r="M101" s="37"/>
    </row>
    <row r="102" spans="1:13" ht="47.25" hidden="1" x14ac:dyDescent="0.25">
      <c r="A102" s="33" t="s">
        <v>239</v>
      </c>
      <c r="B102" s="32" t="s">
        <v>161</v>
      </c>
      <c r="C102" s="14" t="s">
        <v>60</v>
      </c>
      <c r="D102" s="12"/>
      <c r="E102" s="12">
        <v>16389988</v>
      </c>
      <c r="F102" s="12">
        <v>48000</v>
      </c>
      <c r="G102" s="12">
        <v>1608028.67</v>
      </c>
      <c r="H102" s="12"/>
      <c r="I102" s="12"/>
      <c r="J102" s="12"/>
      <c r="K102" s="12"/>
      <c r="L102" s="19">
        <f t="shared" si="53"/>
        <v>9.8110423875844202</v>
      </c>
      <c r="M102" s="41" t="s">
        <v>327</v>
      </c>
    </row>
    <row r="103" spans="1:13" ht="31.5" hidden="1" x14ac:dyDescent="0.25">
      <c r="A103" s="33" t="s">
        <v>240</v>
      </c>
      <c r="B103" s="32" t="s">
        <v>162</v>
      </c>
      <c r="C103" s="14" t="s">
        <v>63</v>
      </c>
      <c r="D103" s="12"/>
      <c r="E103" s="12">
        <v>14892162</v>
      </c>
      <c r="F103" s="12">
        <v>15891027</v>
      </c>
      <c r="G103" s="12">
        <v>14892161.699999999</v>
      </c>
      <c r="H103" s="12"/>
      <c r="I103" s="12"/>
      <c r="J103" s="12"/>
      <c r="K103" s="12"/>
      <c r="L103" s="19">
        <f t="shared" si="53"/>
        <v>99.999997985517481</v>
      </c>
      <c r="M103" s="37"/>
    </row>
    <row r="104" spans="1:13" s="11" customFormat="1" ht="31.5" hidden="1" x14ac:dyDescent="0.25">
      <c r="A104" s="9" t="s">
        <v>92</v>
      </c>
      <c r="B104" s="22" t="s">
        <v>50</v>
      </c>
      <c r="C104" s="16"/>
      <c r="D104" s="10" t="e">
        <f>SUM(#REF!)</f>
        <v>#REF!</v>
      </c>
      <c r="E104" s="10">
        <f>SUM(E105:E109)</f>
        <v>760900</v>
      </c>
      <c r="F104" s="10">
        <f t="shared" ref="F104:G104" si="54">SUM(F105:F109)</f>
        <v>424900</v>
      </c>
      <c r="G104" s="10">
        <f t="shared" si="54"/>
        <v>760900</v>
      </c>
      <c r="H104" s="10" t="e">
        <f t="shared" si="31"/>
        <v>#REF!</v>
      </c>
      <c r="I104" s="10">
        <f t="shared" si="42"/>
        <v>0</v>
      </c>
      <c r="J104" s="10">
        <f t="shared" si="43"/>
        <v>-336000</v>
      </c>
      <c r="K104" s="10" t="e">
        <f t="shared" si="46"/>
        <v>#REF!</v>
      </c>
      <c r="L104" s="18">
        <f t="shared" si="47"/>
        <v>100</v>
      </c>
      <c r="M104" s="39"/>
    </row>
    <row r="105" spans="1:13" s="11" customFormat="1" ht="30.75" hidden="1" customHeight="1" x14ac:dyDescent="0.25">
      <c r="A105" s="33" t="s">
        <v>241</v>
      </c>
      <c r="B105" s="32" t="s">
        <v>298</v>
      </c>
      <c r="C105" s="14" t="s">
        <v>58</v>
      </c>
      <c r="D105" s="12"/>
      <c r="E105" s="12">
        <v>70000</v>
      </c>
      <c r="F105" s="12"/>
      <c r="G105" s="12">
        <v>70000</v>
      </c>
      <c r="H105" s="12"/>
      <c r="I105" s="12"/>
      <c r="J105" s="12"/>
      <c r="K105" s="12"/>
      <c r="L105" s="19">
        <f t="shared" si="47"/>
        <v>100</v>
      </c>
      <c r="M105" s="39"/>
    </row>
    <row r="106" spans="1:13" s="11" customFormat="1" ht="31.5" hidden="1" x14ac:dyDescent="0.25">
      <c r="A106" s="33" t="s">
        <v>242</v>
      </c>
      <c r="B106" s="32" t="s">
        <v>299</v>
      </c>
      <c r="C106" s="14" t="s">
        <v>64</v>
      </c>
      <c r="D106" s="12"/>
      <c r="E106" s="12">
        <v>26000</v>
      </c>
      <c r="F106" s="12"/>
      <c r="G106" s="12">
        <v>26000</v>
      </c>
      <c r="H106" s="12"/>
      <c r="I106" s="12"/>
      <c r="J106" s="12"/>
      <c r="K106" s="12"/>
      <c r="L106" s="19">
        <f t="shared" si="47"/>
        <v>100</v>
      </c>
      <c r="M106" s="39"/>
    </row>
    <row r="107" spans="1:13" hidden="1" x14ac:dyDescent="0.25">
      <c r="A107" s="44" t="s">
        <v>302</v>
      </c>
      <c r="B107" s="47" t="s">
        <v>163</v>
      </c>
      <c r="C107" s="14" t="s">
        <v>61</v>
      </c>
      <c r="D107" s="12"/>
      <c r="E107" s="12">
        <v>303643</v>
      </c>
      <c r="F107" s="12">
        <v>303643</v>
      </c>
      <c r="G107" s="12">
        <v>303643</v>
      </c>
      <c r="H107" s="12"/>
      <c r="I107" s="12"/>
      <c r="J107" s="12"/>
      <c r="K107" s="12"/>
      <c r="L107" s="19">
        <f t="shared" si="47"/>
        <v>100</v>
      </c>
      <c r="M107" s="37"/>
    </row>
    <row r="108" spans="1:13" hidden="1" x14ac:dyDescent="0.25">
      <c r="A108" s="46"/>
      <c r="B108" s="49"/>
      <c r="C108" s="14" t="s">
        <v>58</v>
      </c>
      <c r="D108" s="12"/>
      <c r="E108" s="12">
        <v>170000</v>
      </c>
      <c r="F108" s="12"/>
      <c r="G108" s="12">
        <v>170000</v>
      </c>
      <c r="H108" s="12"/>
      <c r="I108" s="12"/>
      <c r="J108" s="12"/>
      <c r="K108" s="12"/>
      <c r="L108" s="19">
        <f t="shared" si="47"/>
        <v>100</v>
      </c>
      <c r="M108" s="37"/>
    </row>
    <row r="109" spans="1:13" ht="47.25" hidden="1" x14ac:dyDescent="0.25">
      <c r="A109" s="33" t="s">
        <v>303</v>
      </c>
      <c r="B109" s="32" t="s">
        <v>164</v>
      </c>
      <c r="C109" s="14" t="s">
        <v>62</v>
      </c>
      <c r="D109" s="12"/>
      <c r="E109" s="12">
        <v>191257</v>
      </c>
      <c r="F109" s="12">
        <v>121257</v>
      </c>
      <c r="G109" s="12">
        <v>191257</v>
      </c>
      <c r="H109" s="12"/>
      <c r="I109" s="12"/>
      <c r="J109" s="12"/>
      <c r="K109" s="12"/>
      <c r="L109" s="19">
        <f t="shared" si="47"/>
        <v>100</v>
      </c>
      <c r="M109" s="37"/>
    </row>
    <row r="110" spans="1:13" s="8" customFormat="1" ht="47.25" hidden="1" x14ac:dyDescent="0.25">
      <c r="A110" s="6" t="s">
        <v>93</v>
      </c>
      <c r="B110" s="27" t="s">
        <v>35</v>
      </c>
      <c r="C110" s="15"/>
      <c r="D110" s="7" t="e">
        <f>D111+D114</f>
        <v>#REF!</v>
      </c>
      <c r="E110" s="7">
        <f>E111+E114</f>
        <v>44487866</v>
      </c>
      <c r="F110" s="7">
        <f>F111+F114</f>
        <v>23531425.390000001</v>
      </c>
      <c r="G110" s="7">
        <f>G111+G114</f>
        <v>33377807.550000001</v>
      </c>
      <c r="H110" s="7" t="e">
        <f t="shared" si="31"/>
        <v>#REF!</v>
      </c>
      <c r="I110" s="7">
        <f t="shared" si="42"/>
        <v>11110058.449999999</v>
      </c>
      <c r="J110" s="7">
        <f t="shared" si="43"/>
        <v>-9846382.1600000001</v>
      </c>
      <c r="K110" s="7" t="e">
        <f t="shared" si="46"/>
        <v>#REF!</v>
      </c>
      <c r="L110" s="17">
        <f t="shared" si="47"/>
        <v>75.026766961580037</v>
      </c>
      <c r="M110" s="38"/>
    </row>
    <row r="111" spans="1:13" s="11" customFormat="1" ht="47.25" hidden="1" x14ac:dyDescent="0.25">
      <c r="A111" s="9" t="s">
        <v>94</v>
      </c>
      <c r="B111" s="22" t="s">
        <v>45</v>
      </c>
      <c r="C111" s="16"/>
      <c r="D111" s="10" t="e">
        <f>SUM(#REF!)</f>
        <v>#REF!</v>
      </c>
      <c r="E111" s="10">
        <f>SUM(E112:E113)</f>
        <v>9740294</v>
      </c>
      <c r="F111" s="10">
        <f t="shared" ref="F111:G111" si="55">SUM(F112:F113)</f>
        <v>60000</v>
      </c>
      <c r="G111" s="10">
        <f t="shared" si="55"/>
        <v>70316.2</v>
      </c>
      <c r="H111" s="10" t="e">
        <f t="shared" ref="H111:H148" si="56">D111-G111</f>
        <v>#REF!</v>
      </c>
      <c r="I111" s="10">
        <f t="shared" si="42"/>
        <v>9669977.8000000007</v>
      </c>
      <c r="J111" s="10">
        <f t="shared" si="43"/>
        <v>-10316.199999999997</v>
      </c>
      <c r="K111" s="10" t="e">
        <f t="shared" si="46"/>
        <v>#REF!</v>
      </c>
      <c r="L111" s="18">
        <f t="shared" si="47"/>
        <v>0.72191044746698607</v>
      </c>
      <c r="M111" s="39"/>
    </row>
    <row r="112" spans="1:13" ht="19.5" hidden="1" customHeight="1" x14ac:dyDescent="0.25">
      <c r="A112" s="43" t="s">
        <v>243</v>
      </c>
      <c r="B112" s="42" t="s">
        <v>165</v>
      </c>
      <c r="C112" s="14" t="s">
        <v>64</v>
      </c>
      <c r="D112" s="12"/>
      <c r="E112" s="12">
        <v>177389</v>
      </c>
      <c r="F112" s="12">
        <v>60000</v>
      </c>
      <c r="G112" s="12">
        <v>70316.2</v>
      </c>
      <c r="H112" s="12"/>
      <c r="I112" s="12"/>
      <c r="J112" s="12"/>
      <c r="K112" s="12"/>
      <c r="L112" s="19">
        <f t="shared" si="47"/>
        <v>39.639549239242569</v>
      </c>
      <c r="M112" s="37"/>
    </row>
    <row r="113" spans="1:13" ht="18" customHeight="1" x14ac:dyDescent="0.25">
      <c r="A113" s="43"/>
      <c r="B113" s="42"/>
      <c r="C113" s="14" t="s">
        <v>59</v>
      </c>
      <c r="D113" s="12"/>
      <c r="E113" s="12">
        <v>9562905</v>
      </c>
      <c r="F113" s="12">
        <v>0</v>
      </c>
      <c r="G113" s="12">
        <v>0</v>
      </c>
      <c r="H113" s="12"/>
      <c r="I113" s="12"/>
      <c r="J113" s="12"/>
      <c r="K113" s="12"/>
      <c r="L113" s="19">
        <f t="shared" si="47"/>
        <v>0</v>
      </c>
      <c r="M113" s="37"/>
    </row>
    <row r="114" spans="1:13" s="11" customFormat="1" ht="31.5" hidden="1" x14ac:dyDescent="0.25">
      <c r="A114" s="9" t="s">
        <v>95</v>
      </c>
      <c r="B114" s="22" t="s">
        <v>8</v>
      </c>
      <c r="C114" s="16"/>
      <c r="D114" s="10" t="e">
        <f>SUM(#REF!)</f>
        <v>#REF!</v>
      </c>
      <c r="E114" s="10">
        <f>SUM(E115:E121)</f>
        <v>34747572</v>
      </c>
      <c r="F114" s="10">
        <f t="shared" ref="F114" si="57">SUM(F115:F121)</f>
        <v>23471425.390000001</v>
      </c>
      <c r="G114" s="10">
        <f>SUM(G115:G121)</f>
        <v>33307491.350000001</v>
      </c>
      <c r="H114" s="10" t="e">
        <f t="shared" si="56"/>
        <v>#REF!</v>
      </c>
      <c r="I114" s="10">
        <f t="shared" si="42"/>
        <v>1440080.6499999985</v>
      </c>
      <c r="J114" s="10">
        <f t="shared" si="43"/>
        <v>-9836065.9600000009</v>
      </c>
      <c r="K114" s="10" t="e">
        <f t="shared" si="46"/>
        <v>#REF!</v>
      </c>
      <c r="L114" s="18">
        <f>G114/E114*100</f>
        <v>95.855593449809959</v>
      </c>
      <c r="M114" s="39"/>
    </row>
    <row r="115" spans="1:13" ht="14.25" hidden="1" customHeight="1" x14ac:dyDescent="0.25">
      <c r="A115" s="43" t="s">
        <v>244</v>
      </c>
      <c r="B115" s="42" t="s">
        <v>166</v>
      </c>
      <c r="C115" s="14" t="s">
        <v>64</v>
      </c>
      <c r="D115" s="12"/>
      <c r="E115" s="12">
        <v>190757</v>
      </c>
      <c r="F115" s="12">
        <v>217369</v>
      </c>
      <c r="G115" s="12">
        <v>189951.78</v>
      </c>
      <c r="H115" s="12"/>
      <c r="I115" s="12"/>
      <c r="J115" s="12"/>
      <c r="K115" s="12"/>
      <c r="L115" s="19">
        <f t="shared" ref="L115:L121" si="58">G115/E115*100</f>
        <v>99.57788180774493</v>
      </c>
      <c r="M115" s="37"/>
    </row>
    <row r="116" spans="1:13" hidden="1" x14ac:dyDescent="0.25">
      <c r="A116" s="43"/>
      <c r="B116" s="42"/>
      <c r="C116" s="14" t="s">
        <v>63</v>
      </c>
      <c r="D116" s="12"/>
      <c r="E116" s="12">
        <v>69456</v>
      </c>
      <c r="F116" s="12">
        <v>34700</v>
      </c>
      <c r="G116" s="12">
        <v>61800</v>
      </c>
      <c r="H116" s="12"/>
      <c r="I116" s="12"/>
      <c r="J116" s="12"/>
      <c r="K116" s="12"/>
      <c r="L116" s="19">
        <f t="shared" si="58"/>
        <v>88.977194194885968</v>
      </c>
      <c r="M116" s="37"/>
    </row>
    <row r="117" spans="1:13" hidden="1" x14ac:dyDescent="0.25">
      <c r="A117" s="43"/>
      <c r="B117" s="42"/>
      <c r="C117" s="14" t="s">
        <v>58</v>
      </c>
      <c r="D117" s="12"/>
      <c r="E117" s="12">
        <v>18677759</v>
      </c>
      <c r="F117" s="12">
        <v>6144776.3899999997</v>
      </c>
      <c r="G117" s="12">
        <v>18676799.640000001</v>
      </c>
      <c r="H117" s="12"/>
      <c r="I117" s="12"/>
      <c r="J117" s="12"/>
      <c r="K117" s="12"/>
      <c r="L117" s="19">
        <f t="shared" si="58"/>
        <v>99.994863623628518</v>
      </c>
      <c r="M117" s="37"/>
    </row>
    <row r="118" spans="1:13" hidden="1" x14ac:dyDescent="0.25">
      <c r="A118" s="43"/>
      <c r="B118" s="42"/>
      <c r="C118" s="14" t="s">
        <v>61</v>
      </c>
      <c r="D118" s="12"/>
      <c r="E118" s="12">
        <v>6074705</v>
      </c>
      <c r="F118" s="12">
        <v>1111611</v>
      </c>
      <c r="G118" s="12">
        <v>4775310.2</v>
      </c>
      <c r="H118" s="12"/>
      <c r="I118" s="12"/>
      <c r="J118" s="12"/>
      <c r="K118" s="12"/>
      <c r="L118" s="19">
        <f t="shared" si="58"/>
        <v>78.609746481516382</v>
      </c>
      <c r="M118" s="37"/>
    </row>
    <row r="119" spans="1:13" hidden="1" x14ac:dyDescent="0.25">
      <c r="A119" s="43"/>
      <c r="B119" s="42"/>
      <c r="C119" s="14" t="s">
        <v>62</v>
      </c>
      <c r="D119" s="12"/>
      <c r="E119" s="12">
        <v>9191245</v>
      </c>
      <c r="F119" s="12">
        <v>15757669</v>
      </c>
      <c r="G119" s="12">
        <v>9183889.7300000004</v>
      </c>
      <c r="H119" s="12"/>
      <c r="I119" s="12"/>
      <c r="J119" s="12"/>
      <c r="K119" s="12"/>
      <c r="L119" s="19">
        <f t="shared" si="58"/>
        <v>99.919975259064472</v>
      </c>
      <c r="M119" s="37"/>
    </row>
    <row r="120" spans="1:13" x14ac:dyDescent="0.25">
      <c r="A120" s="43"/>
      <c r="B120" s="42"/>
      <c r="C120" s="14" t="s">
        <v>59</v>
      </c>
      <c r="D120" s="12"/>
      <c r="E120" s="12">
        <v>112350</v>
      </c>
      <c r="F120" s="12">
        <v>63200</v>
      </c>
      <c r="G120" s="12">
        <v>108350</v>
      </c>
      <c r="H120" s="12"/>
      <c r="I120" s="12"/>
      <c r="J120" s="12"/>
      <c r="K120" s="12"/>
      <c r="L120" s="19">
        <f t="shared" si="58"/>
        <v>96.439697374276818</v>
      </c>
      <c r="M120" s="37"/>
    </row>
    <row r="121" spans="1:13" hidden="1" x14ac:dyDescent="0.25">
      <c r="A121" s="43"/>
      <c r="B121" s="42"/>
      <c r="C121" s="14" t="s">
        <v>60</v>
      </c>
      <c r="D121" s="12"/>
      <c r="E121" s="12">
        <v>431300</v>
      </c>
      <c r="F121" s="12">
        <v>142100</v>
      </c>
      <c r="G121" s="12">
        <v>311390</v>
      </c>
      <c r="H121" s="12"/>
      <c r="I121" s="12"/>
      <c r="J121" s="12"/>
      <c r="K121" s="12"/>
      <c r="L121" s="19">
        <f t="shared" si="58"/>
        <v>72.198006028286571</v>
      </c>
      <c r="M121" s="37" t="s">
        <v>329</v>
      </c>
    </row>
    <row r="122" spans="1:13" s="8" customFormat="1" ht="31.5" hidden="1" x14ac:dyDescent="0.25">
      <c r="A122" s="6" t="s">
        <v>96</v>
      </c>
      <c r="B122" s="27" t="s">
        <v>36</v>
      </c>
      <c r="C122" s="15"/>
      <c r="D122" s="7" t="e">
        <f>D123+D128+D132</f>
        <v>#REF!</v>
      </c>
      <c r="E122" s="7">
        <f>E123+E128+E132</f>
        <v>497402529</v>
      </c>
      <c r="F122" s="7">
        <f>F123+F128+F132</f>
        <v>225641795</v>
      </c>
      <c r="G122" s="7">
        <f>G123+G128+G132</f>
        <v>473428676.38</v>
      </c>
      <c r="H122" s="7" t="e">
        <f t="shared" si="56"/>
        <v>#REF!</v>
      </c>
      <c r="I122" s="7">
        <f t="shared" si="42"/>
        <v>23973852.620000005</v>
      </c>
      <c r="J122" s="7">
        <f t="shared" si="43"/>
        <v>-247786881.38</v>
      </c>
      <c r="K122" s="7" t="e">
        <f t="shared" si="46"/>
        <v>#REF!</v>
      </c>
      <c r="L122" s="17">
        <f t="shared" si="47"/>
        <v>95.180190846999096</v>
      </c>
      <c r="M122" s="38"/>
    </row>
    <row r="123" spans="1:13" s="11" customFormat="1" hidden="1" x14ac:dyDescent="0.25">
      <c r="A123" s="9" t="s">
        <v>97</v>
      </c>
      <c r="B123" s="22" t="s">
        <v>9</v>
      </c>
      <c r="C123" s="16"/>
      <c r="D123" s="10" t="e">
        <f>SUM(#REF!)</f>
        <v>#REF!</v>
      </c>
      <c r="E123" s="10">
        <f>SUM(E124:E127)</f>
        <v>413903887</v>
      </c>
      <c r="F123" s="10">
        <f t="shared" ref="F123:G123" si="59">SUM(F124:F127)</f>
        <v>180439555</v>
      </c>
      <c r="G123" s="10">
        <f t="shared" si="59"/>
        <v>399395898.75</v>
      </c>
      <c r="H123" s="10" t="e">
        <f t="shared" si="56"/>
        <v>#REF!</v>
      </c>
      <c r="I123" s="10">
        <f t="shared" si="42"/>
        <v>14507988.25</v>
      </c>
      <c r="J123" s="10">
        <f t="shared" si="43"/>
        <v>-218956343.75</v>
      </c>
      <c r="K123" s="10" t="e">
        <f t="shared" si="46"/>
        <v>#REF!</v>
      </c>
      <c r="L123" s="18">
        <f t="shared" si="47"/>
        <v>96.494841264923906</v>
      </c>
      <c r="M123" s="39"/>
    </row>
    <row r="124" spans="1:13" ht="63" hidden="1" x14ac:dyDescent="0.25">
      <c r="A124" s="33"/>
      <c r="B124" s="32" t="s">
        <v>280</v>
      </c>
      <c r="C124" s="14" t="s">
        <v>64</v>
      </c>
      <c r="D124" s="12"/>
      <c r="E124" s="12">
        <v>4570000</v>
      </c>
      <c r="F124" s="12">
        <v>0</v>
      </c>
      <c r="G124" s="12">
        <v>4570000</v>
      </c>
      <c r="H124" s="12"/>
      <c r="I124" s="12"/>
      <c r="J124" s="12"/>
      <c r="K124" s="12"/>
      <c r="L124" s="19">
        <f t="shared" ref="L124:L127" si="60">G124/E124*100</f>
        <v>100</v>
      </c>
      <c r="M124" s="37"/>
    </row>
    <row r="125" spans="1:13" hidden="1" x14ac:dyDescent="0.25">
      <c r="A125" s="33" t="s">
        <v>245</v>
      </c>
      <c r="B125" s="32" t="s">
        <v>167</v>
      </c>
      <c r="C125" s="14" t="s">
        <v>64</v>
      </c>
      <c r="D125" s="12"/>
      <c r="E125" s="12">
        <v>406525955</v>
      </c>
      <c r="F125" s="12">
        <v>179141366</v>
      </c>
      <c r="G125" s="12">
        <v>392140932.07999998</v>
      </c>
      <c r="H125" s="12"/>
      <c r="I125" s="12"/>
      <c r="J125" s="12"/>
      <c r="K125" s="12"/>
      <c r="L125" s="19">
        <f t="shared" si="60"/>
        <v>96.461474908779195</v>
      </c>
      <c r="M125" s="37"/>
    </row>
    <row r="126" spans="1:13" ht="31.5" hidden="1" x14ac:dyDescent="0.25">
      <c r="A126" s="33" t="s">
        <v>246</v>
      </c>
      <c r="B126" s="32" t="s">
        <v>168</v>
      </c>
      <c r="C126" s="14" t="s">
        <v>64</v>
      </c>
      <c r="D126" s="12"/>
      <c r="E126" s="12">
        <v>2081687</v>
      </c>
      <c r="F126" s="12">
        <v>1148189</v>
      </c>
      <c r="G126" s="12">
        <v>2081397.62</v>
      </c>
      <c r="H126" s="12"/>
      <c r="I126" s="12"/>
      <c r="J126" s="12"/>
      <c r="K126" s="12"/>
      <c r="L126" s="19">
        <f t="shared" si="60"/>
        <v>99.986098774695719</v>
      </c>
      <c r="M126" s="37"/>
    </row>
    <row r="127" spans="1:13" ht="31.5" x14ac:dyDescent="0.25">
      <c r="A127" s="33" t="s">
        <v>247</v>
      </c>
      <c r="B127" s="32" t="s">
        <v>169</v>
      </c>
      <c r="C127" s="14" t="s">
        <v>59</v>
      </c>
      <c r="D127" s="12"/>
      <c r="E127" s="12">
        <v>726245</v>
      </c>
      <c r="F127" s="12">
        <v>150000</v>
      </c>
      <c r="G127" s="12">
        <v>603569.05000000005</v>
      </c>
      <c r="H127" s="12"/>
      <c r="I127" s="12"/>
      <c r="J127" s="12"/>
      <c r="K127" s="12"/>
      <c r="L127" s="19">
        <f t="shared" si="60"/>
        <v>83.108186631233266</v>
      </c>
      <c r="M127" s="37"/>
    </row>
    <row r="128" spans="1:13" s="11" customFormat="1" ht="31.5" hidden="1" x14ac:dyDescent="0.25">
      <c r="A128" s="9" t="s">
        <v>98</v>
      </c>
      <c r="B128" s="22" t="s">
        <v>10</v>
      </c>
      <c r="C128" s="16"/>
      <c r="D128" s="10" t="e">
        <f>#REF!</f>
        <v>#REF!</v>
      </c>
      <c r="E128" s="10">
        <f>SUM(E129:E131)</f>
        <v>74354206</v>
      </c>
      <c r="F128" s="10">
        <f t="shared" ref="F128:G128" si="61">SUM(F129:F131)</f>
        <v>38694740</v>
      </c>
      <c r="G128" s="10">
        <f t="shared" si="61"/>
        <v>64888343.230000004</v>
      </c>
      <c r="H128" s="10" t="e">
        <f t="shared" si="56"/>
        <v>#REF!</v>
      </c>
      <c r="I128" s="10">
        <f t="shared" si="42"/>
        <v>9465862.7699999958</v>
      </c>
      <c r="J128" s="10">
        <f t="shared" si="43"/>
        <v>-26193603.230000004</v>
      </c>
      <c r="K128" s="10" t="e">
        <f t="shared" si="46"/>
        <v>#REF!</v>
      </c>
      <c r="L128" s="18">
        <f t="shared" si="47"/>
        <v>87.269230243679829</v>
      </c>
      <c r="M128" s="39"/>
    </row>
    <row r="129" spans="1:13" ht="47.25" hidden="1" x14ac:dyDescent="0.25">
      <c r="A129" s="33" t="s">
        <v>248</v>
      </c>
      <c r="B129" s="32" t="s">
        <v>170</v>
      </c>
      <c r="C129" s="14" t="s">
        <v>64</v>
      </c>
      <c r="D129" s="12"/>
      <c r="E129" s="12">
        <v>42525706</v>
      </c>
      <c r="F129" s="12">
        <v>19182740</v>
      </c>
      <c r="G129" s="12">
        <v>39821030.060000002</v>
      </c>
      <c r="H129" s="12"/>
      <c r="I129" s="12"/>
      <c r="J129" s="12"/>
      <c r="K129" s="12"/>
      <c r="L129" s="19">
        <f t="shared" ref="L129:L131" si="62">G129/E129*100</f>
        <v>93.639903497428122</v>
      </c>
      <c r="M129" s="37"/>
    </row>
    <row r="130" spans="1:13" ht="47.25" hidden="1" x14ac:dyDescent="0.25">
      <c r="A130" s="33" t="s">
        <v>249</v>
      </c>
      <c r="B130" s="32" t="s">
        <v>171</v>
      </c>
      <c r="C130" s="14" t="s">
        <v>64</v>
      </c>
      <c r="D130" s="12"/>
      <c r="E130" s="12">
        <v>23400</v>
      </c>
      <c r="F130" s="12">
        <v>0</v>
      </c>
      <c r="G130" s="12">
        <v>23397</v>
      </c>
      <c r="H130" s="12"/>
      <c r="I130" s="12"/>
      <c r="J130" s="12"/>
      <c r="K130" s="12"/>
      <c r="L130" s="19">
        <f t="shared" si="62"/>
        <v>99.987179487179489</v>
      </c>
      <c r="M130" s="37"/>
    </row>
    <row r="131" spans="1:13" ht="31.5" hidden="1" x14ac:dyDescent="0.25">
      <c r="A131" s="33" t="s">
        <v>250</v>
      </c>
      <c r="B131" s="32" t="s">
        <v>172</v>
      </c>
      <c r="C131" s="14" t="s">
        <v>64</v>
      </c>
      <c r="D131" s="12"/>
      <c r="E131" s="12">
        <v>31805100</v>
      </c>
      <c r="F131" s="12">
        <v>19512000</v>
      </c>
      <c r="G131" s="12">
        <v>25043916.170000002</v>
      </c>
      <c r="H131" s="12"/>
      <c r="I131" s="12"/>
      <c r="J131" s="12"/>
      <c r="K131" s="12"/>
      <c r="L131" s="19">
        <f t="shared" si="62"/>
        <v>78.741824958890248</v>
      </c>
      <c r="M131" s="37"/>
    </row>
    <row r="132" spans="1:13" s="11" customFormat="1" hidden="1" x14ac:dyDescent="0.25">
      <c r="A132" s="9" t="s">
        <v>99</v>
      </c>
      <c r="B132" s="22" t="s">
        <v>11</v>
      </c>
      <c r="C132" s="16"/>
      <c r="D132" s="10" t="e">
        <f>#REF!</f>
        <v>#REF!</v>
      </c>
      <c r="E132" s="10">
        <f>SUM(E133:E135)</f>
        <v>9144436</v>
      </c>
      <c r="F132" s="10">
        <f t="shared" ref="F132:G132" si="63">SUM(F133:F135)</f>
        <v>6507500</v>
      </c>
      <c r="G132" s="10">
        <f t="shared" si="63"/>
        <v>9144434.4000000004</v>
      </c>
      <c r="H132" s="10" t="e">
        <f t="shared" si="56"/>
        <v>#REF!</v>
      </c>
      <c r="I132" s="10">
        <f t="shared" si="42"/>
        <v>1.599999999627471</v>
      </c>
      <c r="J132" s="10">
        <f t="shared" si="43"/>
        <v>-2636934.4000000004</v>
      </c>
      <c r="K132" s="10" t="e">
        <f t="shared" si="46"/>
        <v>#REF!</v>
      </c>
      <c r="L132" s="18">
        <f t="shared" si="47"/>
        <v>99.999982503021513</v>
      </c>
      <c r="M132" s="39"/>
    </row>
    <row r="133" spans="1:13" ht="31.5" hidden="1" x14ac:dyDescent="0.25">
      <c r="A133" s="33" t="s">
        <v>251</v>
      </c>
      <c r="B133" s="32" t="s">
        <v>173</v>
      </c>
      <c r="C133" s="14" t="s">
        <v>64</v>
      </c>
      <c r="D133" s="12"/>
      <c r="E133" s="12">
        <v>8203456</v>
      </c>
      <c r="F133" s="12">
        <v>5981300</v>
      </c>
      <c r="G133" s="12">
        <v>8203455.5599999996</v>
      </c>
      <c r="H133" s="12"/>
      <c r="I133" s="12"/>
      <c r="J133" s="12"/>
      <c r="K133" s="12"/>
      <c r="L133" s="19">
        <f t="shared" si="47"/>
        <v>99.999994636406896</v>
      </c>
      <c r="M133" s="37"/>
    </row>
    <row r="134" spans="1:13" ht="31.5" hidden="1" x14ac:dyDescent="0.25">
      <c r="A134" s="33" t="s">
        <v>252</v>
      </c>
      <c r="B134" s="32" t="s">
        <v>174</v>
      </c>
      <c r="C134" s="14" t="s">
        <v>64</v>
      </c>
      <c r="D134" s="12"/>
      <c r="E134" s="12">
        <v>526112</v>
      </c>
      <c r="F134" s="12">
        <v>526200</v>
      </c>
      <c r="G134" s="12">
        <v>526111.11</v>
      </c>
      <c r="H134" s="12"/>
      <c r="I134" s="12"/>
      <c r="J134" s="12"/>
      <c r="K134" s="12"/>
      <c r="L134" s="19">
        <f t="shared" si="47"/>
        <v>99.999830834499122</v>
      </c>
      <c r="M134" s="37"/>
    </row>
    <row r="135" spans="1:13" ht="31.5" hidden="1" x14ac:dyDescent="0.25">
      <c r="A135" s="33" t="s">
        <v>253</v>
      </c>
      <c r="B135" s="32" t="s">
        <v>175</v>
      </c>
      <c r="C135" s="14" t="s">
        <v>64</v>
      </c>
      <c r="D135" s="12"/>
      <c r="E135" s="12">
        <v>414868</v>
      </c>
      <c r="F135" s="12">
        <v>0</v>
      </c>
      <c r="G135" s="12">
        <v>414867.73</v>
      </c>
      <c r="H135" s="12"/>
      <c r="I135" s="12"/>
      <c r="J135" s="12"/>
      <c r="K135" s="12"/>
      <c r="L135" s="19">
        <f t="shared" si="47"/>
        <v>99.999934919058589</v>
      </c>
      <c r="M135" s="37"/>
    </row>
    <row r="136" spans="1:13" s="8" customFormat="1" ht="31.5" hidden="1" x14ac:dyDescent="0.25">
      <c r="A136" s="6" t="s">
        <v>100</v>
      </c>
      <c r="B136" s="27" t="s">
        <v>37</v>
      </c>
      <c r="C136" s="15"/>
      <c r="D136" s="7" t="e">
        <f>D137+D139+D144</f>
        <v>#REF!</v>
      </c>
      <c r="E136" s="7">
        <f>E137+E139+E144</f>
        <v>1256185669</v>
      </c>
      <c r="F136" s="7">
        <f>F137+F139+F144</f>
        <v>322999135</v>
      </c>
      <c r="G136" s="7">
        <f>G137+G139+G144</f>
        <v>1103738339.3299999</v>
      </c>
      <c r="H136" s="7" t="e">
        <f t="shared" si="56"/>
        <v>#REF!</v>
      </c>
      <c r="I136" s="7">
        <f t="shared" si="42"/>
        <v>152447329.67000008</v>
      </c>
      <c r="J136" s="7">
        <f t="shared" si="43"/>
        <v>-780739204.32999992</v>
      </c>
      <c r="K136" s="7" t="e">
        <f t="shared" si="46"/>
        <v>#REF!</v>
      </c>
      <c r="L136" s="17">
        <f t="shared" si="47"/>
        <v>87.864267724741879</v>
      </c>
      <c r="M136" s="38"/>
    </row>
    <row r="137" spans="1:13" s="11" customFormat="1" ht="17.25" hidden="1" customHeight="1" x14ac:dyDescent="0.25">
      <c r="A137" s="9" t="s">
        <v>101</v>
      </c>
      <c r="B137" s="22" t="s">
        <v>13</v>
      </c>
      <c r="C137" s="16"/>
      <c r="D137" s="10" t="e">
        <f>#REF!</f>
        <v>#REF!</v>
      </c>
      <c r="E137" s="10">
        <f>E138</f>
        <v>352971580</v>
      </c>
      <c r="F137" s="10">
        <f t="shared" ref="F137:G137" si="64">F138</f>
        <v>141373193</v>
      </c>
      <c r="G137" s="10">
        <f t="shared" si="64"/>
        <v>352971578.57999998</v>
      </c>
      <c r="H137" s="10" t="e">
        <f t="shared" si="56"/>
        <v>#REF!</v>
      </c>
      <c r="I137" s="10">
        <f t="shared" si="42"/>
        <v>1.4200000166893005</v>
      </c>
      <c r="J137" s="10">
        <f t="shared" si="43"/>
        <v>-211598385.57999998</v>
      </c>
      <c r="K137" s="10" t="e">
        <f t="shared" si="46"/>
        <v>#REF!</v>
      </c>
      <c r="L137" s="18">
        <f t="shared" si="47"/>
        <v>99.999999597701319</v>
      </c>
      <c r="M137" s="39"/>
    </row>
    <row r="138" spans="1:13" ht="31.5" hidden="1" x14ac:dyDescent="0.25">
      <c r="A138" s="33" t="s">
        <v>254</v>
      </c>
      <c r="B138" s="32" t="s">
        <v>176</v>
      </c>
      <c r="C138" s="14" t="s">
        <v>60</v>
      </c>
      <c r="D138" s="12"/>
      <c r="E138" s="12">
        <v>352971580</v>
      </c>
      <c r="F138" s="12">
        <v>141373193</v>
      </c>
      <c r="G138" s="12">
        <v>352971578.57999998</v>
      </c>
      <c r="H138" s="12"/>
      <c r="I138" s="12"/>
      <c r="J138" s="12"/>
      <c r="K138" s="12"/>
      <c r="L138" s="19">
        <f t="shared" ref="L138" si="65">G138/E138*100</f>
        <v>99.999999597701319</v>
      </c>
      <c r="M138" s="37" t="s">
        <v>315</v>
      </c>
    </row>
    <row r="139" spans="1:13" s="11" customFormat="1" ht="20.25" hidden="1" customHeight="1" x14ac:dyDescent="0.25">
      <c r="A139" s="9" t="s">
        <v>102</v>
      </c>
      <c r="B139" s="22" t="s">
        <v>14</v>
      </c>
      <c r="C139" s="16"/>
      <c r="D139" s="10" t="e">
        <f>SUM(#REF!)</f>
        <v>#REF!</v>
      </c>
      <c r="E139" s="10">
        <f>SUM(E140:E143)</f>
        <v>870493328</v>
      </c>
      <c r="F139" s="10">
        <f>SUM(F140:F143)</f>
        <v>180850073</v>
      </c>
      <c r="G139" s="10">
        <f>SUM(G140:G143)</f>
        <v>723866790.13999999</v>
      </c>
      <c r="H139" s="10" t="e">
        <f t="shared" si="56"/>
        <v>#REF!</v>
      </c>
      <c r="I139" s="10">
        <f t="shared" si="42"/>
        <v>146626537.86000001</v>
      </c>
      <c r="J139" s="10">
        <f t="shared" si="43"/>
        <v>-543016717.13999999</v>
      </c>
      <c r="K139" s="10" t="e">
        <f t="shared" si="46"/>
        <v>#REF!</v>
      </c>
      <c r="L139" s="18">
        <f t="shared" si="47"/>
        <v>83.155926284135745</v>
      </c>
      <c r="M139" s="39"/>
    </row>
    <row r="140" spans="1:13" ht="47.25" hidden="1" x14ac:dyDescent="0.25">
      <c r="A140" s="43" t="s">
        <v>255</v>
      </c>
      <c r="B140" s="42" t="s">
        <v>177</v>
      </c>
      <c r="C140" s="14" t="s">
        <v>60</v>
      </c>
      <c r="D140" s="12"/>
      <c r="E140" s="12">
        <v>64458073</v>
      </c>
      <c r="F140" s="12">
        <v>0</v>
      </c>
      <c r="G140" s="12">
        <v>63902332.159999996</v>
      </c>
      <c r="H140" s="12"/>
      <c r="I140" s="12"/>
      <c r="J140" s="12"/>
      <c r="K140" s="12"/>
      <c r="L140" s="19">
        <f t="shared" ref="L140:L143" si="66">G140/E140*100</f>
        <v>99.137825854645072</v>
      </c>
      <c r="M140" s="40" t="s">
        <v>328</v>
      </c>
    </row>
    <row r="141" spans="1:13" x14ac:dyDescent="0.25">
      <c r="A141" s="43"/>
      <c r="B141" s="42"/>
      <c r="C141" s="14" t="s">
        <v>59</v>
      </c>
      <c r="D141" s="12"/>
      <c r="E141" s="12">
        <v>458671367</v>
      </c>
      <c r="F141" s="12">
        <v>0</v>
      </c>
      <c r="G141" s="12">
        <v>355883606.57999998</v>
      </c>
      <c r="H141" s="12"/>
      <c r="I141" s="12"/>
      <c r="J141" s="12"/>
      <c r="K141" s="12"/>
      <c r="L141" s="19">
        <f t="shared" si="66"/>
        <v>77.590107467946652</v>
      </c>
      <c r="M141" s="37"/>
    </row>
    <row r="142" spans="1:13" hidden="1" x14ac:dyDescent="0.25">
      <c r="A142" s="43" t="s">
        <v>256</v>
      </c>
      <c r="B142" s="42" t="s">
        <v>178</v>
      </c>
      <c r="C142" s="14" t="s">
        <v>63</v>
      </c>
      <c r="D142" s="12"/>
      <c r="E142" s="12">
        <v>13389742</v>
      </c>
      <c r="F142" s="12">
        <v>0</v>
      </c>
      <c r="G142" s="12">
        <v>5013330</v>
      </c>
      <c r="H142" s="12"/>
      <c r="I142" s="12"/>
      <c r="J142" s="12"/>
      <c r="K142" s="12"/>
      <c r="L142" s="19">
        <f t="shared" si="66"/>
        <v>37.441572809991406</v>
      </c>
      <c r="M142" s="37"/>
    </row>
    <row r="143" spans="1:13" ht="126" hidden="1" x14ac:dyDescent="0.25">
      <c r="A143" s="43"/>
      <c r="B143" s="42"/>
      <c r="C143" s="14" t="s">
        <v>60</v>
      </c>
      <c r="D143" s="12"/>
      <c r="E143" s="12">
        <v>333974146</v>
      </c>
      <c r="F143" s="12">
        <v>180850073</v>
      </c>
      <c r="G143" s="12">
        <v>299067521.39999998</v>
      </c>
      <c r="H143" s="12"/>
      <c r="I143" s="12"/>
      <c r="J143" s="12"/>
      <c r="K143" s="12"/>
      <c r="L143" s="19">
        <f t="shared" si="66"/>
        <v>89.548105738699903</v>
      </c>
      <c r="M143" s="40" t="s">
        <v>330</v>
      </c>
    </row>
    <row r="144" spans="1:13" s="11" customFormat="1" hidden="1" x14ac:dyDescent="0.25">
      <c r="A144" s="9" t="s">
        <v>103</v>
      </c>
      <c r="B144" s="22" t="s">
        <v>7</v>
      </c>
      <c r="C144" s="16"/>
      <c r="D144" s="10" t="e">
        <f>SUM(#REF!)</f>
        <v>#REF!</v>
      </c>
      <c r="E144" s="10">
        <f>SUM(E145:E146)</f>
        <v>32720761</v>
      </c>
      <c r="F144" s="10">
        <f t="shared" ref="F144:G144" si="67">SUM(F145:F146)</f>
        <v>775869</v>
      </c>
      <c r="G144" s="10">
        <f t="shared" si="67"/>
        <v>26899970.609999999</v>
      </c>
      <c r="H144" s="10" t="e">
        <f t="shared" si="56"/>
        <v>#REF!</v>
      </c>
      <c r="I144" s="10">
        <f t="shared" si="42"/>
        <v>5820790.3900000006</v>
      </c>
      <c r="J144" s="10">
        <f t="shared" si="43"/>
        <v>-26124101.609999999</v>
      </c>
      <c r="K144" s="10" t="e">
        <f>G144/D144*100</f>
        <v>#REF!</v>
      </c>
      <c r="L144" s="18">
        <f t="shared" si="47"/>
        <v>82.210712061372902</v>
      </c>
      <c r="M144" s="39"/>
    </row>
    <row r="145" spans="1:13" ht="52.5" hidden="1" customHeight="1" x14ac:dyDescent="0.25">
      <c r="A145" s="43" t="s">
        <v>257</v>
      </c>
      <c r="B145" s="42" t="s">
        <v>179</v>
      </c>
      <c r="C145" s="14" t="s">
        <v>60</v>
      </c>
      <c r="D145" s="12"/>
      <c r="E145" s="12">
        <v>31103709</v>
      </c>
      <c r="F145" s="12">
        <v>775869</v>
      </c>
      <c r="G145" s="12">
        <v>26899970.609999999</v>
      </c>
      <c r="H145" s="12"/>
      <c r="I145" s="12"/>
      <c r="J145" s="12"/>
      <c r="K145" s="12"/>
      <c r="L145" s="19">
        <f t="shared" ref="L145:L146" si="68">G145/E145*100</f>
        <v>86.484768134887062</v>
      </c>
      <c r="M145" s="41" t="s">
        <v>331</v>
      </c>
    </row>
    <row r="146" spans="1:13" x14ac:dyDescent="0.25">
      <c r="A146" s="43"/>
      <c r="B146" s="42"/>
      <c r="C146" s="14" t="s">
        <v>59</v>
      </c>
      <c r="D146" s="12"/>
      <c r="E146" s="12">
        <v>1617052</v>
      </c>
      <c r="F146" s="12">
        <v>0</v>
      </c>
      <c r="G146" s="12">
        <v>0</v>
      </c>
      <c r="H146" s="12"/>
      <c r="I146" s="12"/>
      <c r="J146" s="12"/>
      <c r="K146" s="12"/>
      <c r="L146" s="19">
        <f t="shared" si="68"/>
        <v>0</v>
      </c>
      <c r="M146" s="37"/>
    </row>
    <row r="147" spans="1:13" s="8" customFormat="1" ht="31.5" hidden="1" x14ac:dyDescent="0.25">
      <c r="A147" s="6" t="s">
        <v>104</v>
      </c>
      <c r="B147" s="27" t="s">
        <v>38</v>
      </c>
      <c r="C147" s="15"/>
      <c r="D147" s="7" t="e">
        <f>D148</f>
        <v>#REF!</v>
      </c>
      <c r="E147" s="7">
        <f>E148</f>
        <v>86648991</v>
      </c>
      <c r="F147" s="7">
        <f>F148</f>
        <v>40077490</v>
      </c>
      <c r="G147" s="7">
        <f>G148</f>
        <v>84786656.230000004</v>
      </c>
      <c r="H147" s="7" t="e">
        <f t="shared" si="56"/>
        <v>#REF!</v>
      </c>
      <c r="I147" s="7">
        <f t="shared" si="42"/>
        <v>1862334.7699999958</v>
      </c>
      <c r="J147" s="7">
        <f t="shared" si="43"/>
        <v>-44709166.230000004</v>
      </c>
      <c r="K147" s="7" t="e">
        <f t="shared" ref="K147:K151" si="69">G147/D147*100</f>
        <v>#REF!</v>
      </c>
      <c r="L147" s="17">
        <f t="shared" si="47"/>
        <v>97.850713841549535</v>
      </c>
      <c r="M147" s="38"/>
    </row>
    <row r="148" spans="1:13" s="11" customFormat="1" ht="31.5" hidden="1" x14ac:dyDescent="0.25">
      <c r="A148" s="9" t="s">
        <v>105</v>
      </c>
      <c r="B148" s="22" t="s">
        <v>15</v>
      </c>
      <c r="C148" s="16"/>
      <c r="D148" s="10" t="e">
        <f>#REF!</f>
        <v>#REF!</v>
      </c>
      <c r="E148" s="10">
        <f>E149</f>
        <v>86648991</v>
      </c>
      <c r="F148" s="10">
        <f t="shared" ref="F148:G148" si="70">F149</f>
        <v>40077490</v>
      </c>
      <c r="G148" s="10">
        <f t="shared" si="70"/>
        <v>84786656.230000004</v>
      </c>
      <c r="H148" s="10" t="e">
        <f t="shared" si="56"/>
        <v>#REF!</v>
      </c>
      <c r="I148" s="10">
        <f t="shared" si="42"/>
        <v>1862334.7699999958</v>
      </c>
      <c r="J148" s="10">
        <f t="shared" si="43"/>
        <v>-44709166.230000004</v>
      </c>
      <c r="K148" s="10" t="e">
        <f t="shared" si="69"/>
        <v>#REF!</v>
      </c>
      <c r="L148" s="18">
        <f t="shared" si="47"/>
        <v>97.850713841549535</v>
      </c>
      <c r="M148" s="39"/>
    </row>
    <row r="149" spans="1:13" hidden="1" x14ac:dyDescent="0.25">
      <c r="A149" s="33" t="s">
        <v>258</v>
      </c>
      <c r="B149" s="32" t="s">
        <v>180</v>
      </c>
      <c r="C149" s="14" t="s">
        <v>300</v>
      </c>
      <c r="D149" s="12"/>
      <c r="E149" s="12">
        <v>86648991</v>
      </c>
      <c r="F149" s="12">
        <v>40077490</v>
      </c>
      <c r="G149" s="12">
        <v>84786656.230000004</v>
      </c>
      <c r="H149" s="12"/>
      <c r="I149" s="12"/>
      <c r="J149" s="12"/>
      <c r="K149" s="12"/>
      <c r="L149" s="19">
        <f t="shared" ref="L149" si="71">G149/E149*100</f>
        <v>97.850713841549535</v>
      </c>
      <c r="M149" s="37"/>
    </row>
    <row r="150" spans="1:13" s="8" customFormat="1" hidden="1" x14ac:dyDescent="0.25">
      <c r="A150" s="6" t="s">
        <v>106</v>
      </c>
      <c r="B150" s="27" t="s">
        <v>54</v>
      </c>
      <c r="C150" s="15"/>
      <c r="D150" s="7" t="e">
        <f>D151+#REF!+#REF!</f>
        <v>#REF!</v>
      </c>
      <c r="E150" s="7">
        <f>E151+E154+E158+E161</f>
        <v>82075831.159999996</v>
      </c>
      <c r="F150" s="7">
        <f t="shared" ref="F150:K150" si="72">F151+F154+F158+F161</f>
        <v>32438017</v>
      </c>
      <c r="G150" s="7">
        <f t="shared" si="72"/>
        <v>81595745.730000004</v>
      </c>
      <c r="H150" s="7" t="e">
        <f t="shared" si="72"/>
        <v>#REF!</v>
      </c>
      <c r="I150" s="7">
        <f t="shared" si="72"/>
        <v>16958.030000000261</v>
      </c>
      <c r="J150" s="7">
        <f t="shared" si="72"/>
        <v>-539491.96999999974</v>
      </c>
      <c r="K150" s="7" t="e">
        <f t="shared" si="72"/>
        <v>#REF!</v>
      </c>
      <c r="L150" s="17">
        <f t="shared" ref="L150:L151" si="73">G150/E150*100</f>
        <v>99.415070888451794</v>
      </c>
      <c r="M150" s="38"/>
    </row>
    <row r="151" spans="1:13" s="11" customFormat="1" ht="31.5" hidden="1" x14ac:dyDescent="0.25">
      <c r="A151" s="9" t="s">
        <v>107</v>
      </c>
      <c r="B151" s="22" t="s">
        <v>65</v>
      </c>
      <c r="C151" s="16"/>
      <c r="D151" s="10" t="e">
        <f>SUM(#REF!)</f>
        <v>#REF!</v>
      </c>
      <c r="E151" s="10">
        <f>SUM(E152:E153)</f>
        <v>7340200</v>
      </c>
      <c r="F151" s="10">
        <f t="shared" ref="F151:G151" si="74">SUM(F152:F153)</f>
        <v>6783750</v>
      </c>
      <c r="G151" s="10">
        <f t="shared" si="74"/>
        <v>7323241.9699999997</v>
      </c>
      <c r="H151" s="10" t="e">
        <f t="shared" ref="H151:H186" si="75">D151-G151</f>
        <v>#REF!</v>
      </c>
      <c r="I151" s="10">
        <f t="shared" ref="I151" si="76">E151-G151</f>
        <v>16958.030000000261</v>
      </c>
      <c r="J151" s="10">
        <f t="shared" ref="J151" si="77">F151-G151</f>
        <v>-539491.96999999974</v>
      </c>
      <c r="K151" s="10" t="e">
        <f t="shared" si="69"/>
        <v>#REF!</v>
      </c>
      <c r="L151" s="18">
        <f t="shared" si="73"/>
        <v>99.768970464020043</v>
      </c>
      <c r="M151" s="39"/>
    </row>
    <row r="152" spans="1:13" hidden="1" x14ac:dyDescent="0.25">
      <c r="A152" s="43" t="s">
        <v>259</v>
      </c>
      <c r="B152" s="42" t="s">
        <v>181</v>
      </c>
      <c r="C152" s="14" t="s">
        <v>58</v>
      </c>
      <c r="D152" s="12"/>
      <c r="E152" s="12">
        <v>1590200</v>
      </c>
      <c r="F152" s="12">
        <v>833750</v>
      </c>
      <c r="G152" s="12">
        <v>1573241.97</v>
      </c>
      <c r="H152" s="12"/>
      <c r="I152" s="12"/>
      <c r="J152" s="12"/>
      <c r="K152" s="12"/>
      <c r="L152" s="19">
        <f t="shared" ref="L152:L162" si="78">G152/E152*100</f>
        <v>98.933591372154439</v>
      </c>
      <c r="M152" s="37"/>
    </row>
    <row r="153" spans="1:13" hidden="1" x14ac:dyDescent="0.25">
      <c r="A153" s="43"/>
      <c r="B153" s="42"/>
      <c r="C153" s="14" t="s">
        <v>64</v>
      </c>
      <c r="D153" s="12"/>
      <c r="E153" s="12">
        <v>5750000</v>
      </c>
      <c r="F153" s="12">
        <v>5950000</v>
      </c>
      <c r="G153" s="12">
        <v>5750000</v>
      </c>
      <c r="H153" s="12"/>
      <c r="I153" s="12"/>
      <c r="J153" s="12"/>
      <c r="K153" s="12"/>
      <c r="L153" s="19">
        <f t="shared" si="78"/>
        <v>100</v>
      </c>
      <c r="M153" s="37"/>
    </row>
    <row r="154" spans="1:13" s="11" customFormat="1" ht="47.25" hidden="1" x14ac:dyDescent="0.25">
      <c r="A154" s="9" t="s">
        <v>108</v>
      </c>
      <c r="B154" s="22" t="s">
        <v>12</v>
      </c>
      <c r="C154" s="16"/>
      <c r="D154" s="10"/>
      <c r="E154" s="10">
        <f>SUM(E155:E157)</f>
        <v>59060010</v>
      </c>
      <c r="F154" s="10">
        <f t="shared" ref="F154:G154" si="79">SUM(F155:F157)</f>
        <v>25654267</v>
      </c>
      <c r="G154" s="10">
        <f t="shared" si="79"/>
        <v>58596882.600000001</v>
      </c>
      <c r="H154" s="10"/>
      <c r="I154" s="10"/>
      <c r="J154" s="10"/>
      <c r="K154" s="10"/>
      <c r="L154" s="18">
        <f t="shared" si="78"/>
        <v>99.215835893017967</v>
      </c>
      <c r="M154" s="39"/>
    </row>
    <row r="155" spans="1:13" ht="23.25" hidden="1" customHeight="1" x14ac:dyDescent="0.25">
      <c r="A155" s="44" t="s">
        <v>260</v>
      </c>
      <c r="B155" s="47" t="s">
        <v>282</v>
      </c>
      <c r="C155" s="14" t="s">
        <v>64</v>
      </c>
      <c r="D155" s="12"/>
      <c r="E155" s="12">
        <v>26953000</v>
      </c>
      <c r="F155" s="12">
        <v>13820967</v>
      </c>
      <c r="G155" s="12">
        <v>26581011.920000002</v>
      </c>
      <c r="H155" s="12"/>
      <c r="I155" s="12"/>
      <c r="J155" s="12"/>
      <c r="K155" s="12"/>
      <c r="L155" s="19">
        <f t="shared" si="78"/>
        <v>98.619863911252921</v>
      </c>
      <c r="M155" s="37"/>
    </row>
    <row r="156" spans="1:13" ht="24.75" hidden="1" customHeight="1" x14ac:dyDescent="0.25">
      <c r="A156" s="46"/>
      <c r="B156" s="49"/>
      <c r="C156" s="14" t="s">
        <v>63</v>
      </c>
      <c r="D156" s="12"/>
      <c r="E156" s="12">
        <v>31874343</v>
      </c>
      <c r="F156" s="12">
        <v>11806300</v>
      </c>
      <c r="G156" s="12">
        <v>31783470.68</v>
      </c>
      <c r="H156" s="12"/>
      <c r="I156" s="12"/>
      <c r="J156" s="12"/>
      <c r="K156" s="12"/>
      <c r="L156" s="19">
        <f t="shared" si="78"/>
        <v>99.714904492305919</v>
      </c>
      <c r="M156" s="37"/>
    </row>
    <row r="157" spans="1:13" ht="31.5" hidden="1" x14ac:dyDescent="0.25">
      <c r="A157" s="33" t="s">
        <v>284</v>
      </c>
      <c r="B157" s="32" t="s">
        <v>283</v>
      </c>
      <c r="C157" s="14" t="s">
        <v>64</v>
      </c>
      <c r="D157" s="12"/>
      <c r="E157" s="12">
        <v>232667</v>
      </c>
      <c r="F157" s="12">
        <v>27000</v>
      </c>
      <c r="G157" s="12">
        <v>232400</v>
      </c>
      <c r="H157" s="12"/>
      <c r="I157" s="12"/>
      <c r="J157" s="12"/>
      <c r="K157" s="12"/>
      <c r="L157" s="19">
        <f t="shared" si="78"/>
        <v>99.885243717415875</v>
      </c>
      <c r="M157" s="37"/>
    </row>
    <row r="158" spans="1:13" s="11" customFormat="1" hidden="1" x14ac:dyDescent="0.25">
      <c r="A158" s="9" t="s">
        <v>109</v>
      </c>
      <c r="B158" s="22" t="s">
        <v>285</v>
      </c>
      <c r="C158" s="16"/>
      <c r="D158" s="10"/>
      <c r="E158" s="10">
        <f>SUM(E159:E160)</f>
        <v>14882621.16</v>
      </c>
      <c r="F158" s="10">
        <f t="shared" ref="F158:K158" si="80">SUM(F159:F160)</f>
        <v>0</v>
      </c>
      <c r="G158" s="10">
        <f t="shared" si="80"/>
        <v>14882621.16</v>
      </c>
      <c r="H158" s="10">
        <f t="shared" si="80"/>
        <v>0</v>
      </c>
      <c r="I158" s="10">
        <f t="shared" si="80"/>
        <v>0</v>
      </c>
      <c r="J158" s="10">
        <f t="shared" si="80"/>
        <v>0</v>
      </c>
      <c r="K158" s="10">
        <f t="shared" si="80"/>
        <v>0</v>
      </c>
      <c r="L158" s="18">
        <f t="shared" si="78"/>
        <v>100</v>
      </c>
      <c r="M158" s="39"/>
    </row>
    <row r="159" spans="1:13" hidden="1" x14ac:dyDescent="0.25">
      <c r="A159" s="44" t="s">
        <v>261</v>
      </c>
      <c r="B159" s="47" t="s">
        <v>156</v>
      </c>
      <c r="C159" s="14" t="s">
        <v>60</v>
      </c>
      <c r="D159" s="12"/>
      <c r="E159" s="12">
        <v>5096890</v>
      </c>
      <c r="F159" s="12">
        <v>0</v>
      </c>
      <c r="G159" s="12">
        <v>5096890</v>
      </c>
      <c r="H159" s="12"/>
      <c r="I159" s="12"/>
      <c r="J159" s="12"/>
      <c r="K159" s="12"/>
      <c r="L159" s="19">
        <f t="shared" si="78"/>
        <v>100</v>
      </c>
      <c r="M159" s="37" t="s">
        <v>315</v>
      </c>
    </row>
    <row r="160" spans="1:13" hidden="1" x14ac:dyDescent="0.25">
      <c r="A160" s="46"/>
      <c r="B160" s="49"/>
      <c r="C160" s="14" t="s">
        <v>58</v>
      </c>
      <c r="D160" s="12"/>
      <c r="E160" s="12">
        <v>9785731.1600000001</v>
      </c>
      <c r="F160" s="12">
        <v>0</v>
      </c>
      <c r="G160" s="12">
        <v>9785731.1600000001</v>
      </c>
      <c r="H160" s="12"/>
      <c r="I160" s="12"/>
      <c r="J160" s="12"/>
      <c r="K160" s="12"/>
      <c r="L160" s="19">
        <f t="shared" si="78"/>
        <v>100</v>
      </c>
      <c r="M160" s="37"/>
    </row>
    <row r="161" spans="1:13" s="11" customFormat="1" ht="47.25" hidden="1" x14ac:dyDescent="0.25">
      <c r="A161" s="23" t="s">
        <v>286</v>
      </c>
      <c r="B161" s="24" t="s">
        <v>55</v>
      </c>
      <c r="C161" s="16"/>
      <c r="D161" s="10"/>
      <c r="E161" s="10">
        <f t="shared" ref="E161:L161" si="81">SUM(E162:E162)</f>
        <v>793000</v>
      </c>
      <c r="F161" s="10">
        <f t="shared" si="81"/>
        <v>0</v>
      </c>
      <c r="G161" s="10">
        <f t="shared" si="81"/>
        <v>793000</v>
      </c>
      <c r="H161" s="10">
        <f t="shared" si="81"/>
        <v>0</v>
      </c>
      <c r="I161" s="10">
        <f t="shared" si="81"/>
        <v>0</v>
      </c>
      <c r="J161" s="10">
        <f t="shared" si="81"/>
        <v>0</v>
      </c>
      <c r="K161" s="10">
        <f t="shared" si="81"/>
        <v>0</v>
      </c>
      <c r="L161" s="10">
        <f t="shared" si="81"/>
        <v>100</v>
      </c>
      <c r="M161" s="39"/>
    </row>
    <row r="162" spans="1:13" ht="33" hidden="1" customHeight="1" x14ac:dyDescent="0.25">
      <c r="A162" s="34" t="s">
        <v>287</v>
      </c>
      <c r="B162" s="35" t="s">
        <v>182</v>
      </c>
      <c r="C162" s="14" t="s">
        <v>58</v>
      </c>
      <c r="D162" s="12"/>
      <c r="E162" s="12">
        <v>793000</v>
      </c>
      <c r="F162" s="12">
        <v>0</v>
      </c>
      <c r="G162" s="12">
        <v>793000</v>
      </c>
      <c r="H162" s="12"/>
      <c r="I162" s="12"/>
      <c r="J162" s="12"/>
      <c r="K162" s="12"/>
      <c r="L162" s="19">
        <f t="shared" si="78"/>
        <v>100</v>
      </c>
      <c r="M162" s="37"/>
    </row>
    <row r="163" spans="1:13" s="8" customFormat="1" ht="31.5" hidden="1" x14ac:dyDescent="0.25">
      <c r="A163" s="6" t="s">
        <v>110</v>
      </c>
      <c r="B163" s="27" t="s">
        <v>39</v>
      </c>
      <c r="C163" s="15"/>
      <c r="D163" s="7" t="e">
        <f>SUM(#REF!)</f>
        <v>#REF!</v>
      </c>
      <c r="E163" s="7">
        <f>SUM(E164:E167)</f>
        <v>95429541</v>
      </c>
      <c r="F163" s="7">
        <f t="shared" ref="F163:K163" si="82">SUM(F164:F167)</f>
        <v>38993476.359999999</v>
      </c>
      <c r="G163" s="7">
        <f t="shared" si="82"/>
        <v>93552855.049999997</v>
      </c>
      <c r="H163" s="7">
        <f t="shared" si="82"/>
        <v>0</v>
      </c>
      <c r="I163" s="7">
        <f t="shared" si="82"/>
        <v>0</v>
      </c>
      <c r="J163" s="7">
        <f t="shared" si="82"/>
        <v>0</v>
      </c>
      <c r="K163" s="7">
        <f t="shared" si="82"/>
        <v>0</v>
      </c>
      <c r="L163" s="17">
        <f t="shared" si="47"/>
        <v>98.03343290732164</v>
      </c>
      <c r="M163" s="38"/>
    </row>
    <row r="164" spans="1:13" ht="31.5" hidden="1" x14ac:dyDescent="0.25">
      <c r="A164" s="33" t="s">
        <v>262</v>
      </c>
      <c r="B164" s="32" t="s">
        <v>288</v>
      </c>
      <c r="C164" s="14" t="s">
        <v>63</v>
      </c>
      <c r="D164" s="12"/>
      <c r="E164" s="12">
        <v>6815859</v>
      </c>
      <c r="F164" s="12">
        <v>1880906</v>
      </c>
      <c r="G164" s="12">
        <v>6312998.3499999996</v>
      </c>
      <c r="H164" s="12"/>
      <c r="I164" s="12"/>
      <c r="J164" s="12"/>
      <c r="K164" s="12"/>
      <c r="L164" s="19">
        <f t="shared" ref="L164:L167" si="83">G164/E164*100</f>
        <v>92.622196996739518</v>
      </c>
      <c r="M164" s="37"/>
    </row>
    <row r="165" spans="1:13" ht="31.5" hidden="1" x14ac:dyDescent="0.25">
      <c r="A165" s="33" t="s">
        <v>263</v>
      </c>
      <c r="B165" s="32" t="s">
        <v>289</v>
      </c>
      <c r="C165" s="14" t="s">
        <v>63</v>
      </c>
      <c r="D165" s="12"/>
      <c r="E165" s="12">
        <v>86615639</v>
      </c>
      <c r="F165" s="12">
        <v>34910069.359999999</v>
      </c>
      <c r="G165" s="12">
        <v>85288144.700000003</v>
      </c>
      <c r="H165" s="12"/>
      <c r="I165" s="12"/>
      <c r="J165" s="12"/>
      <c r="K165" s="12"/>
      <c r="L165" s="19">
        <f t="shared" si="83"/>
        <v>98.467373426639497</v>
      </c>
      <c r="M165" s="37"/>
    </row>
    <row r="166" spans="1:13" ht="78.75" x14ac:dyDescent="0.25">
      <c r="A166" s="33" t="s">
        <v>291</v>
      </c>
      <c r="B166" s="32" t="s">
        <v>290</v>
      </c>
      <c r="C166" s="14" t="s">
        <v>59</v>
      </c>
      <c r="D166" s="12"/>
      <c r="E166" s="12">
        <v>1646712</v>
      </c>
      <c r="F166" s="12">
        <v>2202501</v>
      </c>
      <c r="G166" s="12">
        <v>1646712</v>
      </c>
      <c r="H166" s="12"/>
      <c r="I166" s="12"/>
      <c r="J166" s="12"/>
      <c r="K166" s="12"/>
      <c r="L166" s="19">
        <f t="shared" si="83"/>
        <v>100</v>
      </c>
      <c r="M166" s="37"/>
    </row>
    <row r="167" spans="1:13" ht="31.5" hidden="1" x14ac:dyDescent="0.25">
      <c r="A167" s="33" t="s">
        <v>308</v>
      </c>
      <c r="B167" s="32" t="s">
        <v>307</v>
      </c>
      <c r="C167" s="14" t="s">
        <v>63</v>
      </c>
      <c r="D167" s="12"/>
      <c r="E167" s="12">
        <v>351331</v>
      </c>
      <c r="F167" s="12"/>
      <c r="G167" s="12">
        <v>305000</v>
      </c>
      <c r="H167" s="12"/>
      <c r="I167" s="12"/>
      <c r="J167" s="12"/>
      <c r="K167" s="12"/>
      <c r="L167" s="19">
        <f t="shared" si="83"/>
        <v>86.812720767595238</v>
      </c>
      <c r="M167" s="37"/>
    </row>
    <row r="168" spans="1:13" s="8" customFormat="1" ht="47.25" hidden="1" x14ac:dyDescent="0.25">
      <c r="A168" s="6" t="s">
        <v>111</v>
      </c>
      <c r="B168" s="27" t="s">
        <v>40</v>
      </c>
      <c r="C168" s="15"/>
      <c r="D168" s="7" t="e">
        <f>D169+D174</f>
        <v>#REF!</v>
      </c>
      <c r="E168" s="7">
        <f>E169+E174</f>
        <v>749000</v>
      </c>
      <c r="F168" s="7">
        <f>F169+F174</f>
        <v>343000</v>
      </c>
      <c r="G168" s="7">
        <f>G169+G174</f>
        <v>748850</v>
      </c>
      <c r="H168" s="7" t="e">
        <f t="shared" si="75"/>
        <v>#REF!</v>
      </c>
      <c r="I168" s="7">
        <f t="shared" si="42"/>
        <v>150</v>
      </c>
      <c r="J168" s="7">
        <f t="shared" si="43"/>
        <v>-405850</v>
      </c>
      <c r="K168" s="7" t="e">
        <f t="shared" ref="K168:K186" si="84">G168/D168*100</f>
        <v>#REF!</v>
      </c>
      <c r="L168" s="17">
        <f t="shared" si="47"/>
        <v>99.979973297730311</v>
      </c>
      <c r="M168" s="38"/>
    </row>
    <row r="169" spans="1:13" s="11" customFormat="1" ht="94.5" hidden="1" x14ac:dyDescent="0.25">
      <c r="A169" s="9" t="s">
        <v>112</v>
      </c>
      <c r="B169" s="22" t="s">
        <v>48</v>
      </c>
      <c r="C169" s="16"/>
      <c r="D169" s="10" t="e">
        <f>SUM(#REF!)</f>
        <v>#REF!</v>
      </c>
      <c r="E169" s="10">
        <f>SUM(E170:E173)</f>
        <v>342750</v>
      </c>
      <c r="F169" s="10">
        <f t="shared" ref="F169:K169" si="85">SUM(F170:F173)</f>
        <v>106750</v>
      </c>
      <c r="G169" s="10">
        <f t="shared" si="85"/>
        <v>342750</v>
      </c>
      <c r="H169" s="10">
        <f t="shared" si="85"/>
        <v>0</v>
      </c>
      <c r="I169" s="10">
        <f t="shared" si="85"/>
        <v>0</v>
      </c>
      <c r="J169" s="10">
        <f t="shared" si="85"/>
        <v>0</v>
      </c>
      <c r="K169" s="10">
        <f t="shared" si="85"/>
        <v>0</v>
      </c>
      <c r="L169" s="18">
        <f t="shared" si="47"/>
        <v>100</v>
      </c>
      <c r="M169" s="39"/>
    </row>
    <row r="170" spans="1:13" hidden="1" x14ac:dyDescent="0.25">
      <c r="A170" s="43" t="s">
        <v>264</v>
      </c>
      <c r="B170" s="42" t="s">
        <v>183</v>
      </c>
      <c r="C170" s="14" t="s">
        <v>58</v>
      </c>
      <c r="D170" s="12"/>
      <c r="E170" s="12">
        <v>66750</v>
      </c>
      <c r="F170" s="12">
        <v>66750</v>
      </c>
      <c r="G170" s="12">
        <v>66750</v>
      </c>
      <c r="H170" s="12"/>
      <c r="I170" s="12"/>
      <c r="J170" s="12"/>
      <c r="K170" s="12"/>
      <c r="L170" s="19">
        <f t="shared" si="47"/>
        <v>100</v>
      </c>
      <c r="M170" s="37"/>
    </row>
    <row r="171" spans="1:13" hidden="1" x14ac:dyDescent="0.25">
      <c r="A171" s="43"/>
      <c r="B171" s="42"/>
      <c r="C171" s="14" t="s">
        <v>62</v>
      </c>
      <c r="D171" s="12"/>
      <c r="E171" s="12">
        <v>149000</v>
      </c>
      <c r="F171" s="12">
        <v>0</v>
      </c>
      <c r="G171" s="12">
        <v>149000</v>
      </c>
      <c r="H171" s="12"/>
      <c r="I171" s="12"/>
      <c r="J171" s="12"/>
      <c r="K171" s="12"/>
      <c r="L171" s="19">
        <f t="shared" si="47"/>
        <v>100</v>
      </c>
      <c r="M171" s="37"/>
    </row>
    <row r="172" spans="1:13" hidden="1" x14ac:dyDescent="0.25">
      <c r="A172" s="33" t="s">
        <v>265</v>
      </c>
      <c r="B172" s="32" t="s">
        <v>184</v>
      </c>
      <c r="C172" s="14" t="s">
        <v>61</v>
      </c>
      <c r="D172" s="12"/>
      <c r="E172" s="12">
        <v>87000</v>
      </c>
      <c r="F172" s="12">
        <v>0</v>
      </c>
      <c r="G172" s="12">
        <v>87000</v>
      </c>
      <c r="H172" s="12"/>
      <c r="I172" s="12"/>
      <c r="J172" s="12"/>
      <c r="K172" s="12"/>
      <c r="L172" s="19">
        <f t="shared" si="47"/>
        <v>100</v>
      </c>
      <c r="M172" s="37"/>
    </row>
    <row r="173" spans="1:13" ht="66.75" hidden="1" customHeight="1" x14ac:dyDescent="0.25">
      <c r="A173" s="33" t="s">
        <v>266</v>
      </c>
      <c r="B173" s="32" t="s">
        <v>185</v>
      </c>
      <c r="C173" s="14" t="s">
        <v>61</v>
      </c>
      <c r="D173" s="12"/>
      <c r="E173" s="12">
        <v>40000</v>
      </c>
      <c r="F173" s="12">
        <v>40000</v>
      </c>
      <c r="G173" s="12">
        <v>40000</v>
      </c>
      <c r="H173" s="12"/>
      <c r="I173" s="12"/>
      <c r="J173" s="12"/>
      <c r="K173" s="12"/>
      <c r="L173" s="19">
        <f t="shared" si="47"/>
        <v>100</v>
      </c>
      <c r="M173" s="37"/>
    </row>
    <row r="174" spans="1:13" s="11" customFormat="1" ht="47.25" hidden="1" x14ac:dyDescent="0.25">
      <c r="A174" s="9" t="s">
        <v>113</v>
      </c>
      <c r="B174" s="22" t="s">
        <v>41</v>
      </c>
      <c r="C174" s="16"/>
      <c r="D174" s="10" t="e">
        <f>SUM(#REF!)</f>
        <v>#REF!</v>
      </c>
      <c r="E174" s="10">
        <f>SUM(E175:E178)</f>
        <v>406250</v>
      </c>
      <c r="F174" s="10">
        <f t="shared" ref="F174:G174" si="86">SUM(F175:F178)</f>
        <v>236250</v>
      </c>
      <c r="G174" s="10">
        <f t="shared" si="86"/>
        <v>406100</v>
      </c>
      <c r="H174" s="10" t="e">
        <f t="shared" si="75"/>
        <v>#REF!</v>
      </c>
      <c r="I174" s="10">
        <f t="shared" si="42"/>
        <v>150</v>
      </c>
      <c r="J174" s="10">
        <f t="shared" si="43"/>
        <v>-169850</v>
      </c>
      <c r="K174" s="10" t="e">
        <f t="shared" si="84"/>
        <v>#REF!</v>
      </c>
      <c r="L174" s="18">
        <f t="shared" si="47"/>
        <v>99.963076923076926</v>
      </c>
      <c r="M174" s="39"/>
    </row>
    <row r="175" spans="1:13" ht="67.5" hidden="1" customHeight="1" x14ac:dyDescent="0.25">
      <c r="A175" s="33" t="s">
        <v>267</v>
      </c>
      <c r="B175" s="32" t="s">
        <v>186</v>
      </c>
      <c r="C175" s="14" t="s">
        <v>58</v>
      </c>
      <c r="D175" s="12"/>
      <c r="E175" s="12">
        <v>109250</v>
      </c>
      <c r="F175" s="12">
        <v>39250</v>
      </c>
      <c r="G175" s="12">
        <v>109250</v>
      </c>
      <c r="H175" s="12"/>
      <c r="I175" s="12"/>
      <c r="J175" s="12"/>
      <c r="K175" s="12"/>
      <c r="L175" s="19">
        <f t="shared" ref="L175:L178" si="87">G175/E175*100</f>
        <v>100</v>
      </c>
      <c r="M175" s="37"/>
    </row>
    <row r="176" spans="1:13" ht="80.25" hidden="1" customHeight="1" x14ac:dyDescent="0.25">
      <c r="A176" s="33" t="s">
        <v>268</v>
      </c>
      <c r="B176" s="32" t="s">
        <v>187</v>
      </c>
      <c r="C176" s="14" t="s">
        <v>58</v>
      </c>
      <c r="D176" s="12"/>
      <c r="E176" s="12">
        <v>150000</v>
      </c>
      <c r="F176" s="12">
        <v>150000</v>
      </c>
      <c r="G176" s="12">
        <v>150000</v>
      </c>
      <c r="H176" s="12"/>
      <c r="I176" s="12"/>
      <c r="J176" s="12"/>
      <c r="K176" s="12"/>
      <c r="L176" s="19">
        <f t="shared" si="87"/>
        <v>100</v>
      </c>
      <c r="M176" s="37"/>
    </row>
    <row r="177" spans="1:13" ht="63" hidden="1" x14ac:dyDescent="0.25">
      <c r="A177" s="33" t="s">
        <v>269</v>
      </c>
      <c r="B177" s="32" t="s">
        <v>188</v>
      </c>
      <c r="C177" s="14" t="s">
        <v>58</v>
      </c>
      <c r="D177" s="12"/>
      <c r="E177" s="12">
        <v>97000</v>
      </c>
      <c r="F177" s="12">
        <v>47000</v>
      </c>
      <c r="G177" s="12">
        <v>96850</v>
      </c>
      <c r="H177" s="12"/>
      <c r="I177" s="12"/>
      <c r="J177" s="12"/>
      <c r="K177" s="12"/>
      <c r="L177" s="19">
        <f t="shared" si="87"/>
        <v>99.845360824742272</v>
      </c>
      <c r="M177" s="37"/>
    </row>
    <row r="178" spans="1:13" ht="63" hidden="1" x14ac:dyDescent="0.25">
      <c r="A178" s="33" t="s">
        <v>270</v>
      </c>
      <c r="B178" s="32" t="s">
        <v>189</v>
      </c>
      <c r="C178" s="14" t="s">
        <v>58</v>
      </c>
      <c r="D178" s="12"/>
      <c r="E178" s="12">
        <v>50000</v>
      </c>
      <c r="F178" s="12">
        <v>0</v>
      </c>
      <c r="G178" s="12">
        <v>50000</v>
      </c>
      <c r="H178" s="12"/>
      <c r="I178" s="12"/>
      <c r="J178" s="12"/>
      <c r="K178" s="12"/>
      <c r="L178" s="19">
        <f t="shared" si="87"/>
        <v>100</v>
      </c>
      <c r="M178" s="37"/>
    </row>
    <row r="179" spans="1:13" s="8" customFormat="1" ht="31.5" hidden="1" x14ac:dyDescent="0.25">
      <c r="A179" s="6" t="s">
        <v>114</v>
      </c>
      <c r="B179" s="27" t="s">
        <v>46</v>
      </c>
      <c r="C179" s="15"/>
      <c r="D179" s="7" t="e">
        <f>SUM(#REF!)</f>
        <v>#REF!</v>
      </c>
      <c r="E179" s="7">
        <f>SUM(E180:E185)</f>
        <v>11807542</v>
      </c>
      <c r="F179" s="7">
        <f t="shared" ref="F179:G179" si="88">SUM(F180:F185)</f>
        <v>2707447</v>
      </c>
      <c r="G179" s="7">
        <f t="shared" si="88"/>
        <v>11803468.66</v>
      </c>
      <c r="H179" s="7" t="e">
        <f t="shared" si="75"/>
        <v>#REF!</v>
      </c>
      <c r="I179" s="7">
        <f t="shared" si="42"/>
        <v>4073.339999999851</v>
      </c>
      <c r="J179" s="7">
        <f t="shared" si="43"/>
        <v>-9096021.6600000001</v>
      </c>
      <c r="K179" s="7" t="e">
        <f t="shared" si="84"/>
        <v>#REF!</v>
      </c>
      <c r="L179" s="17">
        <f t="shared" si="47"/>
        <v>99.965502218836065</v>
      </c>
      <c r="M179" s="38"/>
    </row>
    <row r="180" spans="1:13" hidden="1" x14ac:dyDescent="0.25">
      <c r="A180" s="43" t="s">
        <v>271</v>
      </c>
      <c r="B180" s="42" t="s">
        <v>292</v>
      </c>
      <c r="C180" s="14" t="s">
        <v>58</v>
      </c>
      <c r="D180" s="12"/>
      <c r="E180" s="12">
        <v>28000</v>
      </c>
      <c r="F180" s="12">
        <v>20000</v>
      </c>
      <c r="G180" s="12">
        <v>28000</v>
      </c>
      <c r="H180" s="12"/>
      <c r="I180" s="12"/>
      <c r="J180" s="12"/>
      <c r="K180" s="12"/>
      <c r="L180" s="19">
        <f t="shared" ref="L180:L182" si="89">G180/E180*100</f>
        <v>100</v>
      </c>
      <c r="M180" s="37"/>
    </row>
    <row r="181" spans="1:13" hidden="1" x14ac:dyDescent="0.25">
      <c r="A181" s="43"/>
      <c r="B181" s="42"/>
      <c r="C181" s="14" t="s">
        <v>61</v>
      </c>
      <c r="D181" s="12"/>
      <c r="E181" s="12">
        <v>50960</v>
      </c>
      <c r="F181" s="12">
        <v>59600</v>
      </c>
      <c r="G181" s="12">
        <v>48860</v>
      </c>
      <c r="H181" s="12"/>
      <c r="I181" s="12"/>
      <c r="J181" s="12"/>
      <c r="K181" s="12"/>
      <c r="L181" s="19">
        <f t="shared" si="89"/>
        <v>95.879120879120876</v>
      </c>
      <c r="M181" s="37"/>
    </row>
    <row r="182" spans="1:13" hidden="1" x14ac:dyDescent="0.25">
      <c r="A182" s="43"/>
      <c r="B182" s="42"/>
      <c r="C182" s="14" t="s">
        <v>62</v>
      </c>
      <c r="D182" s="12"/>
      <c r="E182" s="12">
        <v>20000</v>
      </c>
      <c r="F182" s="12">
        <v>20000</v>
      </c>
      <c r="G182" s="12">
        <v>20000</v>
      </c>
      <c r="H182" s="12"/>
      <c r="I182" s="12"/>
      <c r="J182" s="12"/>
      <c r="K182" s="12"/>
      <c r="L182" s="19">
        <f t="shared" si="89"/>
        <v>100</v>
      </c>
      <c r="M182" s="37"/>
    </row>
    <row r="183" spans="1:13" hidden="1" x14ac:dyDescent="0.25">
      <c r="A183" s="44" t="s">
        <v>294</v>
      </c>
      <c r="B183" s="47" t="s">
        <v>293</v>
      </c>
      <c r="C183" s="14" t="s">
        <v>58</v>
      </c>
      <c r="D183" s="12"/>
      <c r="E183" s="12">
        <v>7963606</v>
      </c>
      <c r="F183" s="12">
        <v>1494847</v>
      </c>
      <c r="G183" s="12">
        <v>7961633.7000000002</v>
      </c>
      <c r="H183" s="12"/>
      <c r="I183" s="12"/>
      <c r="J183" s="12"/>
      <c r="K183" s="12"/>
      <c r="L183" s="19">
        <f t="shared" ref="L183:L185" si="90">G183/E183*100</f>
        <v>99.975233581370048</v>
      </c>
      <c r="M183" s="37"/>
    </row>
    <row r="184" spans="1:13" hidden="1" x14ac:dyDescent="0.25">
      <c r="A184" s="45"/>
      <c r="B184" s="48"/>
      <c r="C184" s="14" t="s">
        <v>61</v>
      </c>
      <c r="D184" s="12"/>
      <c r="E184" s="12">
        <v>2775476</v>
      </c>
      <c r="F184" s="12">
        <v>633000</v>
      </c>
      <c r="G184" s="12">
        <v>2775474.96</v>
      </c>
      <c r="H184" s="12"/>
      <c r="I184" s="12"/>
      <c r="J184" s="12"/>
      <c r="K184" s="12"/>
      <c r="L184" s="19">
        <f t="shared" si="90"/>
        <v>99.999962528949993</v>
      </c>
      <c r="M184" s="37"/>
    </row>
    <row r="185" spans="1:13" hidden="1" x14ac:dyDescent="0.25">
      <c r="A185" s="46"/>
      <c r="B185" s="49"/>
      <c r="C185" s="14" t="s">
        <v>62</v>
      </c>
      <c r="D185" s="12"/>
      <c r="E185" s="12">
        <v>969500</v>
      </c>
      <c r="F185" s="12">
        <v>480000</v>
      </c>
      <c r="G185" s="12">
        <v>969500</v>
      </c>
      <c r="H185" s="12"/>
      <c r="I185" s="12"/>
      <c r="J185" s="12"/>
      <c r="K185" s="12"/>
      <c r="L185" s="19">
        <f t="shared" si="90"/>
        <v>100</v>
      </c>
      <c r="M185" s="37"/>
    </row>
    <row r="186" spans="1:13" s="8" customFormat="1" ht="19.899999999999999" hidden="1" customHeight="1" collapsed="1" x14ac:dyDescent="0.25">
      <c r="A186" s="51" t="s">
        <v>16</v>
      </c>
      <c r="B186" s="51"/>
      <c r="C186" s="51"/>
      <c r="D186" s="13" t="e">
        <f>D6+D27+D30+D40+D52+D70+D99+D110+D122+D136+D147+D150+D163+D168+D179</f>
        <v>#REF!</v>
      </c>
      <c r="E186" s="13">
        <f>E6+E27+E30+E40+E52+E70+E99+E110+E122+E136+E147+E150+E163+E168+E179</f>
        <v>17564512223.34</v>
      </c>
      <c r="F186" s="13">
        <f>F6+F27+F30+F40+F52+F70+F99+F110+F122+F136+F147+F150+F163+F168+F179</f>
        <v>5129260860.8400002</v>
      </c>
      <c r="G186" s="13">
        <f>G6+G27+G30+G40+G52+G70+G99+G110+G122+G136+G147+G150+G163+G168+G179</f>
        <v>16704655520.309996</v>
      </c>
      <c r="H186" s="13" t="e">
        <f t="shared" si="75"/>
        <v>#REF!</v>
      </c>
      <c r="I186" s="13">
        <f t="shared" ref="I186" si="91">E186-G186</f>
        <v>859856703.0300045</v>
      </c>
      <c r="J186" s="13">
        <f t="shared" ref="J186" si="92">F186-G186</f>
        <v>-11575394659.469995</v>
      </c>
      <c r="K186" s="13" t="e">
        <f t="shared" si="84"/>
        <v>#REF!</v>
      </c>
      <c r="L186" s="20">
        <f t="shared" ref="L186" si="93">G186/E186*100</f>
        <v>95.104579665540541</v>
      </c>
      <c r="M186" s="38"/>
    </row>
  </sheetData>
  <autoFilter ref="A4:L186">
    <filterColumn colId="2">
      <filters>
        <filter val="ДГиЗО"/>
      </filters>
    </filterColumn>
  </autoFilter>
  <mergeCells count="40">
    <mergeCell ref="B72:B73"/>
    <mergeCell ref="B107:B108"/>
    <mergeCell ref="A107:A108"/>
    <mergeCell ref="A186:C186"/>
    <mergeCell ref="B180:B182"/>
    <mergeCell ref="A180:A182"/>
    <mergeCell ref="B170:B171"/>
    <mergeCell ref="A170:A171"/>
    <mergeCell ref="A183:A185"/>
    <mergeCell ref="B183:B185"/>
    <mergeCell ref="A72:A73"/>
    <mergeCell ref="A155:A156"/>
    <mergeCell ref="B155:B156"/>
    <mergeCell ref="A159:A160"/>
    <mergeCell ref="B159:B160"/>
    <mergeCell ref="B145:B146"/>
    <mergeCell ref="B2:L2"/>
    <mergeCell ref="B34:B35"/>
    <mergeCell ref="A34:A35"/>
    <mergeCell ref="B42:B43"/>
    <mergeCell ref="A42:A43"/>
    <mergeCell ref="B10:B11"/>
    <mergeCell ref="A10:A11"/>
    <mergeCell ref="A145:A146"/>
    <mergeCell ref="B152:B153"/>
    <mergeCell ref="A152:A153"/>
    <mergeCell ref="B140:B141"/>
    <mergeCell ref="A140:A141"/>
    <mergeCell ref="B142:B143"/>
    <mergeCell ref="A142:A143"/>
    <mergeCell ref="B77:B78"/>
    <mergeCell ref="A77:A78"/>
    <mergeCell ref="B115:B121"/>
    <mergeCell ref="A115:A121"/>
    <mergeCell ref="A80:A85"/>
    <mergeCell ref="B80:B85"/>
    <mergeCell ref="B88:B89"/>
    <mergeCell ref="A88:A89"/>
    <mergeCell ref="B112:B113"/>
    <mergeCell ref="A112:A113"/>
  </mergeCells>
  <pageMargins left="0.70866141732283472" right="0.70866141732283472" top="0.35433070866141736" bottom="0.35433070866141736" header="0.31496062992125984" footer="0.31496062992125984"/>
  <pageSetup paperSize="9" scale="59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ОУиО-308-1</cp:lastModifiedBy>
  <cp:lastPrinted>2024-01-17T07:19:15Z</cp:lastPrinted>
  <dcterms:created xsi:type="dcterms:W3CDTF">2018-04-12T12:44:43Z</dcterms:created>
  <dcterms:modified xsi:type="dcterms:W3CDTF">2024-03-14T04:51:17Z</dcterms:modified>
</cp:coreProperties>
</file>