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год\Годовой отчёт за 2023 год\моё\"/>
    </mc:Choice>
  </mc:AlternateContent>
  <bookViews>
    <workbookView xWindow="480" yWindow="120" windowWidth="15570" windowHeight="11565"/>
  </bookViews>
  <sheets>
    <sheet name="таблица № 4" sheetId="4" r:id="rId1"/>
    <sheet name="Лист2" sheetId="2" state="hidden" r:id="rId2"/>
    <sheet name="Лист3" sheetId="3" state="hidden" r:id="rId3"/>
  </sheets>
  <definedNames>
    <definedName name="_xlnm._FilterDatabase" localSheetId="0" hidden="1">'таблица № 4'!$A$8:$J$150</definedName>
    <definedName name="_xlnm.Print_Titles" localSheetId="0">'таблица № 4'!$7:$8</definedName>
    <definedName name="_xlnm.Print_Area" localSheetId="0">'таблица № 4'!$A$1:$H$150</definedName>
  </definedNames>
  <calcPr calcId="152511"/>
</workbook>
</file>

<file path=xl/calcChain.xml><?xml version="1.0" encoding="utf-8"?>
<calcChain xmlns="http://schemas.openxmlformats.org/spreadsheetml/2006/main">
  <c r="F133" i="4" l="1"/>
  <c r="D133" i="4"/>
  <c r="C133" i="4"/>
  <c r="G12" i="4"/>
  <c r="H12" i="4"/>
  <c r="G13" i="4"/>
  <c r="H13" i="4"/>
  <c r="G15" i="4"/>
  <c r="H15" i="4"/>
  <c r="G17" i="4"/>
  <c r="H17" i="4"/>
  <c r="G19" i="4"/>
  <c r="H19" i="4"/>
  <c r="G21" i="4"/>
  <c r="H21" i="4"/>
  <c r="G23" i="4"/>
  <c r="H23" i="4"/>
  <c r="G25" i="4"/>
  <c r="H25" i="4"/>
  <c r="G26" i="4"/>
  <c r="H26" i="4"/>
  <c r="G27" i="4"/>
  <c r="H27" i="4"/>
  <c r="G30" i="4"/>
  <c r="H30" i="4"/>
  <c r="G31" i="4"/>
  <c r="H31" i="4"/>
  <c r="G32" i="4"/>
  <c r="H32" i="4"/>
  <c r="G34" i="4"/>
  <c r="H34" i="4"/>
  <c r="G37" i="4"/>
  <c r="H37" i="4"/>
  <c r="G38" i="4"/>
  <c r="H38" i="4"/>
  <c r="G40" i="4"/>
  <c r="H40" i="4"/>
  <c r="G41" i="4"/>
  <c r="H41" i="4"/>
  <c r="G43" i="4"/>
  <c r="H43" i="4"/>
  <c r="G46" i="4"/>
  <c r="H46" i="4"/>
  <c r="G48" i="4"/>
  <c r="H48" i="4"/>
  <c r="G50" i="4"/>
  <c r="H50" i="4"/>
  <c r="G51" i="4"/>
  <c r="H51" i="4"/>
  <c r="G53" i="4"/>
  <c r="H53" i="4"/>
  <c r="G55" i="4"/>
  <c r="H55" i="4"/>
  <c r="G58" i="4"/>
  <c r="H58" i="4"/>
  <c r="G59" i="4"/>
  <c r="H59" i="4"/>
  <c r="G60" i="4"/>
  <c r="H60" i="4"/>
  <c r="G62" i="4"/>
  <c r="H62" i="4"/>
  <c r="G63" i="4"/>
  <c r="H63" i="4"/>
  <c r="G65" i="4"/>
  <c r="H65" i="4"/>
  <c r="G66" i="4"/>
  <c r="H66" i="4"/>
  <c r="G67" i="4"/>
  <c r="H67" i="4"/>
  <c r="G68" i="4"/>
  <c r="H68" i="4"/>
  <c r="G69" i="4"/>
  <c r="H69" i="4"/>
  <c r="G70" i="4"/>
  <c r="H70" i="4"/>
  <c r="G72" i="4"/>
  <c r="H72" i="4"/>
  <c r="G73" i="4"/>
  <c r="H73" i="4"/>
  <c r="G75" i="4"/>
  <c r="H75" i="4"/>
  <c r="G77" i="4"/>
  <c r="H77" i="4"/>
  <c r="G79" i="4"/>
  <c r="H79" i="4"/>
  <c r="G82" i="4"/>
  <c r="H82" i="4"/>
  <c r="G83" i="4"/>
  <c r="H83" i="4"/>
  <c r="G84" i="4"/>
  <c r="H84" i="4"/>
  <c r="G86" i="4"/>
  <c r="H86" i="4"/>
  <c r="G87" i="4"/>
  <c r="H87" i="4"/>
  <c r="G88" i="4"/>
  <c r="H88" i="4"/>
  <c r="G89" i="4"/>
  <c r="H89" i="4"/>
  <c r="G92" i="4"/>
  <c r="H92" i="4"/>
  <c r="G93" i="4"/>
  <c r="H93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4" i="4"/>
  <c r="H104" i="4"/>
  <c r="G105" i="4"/>
  <c r="H105" i="4"/>
  <c r="G107" i="4"/>
  <c r="H107" i="4"/>
  <c r="G109" i="4"/>
  <c r="H109" i="4"/>
  <c r="G112" i="4"/>
  <c r="H112" i="4"/>
  <c r="G114" i="4"/>
  <c r="H114" i="4"/>
  <c r="G115" i="4"/>
  <c r="H115" i="4"/>
  <c r="G116" i="4"/>
  <c r="H116" i="4"/>
  <c r="G118" i="4"/>
  <c r="H118" i="4"/>
  <c r="G119" i="4"/>
  <c r="H119" i="4"/>
  <c r="G122" i="4"/>
  <c r="H122" i="4"/>
  <c r="G125" i="4"/>
  <c r="H125" i="4"/>
  <c r="G126" i="4"/>
  <c r="H126" i="4"/>
  <c r="G128" i="4"/>
  <c r="H128" i="4"/>
  <c r="G129" i="4"/>
  <c r="H129" i="4"/>
  <c r="G131" i="4"/>
  <c r="H131" i="4"/>
  <c r="G132" i="4"/>
  <c r="H132" i="4"/>
  <c r="G134" i="4"/>
  <c r="H134" i="4"/>
  <c r="G136" i="4"/>
  <c r="H136" i="4"/>
  <c r="G137" i="4"/>
  <c r="H137" i="4"/>
  <c r="G140" i="4"/>
  <c r="G141" i="4"/>
  <c r="H141" i="4"/>
  <c r="G142" i="4"/>
  <c r="H142" i="4"/>
  <c r="G143" i="4"/>
  <c r="H143" i="4"/>
  <c r="G145" i="4"/>
  <c r="H145" i="4"/>
  <c r="G147" i="4"/>
  <c r="H147" i="4"/>
  <c r="G148" i="4"/>
  <c r="H148" i="4"/>
  <c r="G149" i="4"/>
  <c r="H149" i="4"/>
  <c r="H11" i="4"/>
  <c r="F24" i="4" l="1"/>
  <c r="D24" i="4"/>
  <c r="F45" i="4"/>
  <c r="E58" i="4"/>
  <c r="G24" i="4" l="1"/>
  <c r="H24" i="4"/>
  <c r="E141" i="4"/>
  <c r="E142" i="4"/>
  <c r="E143" i="4"/>
  <c r="F139" i="4"/>
  <c r="D139" i="4"/>
  <c r="C139" i="4"/>
  <c r="E136" i="4"/>
  <c r="F135" i="4"/>
  <c r="D135" i="4"/>
  <c r="C135" i="4"/>
  <c r="F130" i="4"/>
  <c r="E131" i="4"/>
  <c r="E132" i="4"/>
  <c r="D130" i="4"/>
  <c r="C130" i="4"/>
  <c r="F117" i="4"/>
  <c r="D117" i="4"/>
  <c r="C117" i="4"/>
  <c r="F113" i="4"/>
  <c r="D113" i="4"/>
  <c r="C113" i="4"/>
  <c r="F91" i="4"/>
  <c r="D91" i="4"/>
  <c r="C91" i="4"/>
  <c r="E86" i="4"/>
  <c r="E87" i="4"/>
  <c r="F85" i="4"/>
  <c r="D85" i="4"/>
  <c r="C85" i="4"/>
  <c r="F78" i="4"/>
  <c r="E79" i="4"/>
  <c r="D78" i="4"/>
  <c r="C78" i="4"/>
  <c r="F71" i="4"/>
  <c r="D71" i="4"/>
  <c r="C71" i="4"/>
  <c r="F64" i="4"/>
  <c r="D64" i="4"/>
  <c r="E70" i="4"/>
  <c r="E66" i="4"/>
  <c r="C64" i="4"/>
  <c r="F57" i="4"/>
  <c r="D57" i="4"/>
  <c r="C57" i="4"/>
  <c r="F49" i="4"/>
  <c r="D49" i="4"/>
  <c r="C49" i="4"/>
  <c r="E51" i="4"/>
  <c r="D47" i="4"/>
  <c r="F29" i="4"/>
  <c r="C29" i="4"/>
  <c r="D29" i="4"/>
  <c r="C24" i="4"/>
  <c r="E24" i="4" s="1"/>
  <c r="E26" i="4"/>
  <c r="E12" i="4"/>
  <c r="E13" i="4"/>
  <c r="H117" i="4" l="1"/>
  <c r="G117" i="4"/>
  <c r="H135" i="4"/>
  <c r="G135" i="4"/>
  <c r="G139" i="4"/>
  <c r="H139" i="4"/>
  <c r="G85" i="4"/>
  <c r="H85" i="4"/>
  <c r="H113" i="4"/>
  <c r="G113" i="4"/>
  <c r="G130" i="4"/>
  <c r="H130" i="4"/>
  <c r="G29" i="4"/>
  <c r="H29" i="4"/>
  <c r="H57" i="4"/>
  <c r="G57" i="4"/>
  <c r="H71" i="4"/>
  <c r="G71" i="4"/>
  <c r="G78" i="4"/>
  <c r="H78" i="4"/>
  <c r="G91" i="4"/>
  <c r="H91" i="4"/>
  <c r="D45" i="4"/>
  <c r="H47" i="4"/>
  <c r="G47" i="4"/>
  <c r="G49" i="4"/>
  <c r="H49" i="4"/>
  <c r="G64" i="4"/>
  <c r="H64" i="4"/>
  <c r="E78" i="4"/>
  <c r="E130" i="4"/>
  <c r="F146" i="4"/>
  <c r="F144" i="4"/>
  <c r="F127" i="4"/>
  <c r="F124" i="4"/>
  <c r="F121" i="4"/>
  <c r="F111" i="4"/>
  <c r="F108" i="4"/>
  <c r="F106" i="4"/>
  <c r="F103" i="4"/>
  <c r="F94" i="4"/>
  <c r="F81" i="4"/>
  <c r="F76" i="4"/>
  <c r="F74" i="4"/>
  <c r="F61" i="4"/>
  <c r="F54" i="4"/>
  <c r="F52" i="4"/>
  <c r="F42" i="4"/>
  <c r="F39" i="4"/>
  <c r="F36" i="4"/>
  <c r="F33" i="4"/>
  <c r="F22" i="4"/>
  <c r="F20" i="4"/>
  <c r="F18" i="4"/>
  <c r="F16" i="4"/>
  <c r="F14" i="4"/>
  <c r="F10" i="4"/>
  <c r="D61" i="4"/>
  <c r="D146" i="4"/>
  <c r="D144" i="4"/>
  <c r="D127" i="4"/>
  <c r="D124" i="4"/>
  <c r="D121" i="4"/>
  <c r="D120" i="4" s="1"/>
  <c r="D111" i="4"/>
  <c r="D108" i="4"/>
  <c r="D106" i="4"/>
  <c r="D103" i="4"/>
  <c r="D94" i="4"/>
  <c r="D90" i="4" s="1"/>
  <c r="D81" i="4"/>
  <c r="D80" i="4" s="1"/>
  <c r="D76" i="4"/>
  <c r="D74" i="4"/>
  <c r="D54" i="4"/>
  <c r="D52" i="4"/>
  <c r="E49" i="4"/>
  <c r="D42" i="4"/>
  <c r="D39" i="4"/>
  <c r="D36" i="4"/>
  <c r="D33" i="4"/>
  <c r="D22" i="4"/>
  <c r="D20" i="4"/>
  <c r="D18" i="4"/>
  <c r="D16" i="4"/>
  <c r="D14" i="4"/>
  <c r="D10" i="4"/>
  <c r="G11" i="4"/>
  <c r="E11" i="4"/>
  <c r="E15" i="4"/>
  <c r="E17" i="4"/>
  <c r="E19" i="4"/>
  <c r="E21" i="4"/>
  <c r="E23" i="4"/>
  <c r="E25" i="4"/>
  <c r="E27" i="4"/>
  <c r="E30" i="4"/>
  <c r="E31" i="4"/>
  <c r="E32" i="4"/>
  <c r="E34" i="4"/>
  <c r="E37" i="4"/>
  <c r="E38" i="4"/>
  <c r="E40" i="4"/>
  <c r="E41" i="4"/>
  <c r="E43" i="4"/>
  <c r="E46" i="4"/>
  <c r="E47" i="4"/>
  <c r="E48" i="4"/>
  <c r="E50" i="4"/>
  <c r="E53" i="4"/>
  <c r="E55" i="4"/>
  <c r="E59" i="4"/>
  <c r="E60" i="4"/>
  <c r="E62" i="4"/>
  <c r="E63" i="4"/>
  <c r="E65" i="4"/>
  <c r="E67" i="4"/>
  <c r="E68" i="4"/>
  <c r="E69" i="4"/>
  <c r="E71" i="4"/>
  <c r="E72" i="4"/>
  <c r="E73" i="4"/>
  <c r="E75" i="4"/>
  <c r="E77" i="4"/>
  <c r="E82" i="4"/>
  <c r="E83" i="4"/>
  <c r="E84" i="4"/>
  <c r="E88" i="4"/>
  <c r="E89" i="4"/>
  <c r="E92" i="4"/>
  <c r="E93" i="4"/>
  <c r="E95" i="4"/>
  <c r="E96" i="4"/>
  <c r="E97" i="4"/>
  <c r="E98" i="4"/>
  <c r="E99" i="4"/>
  <c r="E100" i="4"/>
  <c r="E101" i="4"/>
  <c r="E104" i="4"/>
  <c r="E105" i="4"/>
  <c r="E107" i="4"/>
  <c r="E109" i="4"/>
  <c r="E112" i="4"/>
  <c r="E114" i="4"/>
  <c r="E115" i="4"/>
  <c r="E116" i="4"/>
  <c r="E118" i="4"/>
  <c r="E119" i="4"/>
  <c r="E122" i="4"/>
  <c r="E125" i="4"/>
  <c r="E126" i="4"/>
  <c r="E128" i="4"/>
  <c r="E129" i="4"/>
  <c r="E134" i="4"/>
  <c r="E133" i="4" s="1"/>
  <c r="E137" i="4"/>
  <c r="E140" i="4"/>
  <c r="E145" i="4"/>
  <c r="E147" i="4"/>
  <c r="E148" i="4"/>
  <c r="E149" i="4"/>
  <c r="G33" i="4" l="1"/>
  <c r="H33" i="4"/>
  <c r="G76" i="4"/>
  <c r="H76" i="4"/>
  <c r="G124" i="4"/>
  <c r="H124" i="4"/>
  <c r="G20" i="4"/>
  <c r="H20" i="4"/>
  <c r="G36" i="4"/>
  <c r="H36" i="4"/>
  <c r="G54" i="4"/>
  <c r="H54" i="4"/>
  <c r="G81" i="4"/>
  <c r="H81" i="4"/>
  <c r="G108" i="4"/>
  <c r="H108" i="4"/>
  <c r="H127" i="4"/>
  <c r="G127" i="4"/>
  <c r="G45" i="4"/>
  <c r="H45" i="4"/>
  <c r="G18" i="4"/>
  <c r="H18" i="4"/>
  <c r="G52" i="4"/>
  <c r="H52" i="4"/>
  <c r="G106" i="4"/>
  <c r="H106" i="4"/>
  <c r="H146" i="4"/>
  <c r="G146" i="4"/>
  <c r="G14" i="4"/>
  <c r="H14" i="4"/>
  <c r="G22" i="4"/>
  <c r="H22" i="4"/>
  <c r="G39" i="4"/>
  <c r="H39" i="4"/>
  <c r="H61" i="4"/>
  <c r="G61" i="4"/>
  <c r="F90" i="4"/>
  <c r="G94" i="4"/>
  <c r="H94" i="4"/>
  <c r="F110" i="4"/>
  <c r="G111" i="4"/>
  <c r="H111" i="4"/>
  <c r="G133" i="4"/>
  <c r="H133" i="4"/>
  <c r="G16" i="4"/>
  <c r="H16" i="4"/>
  <c r="F28" i="4"/>
  <c r="G42" i="4"/>
  <c r="H42" i="4"/>
  <c r="G74" i="4"/>
  <c r="H74" i="4"/>
  <c r="H103" i="4"/>
  <c r="G103" i="4"/>
  <c r="F120" i="4"/>
  <c r="G121" i="4"/>
  <c r="H121" i="4"/>
  <c r="F138" i="4"/>
  <c r="H144" i="4"/>
  <c r="G144" i="4"/>
  <c r="D9" i="4"/>
  <c r="D44" i="4"/>
  <c r="D123" i="4"/>
  <c r="D56" i="4"/>
  <c r="F35" i="4"/>
  <c r="F123" i="4"/>
  <c r="F102" i="4"/>
  <c r="F56" i="4"/>
  <c r="D35" i="4"/>
  <c r="D138" i="4"/>
  <c r="F9" i="4"/>
  <c r="F44" i="4"/>
  <c r="F80" i="4"/>
  <c r="D110" i="4"/>
  <c r="D102" i="4"/>
  <c r="D28" i="4"/>
  <c r="E57" i="4"/>
  <c r="H10" i="4"/>
  <c r="E29" i="4"/>
  <c r="G10" i="4"/>
  <c r="E139" i="4"/>
  <c r="C124" i="4"/>
  <c r="C52" i="4"/>
  <c r="E52" i="4" s="1"/>
  <c r="G80" i="4" l="1"/>
  <c r="H80" i="4"/>
  <c r="G44" i="4"/>
  <c r="H44" i="4"/>
  <c r="G56" i="4"/>
  <c r="H56" i="4"/>
  <c r="G28" i="4"/>
  <c r="H28" i="4"/>
  <c r="G102" i="4"/>
  <c r="H102" i="4"/>
  <c r="G120" i="4"/>
  <c r="H120" i="4"/>
  <c r="H35" i="4"/>
  <c r="G35" i="4"/>
  <c r="G110" i="4"/>
  <c r="H110" i="4"/>
  <c r="H123" i="4"/>
  <c r="G123" i="4"/>
  <c r="G138" i="4"/>
  <c r="H138" i="4"/>
  <c r="G90" i="4"/>
  <c r="H90" i="4"/>
  <c r="G9" i="4"/>
  <c r="F150" i="4"/>
  <c r="E124" i="4"/>
  <c r="H9" i="4"/>
  <c r="D150" i="4"/>
  <c r="C94" i="4"/>
  <c r="E94" i="4" s="1"/>
  <c r="H150" i="4" l="1"/>
  <c r="G150" i="4"/>
  <c r="E85" i="4"/>
  <c r="C144" i="4" l="1"/>
  <c r="E144" i="4" s="1"/>
  <c r="C103" i="4"/>
  <c r="E103" i="4" s="1"/>
  <c r="C45" i="4"/>
  <c r="E45" i="4" s="1"/>
  <c r="C146" i="4" l="1"/>
  <c r="E146" i="4" s="1"/>
  <c r="C138" i="4" l="1"/>
  <c r="E138" i="4" s="1"/>
  <c r="E117" i="4"/>
  <c r="C76" i="4" l="1"/>
  <c r="E76" i="4" s="1"/>
  <c r="C54" i="4"/>
  <c r="E54" i="4" s="1"/>
  <c r="C39" i="4"/>
  <c r="E39" i="4" s="1"/>
  <c r="C22" i="4"/>
  <c r="E22" i="4" s="1"/>
  <c r="E135" i="4" l="1"/>
  <c r="C42" i="4"/>
  <c r="E42" i="4" s="1"/>
  <c r="C36" i="4"/>
  <c r="E36" i="4" s="1"/>
  <c r="C61" i="4"/>
  <c r="E61" i="4" l="1"/>
  <c r="C90" i="4"/>
  <c r="E90" i="4" s="1"/>
  <c r="E91" i="4"/>
  <c r="C35" i="4"/>
  <c r="E35" i="4" s="1"/>
  <c r="C127" i="4"/>
  <c r="C123" i="4" s="1"/>
  <c r="E123" i="4" l="1"/>
  <c r="E127" i="4"/>
  <c r="C44" i="4"/>
  <c r="E44" i="4" s="1"/>
  <c r="C121" i="4" l="1"/>
  <c r="C111" i="4"/>
  <c r="E111" i="4" s="1"/>
  <c r="E113" i="4"/>
  <c r="C81" i="4"/>
  <c r="C74" i="4"/>
  <c r="E64" i="4"/>
  <c r="C108" i="4"/>
  <c r="E108" i="4" s="1"/>
  <c r="C33" i="4"/>
  <c r="E33" i="4" s="1"/>
  <c r="C20" i="4"/>
  <c r="E20" i="4" s="1"/>
  <c r="C18" i="4"/>
  <c r="E18" i="4" s="1"/>
  <c r="C16" i="4"/>
  <c r="E16" i="4" s="1"/>
  <c r="C14" i="4"/>
  <c r="E14" i="4" s="1"/>
  <c r="C10" i="4"/>
  <c r="E10" i="4" s="1"/>
  <c r="E74" i="4" l="1"/>
  <c r="C56" i="4"/>
  <c r="C80" i="4"/>
  <c r="E80" i="4" s="1"/>
  <c r="E81" i="4"/>
  <c r="C120" i="4"/>
  <c r="E120" i="4" s="1"/>
  <c r="E121" i="4"/>
  <c r="E56" i="4"/>
  <c r="C9" i="4"/>
  <c r="E9" i="4" s="1"/>
  <c r="C110" i="4"/>
  <c r="E110" i="4" s="1"/>
  <c r="C28" i="4"/>
  <c r="E28" i="4" s="1"/>
  <c r="C106" i="4" l="1"/>
  <c r="C102" i="4" l="1"/>
  <c r="E106" i="4"/>
  <c r="C150" i="4" l="1"/>
  <c r="E102" i="4"/>
  <c r="E150" i="4" s="1"/>
</calcChain>
</file>

<file path=xl/sharedStrings.xml><?xml version="1.0" encoding="utf-8"?>
<sst xmlns="http://schemas.openxmlformats.org/spreadsheetml/2006/main" count="152" uniqueCount="72">
  <si>
    <t>Исполнено, руб.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</si>
  <si>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</si>
  <si>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</si>
  <si>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</si>
  <si>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</si>
  <si>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</si>
  <si>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</si>
  <si>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</si>
  <si>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</si>
  <si>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</si>
  <si>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</si>
  <si>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</si>
  <si>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</si>
  <si>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</si>
  <si>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</si>
  <si>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</si>
  <si>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</si>
  <si>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</si>
  <si>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</si>
  <si>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</si>
  <si>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</si>
  <si>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</si>
  <si>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</si>
  <si>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</si>
  <si>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</si>
  <si>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</si>
  <si>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</si>
  <si>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</si>
  <si>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</si>
  <si>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</si>
  <si>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</si>
  <si>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</si>
  <si>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</si>
  <si>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</si>
  <si>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</si>
  <si>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</si>
  <si>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</si>
  <si>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</si>
  <si>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</si>
  <si>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</si>
  <si>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</si>
  <si>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</si>
  <si>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</si>
  <si>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</si>
  <si>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</si>
  <si>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</si>
  <si>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</si>
  <si>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</si>
  <si>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</si>
  <si>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</si>
  <si>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</si>
  <si>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</si>
  <si>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</si>
  <si>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</si>
  <si>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Муниципальная программа "Профилактика терроризма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</si>
  <si>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</si>
  <si>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"Модернизация и развитие учреждений культуры "</t>
  </si>
  <si>
    <t>Первоначальный план на 2023 год, руб.</t>
  </si>
  <si>
    <t>Подпрограмма "Оказание поддержки социально ориентированным некоммерческим организациям"</t>
  </si>
  <si>
    <t>Муниципальная программа "Развитие гражданского общества"</t>
  </si>
  <si>
    <t>№ п/п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</si>
  <si>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</si>
  <si>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Департамент образования администрации города Нефтеюганска</t>
  </si>
  <si>
    <t>Приложение № 6</t>
  </si>
  <si>
    <t>к заключению Счётной палаты</t>
  </si>
  <si>
    <t>Исполнение по муниципальным программам за 2023 год</t>
  </si>
  <si>
    <t>Уточнённый план по сводной бюджетной росписи на 2023 год, руб.</t>
  </si>
  <si>
    <t>Отклонение (гр.6-гр.4), руб.</t>
  </si>
  <si>
    <t>Изменение плана по сводной бюджетной росписи и первоначального плана (гр.4-гр.3), руб.</t>
  </si>
  <si>
    <t>% испол. сводной бюджетной росписи (гр.6/гр.4)*100</t>
  </si>
  <si>
    <t>Подпрограмма "Обустройство, использование, защита и охрана городских лесов"</t>
  </si>
  <si>
    <t>Подпрограмма "Реализация инициативных проектов"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</si>
</sst>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41">
    <xf numFmtId="0" fontId="0" fillId="0" borderId="0" xfId="0"/>
    <xf numFmtId="165" fontId="4" fillId="0" borderId="0" xfId="2" applyNumberFormat="1" applyFont="1" applyFill="1" applyAlignment="1">
      <alignment horizontal="right"/>
    </xf>
    <xf numFmtId="165" fontId="4" fillId="0" borderId="0" xfId="2" applyNumberFormat="1" applyFont="1" applyFill="1" applyAlignment="1" applyProtection="1">
      <alignment horizontal="right"/>
      <protection hidden="1"/>
    </xf>
    <xf numFmtId="0" fontId="9" fillId="0" borderId="0" xfId="0" applyFont="1" applyFill="1"/>
    <xf numFmtId="0" fontId="13" fillId="0" borderId="0" xfId="0" applyFont="1" applyFill="1"/>
    <xf numFmtId="0" fontId="1" fillId="0" borderId="0" xfId="2" applyNumberFormat="1" applyFont="1" applyFill="1" applyAlignment="1" applyProtection="1">
      <alignment horizontal="center" vertical="center" wrapText="1"/>
    </xf>
    <xf numFmtId="0" fontId="9" fillId="0" borderId="1" xfId="0" applyFont="1" applyFill="1" applyBorder="1"/>
    <xf numFmtId="2" fontId="5" fillId="0" borderId="1" xfId="0" applyNumberFormat="1" applyFont="1" applyFill="1" applyBorder="1" applyAlignment="1">
      <alignment horizontal="center" vertical="center" wrapText="1"/>
    </xf>
    <xf numFmtId="165" fontId="1" fillId="0" borderId="1" xfId="4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1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9" fontId="6" fillId="0" borderId="1" xfId="0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167" fontId="8" fillId="0" borderId="0" xfId="0" applyNumberFormat="1" applyFont="1" applyFill="1"/>
    <xf numFmtId="0" fontId="1" fillId="0" borderId="1" xfId="0" applyFont="1" applyFill="1" applyBorder="1" applyAlignment="1">
      <alignment vertical="center" wrapText="1"/>
    </xf>
    <xf numFmtId="39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1" fillId="0" borderId="0" xfId="0" applyFont="1" applyFill="1"/>
    <xf numFmtId="0" fontId="1" fillId="0" borderId="1" xfId="0" applyFont="1" applyFill="1" applyBorder="1" applyAlignment="1">
      <alignment vertical="top" wrapText="1"/>
    </xf>
    <xf numFmtId="167" fontId="6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167" fontId="9" fillId="0" borderId="0" xfId="0" applyNumberFormat="1" applyFont="1" applyFill="1"/>
    <xf numFmtId="2" fontId="9" fillId="0" borderId="0" xfId="0" applyNumberFormat="1" applyFont="1" applyFill="1"/>
    <xf numFmtId="4" fontId="9" fillId="0" borderId="0" xfId="0" applyNumberFormat="1" applyFont="1" applyFill="1"/>
    <xf numFmtId="0" fontId="8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12" fillId="0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3200400</xdr:colOff>
      <xdr:row>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abSelected="1" view="pageBreakPreview" zoomScale="60" zoomScaleNormal="120" workbookViewId="0">
      <pane xSplit="2" ySplit="7" topLeftCell="C29" activePane="bottomRight" state="frozen"/>
      <selection pane="topRight" activeCell="C1" sqref="C1"/>
      <selection pane="bottomLeft" activeCell="A4" sqref="A4"/>
      <selection pane="bottomRight" activeCell="D36" sqref="D36"/>
    </sheetView>
  </sheetViews>
  <sheetFormatPr defaultColWidth="9.140625" defaultRowHeight="12.75" x14ac:dyDescent="0.2"/>
  <cols>
    <col min="1" max="1" width="9.140625" style="3"/>
    <col min="2" max="2" width="72.28515625" style="3" customWidth="1"/>
    <col min="3" max="3" width="19.140625" style="3" customWidth="1"/>
    <col min="4" max="4" width="20.5703125" style="3" customWidth="1"/>
    <col min="5" max="5" width="19.7109375" style="3" customWidth="1"/>
    <col min="6" max="6" width="19.28515625" style="3" customWidth="1"/>
    <col min="7" max="7" width="16.42578125" style="3" customWidth="1"/>
    <col min="8" max="8" width="13.28515625" style="3" customWidth="1"/>
    <col min="9" max="9" width="21.42578125" style="3" customWidth="1"/>
    <col min="10" max="10" width="12" style="3" bestFit="1" customWidth="1"/>
    <col min="11" max="16384" width="9.140625" style="3"/>
  </cols>
  <sheetData>
    <row r="1" spans="1:10" ht="15.75" x14ac:dyDescent="0.25">
      <c r="F1" s="4"/>
      <c r="G1" s="4"/>
      <c r="H1" s="1" t="s">
        <v>63</v>
      </c>
    </row>
    <row r="2" spans="1:10" ht="15.75" x14ac:dyDescent="0.25">
      <c r="F2" s="4"/>
      <c r="G2" s="4"/>
      <c r="H2" s="2" t="s">
        <v>64</v>
      </c>
    </row>
    <row r="3" spans="1:10" ht="15.75" x14ac:dyDescent="0.25">
      <c r="F3" s="4"/>
      <c r="G3" s="4"/>
      <c r="H3" s="4"/>
    </row>
    <row r="5" spans="1:10" ht="15.75" x14ac:dyDescent="0.2">
      <c r="B5" s="40" t="s">
        <v>65</v>
      </c>
      <c r="C5" s="40"/>
      <c r="D5" s="40"/>
      <c r="E5" s="40"/>
      <c r="F5" s="40"/>
      <c r="G5" s="40"/>
    </row>
    <row r="6" spans="1:10" x14ac:dyDescent="0.2">
      <c r="B6" s="5"/>
      <c r="C6" s="5"/>
      <c r="D6" s="5"/>
      <c r="E6" s="5"/>
      <c r="F6" s="5"/>
      <c r="G6" s="5"/>
      <c r="H6" s="5"/>
    </row>
    <row r="7" spans="1:10" ht="63.75" x14ac:dyDescent="0.2">
      <c r="A7" s="6" t="s">
        <v>60</v>
      </c>
      <c r="B7" s="7"/>
      <c r="C7" s="8" t="s">
        <v>57</v>
      </c>
      <c r="D7" s="8" t="s">
        <v>66</v>
      </c>
      <c r="E7" s="8" t="s">
        <v>68</v>
      </c>
      <c r="F7" s="9" t="s">
        <v>0</v>
      </c>
      <c r="G7" s="10" t="s">
        <v>67</v>
      </c>
      <c r="H7" s="11" t="s">
        <v>69</v>
      </c>
    </row>
    <row r="8" spans="1:10" x14ac:dyDescent="0.2">
      <c r="A8" s="12">
        <v>1</v>
      </c>
      <c r="B8" s="13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9</v>
      </c>
    </row>
    <row r="9" spans="1:10" s="18" customFormat="1" ht="28.5" customHeight="1" x14ac:dyDescent="0.2">
      <c r="A9" s="35">
        <v>1</v>
      </c>
      <c r="B9" s="15" t="s">
        <v>25</v>
      </c>
      <c r="C9" s="16">
        <f>C10+C14+C16+C18+C20+C22</f>
        <v>5466639496</v>
      </c>
      <c r="D9" s="16">
        <f>D10+D14+D16+D18+D20+D22</f>
        <v>5630672493</v>
      </c>
      <c r="E9" s="16">
        <f>D9-C9</f>
        <v>164032997</v>
      </c>
      <c r="F9" s="16">
        <f>F10+F14+F16+F18+F20+F22</f>
        <v>5382034542.9300003</v>
      </c>
      <c r="G9" s="16">
        <f>F9-D9</f>
        <v>-248637950.06999969</v>
      </c>
      <c r="H9" s="17">
        <f>(F9/D9)*100</f>
        <v>95.5842228369861</v>
      </c>
      <c r="J9" s="19"/>
    </row>
    <row r="10" spans="1:10" s="18" customFormat="1" x14ac:dyDescent="0.2">
      <c r="A10" s="36"/>
      <c r="B10" s="15" t="s">
        <v>34</v>
      </c>
      <c r="C10" s="16">
        <f>SUM(C11:C13)</f>
        <v>5189928260</v>
      </c>
      <c r="D10" s="16">
        <f>SUM(D11:D13)</f>
        <v>5365535893</v>
      </c>
      <c r="E10" s="16">
        <f t="shared" ref="E10:E81" si="0">D10-C10</f>
        <v>175607633</v>
      </c>
      <c r="F10" s="16">
        <f>SUM(F11:F13)</f>
        <v>5117757327.2200003</v>
      </c>
      <c r="G10" s="16">
        <f t="shared" ref="G10:G11" si="1">F10-D10</f>
        <v>-247778565.77999973</v>
      </c>
      <c r="H10" s="17">
        <f t="shared" ref="H10" si="2">(F10/D10)*100</f>
        <v>95.382035071217075</v>
      </c>
    </row>
    <row r="11" spans="1:10" ht="19.5" customHeight="1" x14ac:dyDescent="0.2">
      <c r="A11" s="36"/>
      <c r="B11" s="20" t="s">
        <v>62</v>
      </c>
      <c r="C11" s="21">
        <v>5019947560</v>
      </c>
      <c r="D11" s="21">
        <v>5098256713</v>
      </c>
      <c r="E11" s="21">
        <f t="shared" si="0"/>
        <v>78309153</v>
      </c>
      <c r="F11" s="21">
        <v>5043190220.5100002</v>
      </c>
      <c r="G11" s="21">
        <f t="shared" si="1"/>
        <v>-55066492.489999771</v>
      </c>
      <c r="H11" s="22">
        <f>(F11/D11)*100</f>
        <v>98.919895650809693</v>
      </c>
    </row>
    <row r="12" spans="1:10" ht="13.5" customHeight="1" x14ac:dyDescent="0.2">
      <c r="A12" s="36"/>
      <c r="B12" s="20" t="s">
        <v>3</v>
      </c>
      <c r="C12" s="21">
        <v>0</v>
      </c>
      <c r="D12" s="21">
        <v>313306</v>
      </c>
      <c r="E12" s="21">
        <f t="shared" si="0"/>
        <v>313306</v>
      </c>
      <c r="F12" s="21">
        <v>113980.49</v>
      </c>
      <c r="G12" s="21">
        <f t="shared" ref="G12:G75" si="3">F12-D12</f>
        <v>-199325.51</v>
      </c>
      <c r="H12" s="22">
        <f t="shared" ref="H12:H75" si="4">(F12/D12)*100</f>
        <v>36.379925695645795</v>
      </c>
    </row>
    <row r="13" spans="1:10" ht="25.5" x14ac:dyDescent="0.2">
      <c r="A13" s="36"/>
      <c r="B13" s="20" t="s">
        <v>21</v>
      </c>
      <c r="C13" s="21">
        <v>169980700</v>
      </c>
      <c r="D13" s="21">
        <v>266965874</v>
      </c>
      <c r="E13" s="21">
        <f t="shared" si="0"/>
        <v>96985174</v>
      </c>
      <c r="F13" s="21">
        <v>74453126.219999999</v>
      </c>
      <c r="G13" s="21">
        <f t="shared" si="3"/>
        <v>-192512747.78</v>
      </c>
      <c r="H13" s="22">
        <f t="shared" si="4"/>
        <v>27.888630522116848</v>
      </c>
    </row>
    <row r="14" spans="1:10" s="18" customFormat="1" ht="25.5" x14ac:dyDescent="0.2">
      <c r="A14" s="36"/>
      <c r="B14" s="15" t="s">
        <v>35</v>
      </c>
      <c r="C14" s="16">
        <f t="shared" ref="C14:F14" si="5">C15</f>
        <v>3447050</v>
      </c>
      <c r="D14" s="16">
        <f t="shared" si="5"/>
        <v>2887750</v>
      </c>
      <c r="E14" s="16">
        <f t="shared" si="0"/>
        <v>-559300</v>
      </c>
      <c r="F14" s="16">
        <f t="shared" si="5"/>
        <v>2885193.85</v>
      </c>
      <c r="G14" s="16">
        <f t="shared" si="3"/>
        <v>-2556.1499999999069</v>
      </c>
      <c r="H14" s="17">
        <f t="shared" si="4"/>
        <v>99.911482988485844</v>
      </c>
    </row>
    <row r="15" spans="1:10" ht="18" customHeight="1" x14ac:dyDescent="0.2">
      <c r="A15" s="36"/>
      <c r="B15" s="20" t="s">
        <v>62</v>
      </c>
      <c r="C15" s="21">
        <v>3447050</v>
      </c>
      <c r="D15" s="21">
        <v>2887750</v>
      </c>
      <c r="E15" s="21">
        <f t="shared" si="0"/>
        <v>-559300</v>
      </c>
      <c r="F15" s="21">
        <v>2885193.85</v>
      </c>
      <c r="G15" s="21">
        <f t="shared" si="3"/>
        <v>-2556.1499999999069</v>
      </c>
      <c r="H15" s="22">
        <f t="shared" si="4"/>
        <v>99.911482988485844</v>
      </c>
    </row>
    <row r="16" spans="1:10" s="18" customFormat="1" x14ac:dyDescent="0.2">
      <c r="A16" s="36"/>
      <c r="B16" s="15" t="s">
        <v>36</v>
      </c>
      <c r="C16" s="16">
        <f t="shared" ref="C16:F16" si="6">C17</f>
        <v>61931786</v>
      </c>
      <c r="D16" s="16">
        <f t="shared" si="6"/>
        <v>54662720</v>
      </c>
      <c r="E16" s="16">
        <f t="shared" si="0"/>
        <v>-7269066</v>
      </c>
      <c r="F16" s="16">
        <f t="shared" si="6"/>
        <v>54525800.829999998</v>
      </c>
      <c r="G16" s="16">
        <f t="shared" si="3"/>
        <v>-136919.17000000179</v>
      </c>
      <c r="H16" s="17">
        <f t="shared" si="4"/>
        <v>99.749520020225845</v>
      </c>
    </row>
    <row r="17" spans="1:10" ht="20.25" customHeight="1" x14ac:dyDescent="0.2">
      <c r="A17" s="36"/>
      <c r="B17" s="20" t="s">
        <v>62</v>
      </c>
      <c r="C17" s="21">
        <v>61931786</v>
      </c>
      <c r="D17" s="21">
        <v>54662720</v>
      </c>
      <c r="E17" s="21">
        <f t="shared" si="0"/>
        <v>-7269066</v>
      </c>
      <c r="F17" s="21">
        <v>54525800.829999998</v>
      </c>
      <c r="G17" s="21">
        <f t="shared" si="3"/>
        <v>-136919.17000000179</v>
      </c>
      <c r="H17" s="22">
        <f t="shared" si="4"/>
        <v>99.749520020225845</v>
      </c>
    </row>
    <row r="18" spans="1:10" s="18" customFormat="1" x14ac:dyDescent="0.2">
      <c r="A18" s="36"/>
      <c r="B18" s="15" t="s">
        <v>20</v>
      </c>
      <c r="C18" s="16">
        <f t="shared" ref="C18:F18" si="7">C19</f>
        <v>75125200</v>
      </c>
      <c r="D18" s="16">
        <f t="shared" si="7"/>
        <v>68747306</v>
      </c>
      <c r="E18" s="16">
        <f t="shared" si="0"/>
        <v>-6377894</v>
      </c>
      <c r="F18" s="16">
        <f t="shared" si="7"/>
        <v>68244643.039999992</v>
      </c>
      <c r="G18" s="16">
        <f t="shared" si="3"/>
        <v>-502662.96000000834</v>
      </c>
      <c r="H18" s="17">
        <f t="shared" si="4"/>
        <v>99.268825224947705</v>
      </c>
    </row>
    <row r="19" spans="1:10" ht="18.75" customHeight="1" x14ac:dyDescent="0.2">
      <c r="A19" s="36"/>
      <c r="B19" s="20" t="s">
        <v>62</v>
      </c>
      <c r="C19" s="21">
        <v>75125200</v>
      </c>
      <c r="D19" s="21">
        <v>68747306</v>
      </c>
      <c r="E19" s="21">
        <f t="shared" si="0"/>
        <v>-6377894</v>
      </c>
      <c r="F19" s="21">
        <v>68244643.039999992</v>
      </c>
      <c r="G19" s="21">
        <f t="shared" si="3"/>
        <v>-502662.96000000834</v>
      </c>
      <c r="H19" s="22">
        <f t="shared" si="4"/>
        <v>99.268825224947705</v>
      </c>
    </row>
    <row r="20" spans="1:10" s="18" customFormat="1" ht="25.5" x14ac:dyDescent="0.2">
      <c r="A20" s="36"/>
      <c r="B20" s="15" t="s">
        <v>51</v>
      </c>
      <c r="C20" s="16">
        <f t="shared" ref="C20:F20" si="8">SUM(C21)</f>
        <v>136152200</v>
      </c>
      <c r="D20" s="16">
        <f t="shared" si="8"/>
        <v>138783824</v>
      </c>
      <c r="E20" s="16">
        <f t="shared" si="0"/>
        <v>2631624</v>
      </c>
      <c r="F20" s="16">
        <f t="shared" si="8"/>
        <v>138566677.99000001</v>
      </c>
      <c r="G20" s="16">
        <f t="shared" si="3"/>
        <v>-217146.00999999046</v>
      </c>
      <c r="H20" s="17">
        <f t="shared" si="4"/>
        <v>99.843536513304315</v>
      </c>
    </row>
    <row r="21" spans="1:10" ht="18" customHeight="1" x14ac:dyDescent="0.2">
      <c r="A21" s="36"/>
      <c r="B21" s="20" t="s">
        <v>62</v>
      </c>
      <c r="C21" s="21">
        <v>136152200</v>
      </c>
      <c r="D21" s="21">
        <v>138783824</v>
      </c>
      <c r="E21" s="21">
        <f t="shared" si="0"/>
        <v>2631624</v>
      </c>
      <c r="F21" s="21">
        <v>138566677.99000001</v>
      </c>
      <c r="G21" s="21">
        <f t="shared" si="3"/>
        <v>-217146.00999999046</v>
      </c>
      <c r="H21" s="22">
        <f t="shared" si="4"/>
        <v>99.843536513304315</v>
      </c>
    </row>
    <row r="22" spans="1:10" s="18" customFormat="1" ht="24.75" customHeight="1" x14ac:dyDescent="0.2">
      <c r="A22" s="36"/>
      <c r="B22" s="15" t="s">
        <v>37</v>
      </c>
      <c r="C22" s="16">
        <f>C23</f>
        <v>55000</v>
      </c>
      <c r="D22" s="16">
        <f>D23</f>
        <v>55000</v>
      </c>
      <c r="E22" s="16">
        <f t="shared" si="0"/>
        <v>0</v>
      </c>
      <c r="F22" s="16">
        <f>F23</f>
        <v>54900</v>
      </c>
      <c r="G22" s="16">
        <f t="shared" si="3"/>
        <v>-100</v>
      </c>
      <c r="H22" s="17">
        <f t="shared" si="4"/>
        <v>99.818181818181813</v>
      </c>
    </row>
    <row r="23" spans="1:10" ht="18.75" customHeight="1" x14ac:dyDescent="0.2">
      <c r="A23" s="36"/>
      <c r="B23" s="20" t="s">
        <v>62</v>
      </c>
      <c r="C23" s="21">
        <v>55000</v>
      </c>
      <c r="D23" s="21">
        <v>55000</v>
      </c>
      <c r="E23" s="21">
        <f t="shared" si="0"/>
        <v>0</v>
      </c>
      <c r="F23" s="21">
        <v>54900</v>
      </c>
      <c r="G23" s="21">
        <f t="shared" si="3"/>
        <v>-100</v>
      </c>
      <c r="H23" s="22">
        <f t="shared" si="4"/>
        <v>99.818181818181813</v>
      </c>
    </row>
    <row r="24" spans="1:10" s="18" customFormat="1" ht="25.5" customHeight="1" x14ac:dyDescent="0.2">
      <c r="A24" s="35">
        <v>2</v>
      </c>
      <c r="B24" s="23" t="s">
        <v>26</v>
      </c>
      <c r="C24" s="16">
        <f>SUM(C25:C27)</f>
        <v>786302</v>
      </c>
      <c r="D24" s="16">
        <f>SUM(D25:D27)</f>
        <v>12584530</v>
      </c>
      <c r="E24" s="16">
        <f>D24-C24</f>
        <v>11798228</v>
      </c>
      <c r="F24" s="16">
        <f>SUM(F25:F27)</f>
        <v>4827028.53</v>
      </c>
      <c r="G24" s="16">
        <f t="shared" si="3"/>
        <v>-7757501.4699999997</v>
      </c>
      <c r="H24" s="17">
        <f t="shared" si="4"/>
        <v>38.356843918684291</v>
      </c>
    </row>
    <row r="25" spans="1:10" ht="13.5" customHeight="1" x14ac:dyDescent="0.2">
      <c r="A25" s="36"/>
      <c r="B25" s="20" t="s">
        <v>62</v>
      </c>
      <c r="C25" s="21">
        <v>786302</v>
      </c>
      <c r="D25" s="21">
        <v>3193008</v>
      </c>
      <c r="E25" s="21">
        <f t="shared" si="0"/>
        <v>2406706</v>
      </c>
      <c r="F25" s="21">
        <v>3193007</v>
      </c>
      <c r="G25" s="21">
        <f t="shared" si="3"/>
        <v>-1</v>
      </c>
      <c r="H25" s="22">
        <f t="shared" si="4"/>
        <v>99.999968681569229</v>
      </c>
    </row>
    <row r="26" spans="1:10" ht="13.5" customHeight="1" x14ac:dyDescent="0.2">
      <c r="A26" s="36"/>
      <c r="B26" s="24" t="s">
        <v>22</v>
      </c>
      <c r="C26" s="21">
        <v>0</v>
      </c>
      <c r="D26" s="21">
        <v>287276</v>
      </c>
      <c r="E26" s="21">
        <f t="shared" si="0"/>
        <v>287276</v>
      </c>
      <c r="F26" s="21">
        <v>287276</v>
      </c>
      <c r="G26" s="21">
        <f t="shared" si="3"/>
        <v>0</v>
      </c>
      <c r="H26" s="22">
        <f t="shared" si="4"/>
        <v>100</v>
      </c>
    </row>
    <row r="27" spans="1:10" ht="16.5" customHeight="1" x14ac:dyDescent="0.2">
      <c r="A27" s="36"/>
      <c r="B27" s="20" t="s">
        <v>2</v>
      </c>
      <c r="C27" s="21">
        <v>0</v>
      </c>
      <c r="D27" s="21">
        <v>9104246</v>
      </c>
      <c r="E27" s="21">
        <f t="shared" si="0"/>
        <v>9104246</v>
      </c>
      <c r="F27" s="21">
        <v>1346745.53</v>
      </c>
      <c r="G27" s="21">
        <f t="shared" si="3"/>
        <v>-7757500.4699999997</v>
      </c>
      <c r="H27" s="22">
        <f t="shared" si="4"/>
        <v>14.79249934590959</v>
      </c>
    </row>
    <row r="28" spans="1:10" s="18" customFormat="1" ht="23.25" customHeight="1" x14ac:dyDescent="0.2">
      <c r="A28" s="35">
        <v>3</v>
      </c>
      <c r="B28" s="15" t="s">
        <v>50</v>
      </c>
      <c r="C28" s="16">
        <f>C29+C33</f>
        <v>735422460</v>
      </c>
      <c r="D28" s="16">
        <f>D29+D33</f>
        <v>840459555</v>
      </c>
      <c r="E28" s="16">
        <f t="shared" si="0"/>
        <v>105037095</v>
      </c>
      <c r="F28" s="16">
        <f>F29+F33</f>
        <v>812889894.46000004</v>
      </c>
      <c r="G28" s="16">
        <f t="shared" si="3"/>
        <v>-27569660.539999962</v>
      </c>
      <c r="H28" s="17">
        <f t="shared" si="4"/>
        <v>96.719692176026257</v>
      </c>
      <c r="J28" s="19"/>
    </row>
    <row r="29" spans="1:10" s="18" customFormat="1" x14ac:dyDescent="0.2">
      <c r="A29" s="36"/>
      <c r="B29" s="15" t="s">
        <v>56</v>
      </c>
      <c r="C29" s="16">
        <f>SUM(C30:C32)</f>
        <v>705971311</v>
      </c>
      <c r="D29" s="16">
        <f>SUM(D30:D32)</f>
        <v>801976729</v>
      </c>
      <c r="E29" s="16">
        <f t="shared" si="0"/>
        <v>96005418</v>
      </c>
      <c r="F29" s="16">
        <f>SUM(F30:F32)</f>
        <v>774657019.94000006</v>
      </c>
      <c r="G29" s="16">
        <f t="shared" si="3"/>
        <v>-27319709.059999943</v>
      </c>
      <c r="H29" s="17">
        <f t="shared" si="4"/>
        <v>96.593453641221558</v>
      </c>
    </row>
    <row r="30" spans="1:10" x14ac:dyDescent="0.2">
      <c r="A30" s="36"/>
      <c r="B30" s="24" t="s">
        <v>22</v>
      </c>
      <c r="C30" s="21">
        <v>705971311</v>
      </c>
      <c r="D30" s="21">
        <v>789259098</v>
      </c>
      <c r="E30" s="21">
        <f t="shared" si="0"/>
        <v>83287787</v>
      </c>
      <c r="F30" s="21">
        <v>764131021.84000003</v>
      </c>
      <c r="G30" s="21">
        <f t="shared" si="3"/>
        <v>-25128076.159999967</v>
      </c>
      <c r="H30" s="22">
        <f t="shared" si="4"/>
        <v>96.816244979161453</v>
      </c>
    </row>
    <row r="31" spans="1:10" ht="25.5" x14ac:dyDescent="0.2">
      <c r="A31" s="36"/>
      <c r="B31" s="20" t="s">
        <v>21</v>
      </c>
      <c r="C31" s="21">
        <v>0</v>
      </c>
      <c r="D31" s="21">
        <v>10182631</v>
      </c>
      <c r="E31" s="21">
        <f t="shared" si="0"/>
        <v>10182631</v>
      </c>
      <c r="F31" s="21">
        <v>8291998.0999999996</v>
      </c>
      <c r="G31" s="21">
        <f t="shared" si="3"/>
        <v>-1890632.9000000004</v>
      </c>
      <c r="H31" s="22">
        <f t="shared" si="4"/>
        <v>81.432766246758817</v>
      </c>
    </row>
    <row r="32" spans="1:10" ht="16.5" customHeight="1" x14ac:dyDescent="0.2">
      <c r="A32" s="36"/>
      <c r="B32" s="20" t="s">
        <v>2</v>
      </c>
      <c r="C32" s="21">
        <v>0</v>
      </c>
      <c r="D32" s="21">
        <v>2535000</v>
      </c>
      <c r="E32" s="21">
        <f t="shared" si="0"/>
        <v>2535000</v>
      </c>
      <c r="F32" s="21">
        <v>2234000</v>
      </c>
      <c r="G32" s="21">
        <f t="shared" si="3"/>
        <v>-301000</v>
      </c>
      <c r="H32" s="22">
        <f t="shared" si="4"/>
        <v>88.126232741617358</v>
      </c>
    </row>
    <row r="33" spans="1:10" s="18" customFormat="1" ht="30" customHeight="1" x14ac:dyDescent="0.2">
      <c r="A33" s="36"/>
      <c r="B33" s="15" t="s">
        <v>38</v>
      </c>
      <c r="C33" s="16">
        <f t="shared" ref="C33:F33" si="9">C34</f>
        <v>29451149</v>
      </c>
      <c r="D33" s="16">
        <f t="shared" si="9"/>
        <v>38482826</v>
      </c>
      <c r="E33" s="16">
        <f t="shared" si="0"/>
        <v>9031677</v>
      </c>
      <c r="F33" s="16">
        <f t="shared" si="9"/>
        <v>38232874.520000003</v>
      </c>
      <c r="G33" s="16">
        <f t="shared" si="3"/>
        <v>-249951.47999999672</v>
      </c>
      <c r="H33" s="17">
        <f t="shared" si="4"/>
        <v>99.350485642608476</v>
      </c>
    </row>
    <row r="34" spans="1:10" x14ac:dyDescent="0.2">
      <c r="A34" s="36"/>
      <c r="B34" s="24" t="s">
        <v>22</v>
      </c>
      <c r="C34" s="21">
        <v>29451149</v>
      </c>
      <c r="D34" s="21">
        <v>38482826</v>
      </c>
      <c r="E34" s="21">
        <f t="shared" si="0"/>
        <v>9031677</v>
      </c>
      <c r="F34" s="21">
        <v>38232874.520000003</v>
      </c>
      <c r="G34" s="21">
        <f t="shared" si="3"/>
        <v>-249951.47999999672</v>
      </c>
      <c r="H34" s="22">
        <f t="shared" si="4"/>
        <v>99.350485642608476</v>
      </c>
    </row>
    <row r="35" spans="1:10" s="18" customFormat="1" ht="27.75" customHeight="1" x14ac:dyDescent="0.2">
      <c r="A35" s="35">
        <v>4</v>
      </c>
      <c r="B35" s="15" t="s">
        <v>27</v>
      </c>
      <c r="C35" s="16">
        <f>C36+C42+C39</f>
        <v>1131487920</v>
      </c>
      <c r="D35" s="16">
        <f>D36+D42+D39</f>
        <v>1375157900</v>
      </c>
      <c r="E35" s="16">
        <f t="shared" si="0"/>
        <v>243669980</v>
      </c>
      <c r="F35" s="16">
        <f>F36+F42+F39</f>
        <v>1360939462.9299998</v>
      </c>
      <c r="G35" s="16">
        <f t="shared" si="3"/>
        <v>-14218437.070000172</v>
      </c>
      <c r="H35" s="17">
        <f t="shared" si="4"/>
        <v>98.966050584445597</v>
      </c>
      <c r="J35" s="19"/>
    </row>
    <row r="36" spans="1:10" s="18" customFormat="1" ht="25.5" x14ac:dyDescent="0.2">
      <c r="A36" s="36"/>
      <c r="B36" s="15" t="s">
        <v>49</v>
      </c>
      <c r="C36" s="16">
        <f>SUM(C37:C38)</f>
        <v>686925393</v>
      </c>
      <c r="D36" s="16">
        <f>SUM(D37:D38)</f>
        <v>672009887</v>
      </c>
      <c r="E36" s="16">
        <f t="shared" si="0"/>
        <v>-14915506</v>
      </c>
      <c r="F36" s="16">
        <f>SUM(F37:F38)</f>
        <v>667136534.17999995</v>
      </c>
      <c r="G36" s="16">
        <f t="shared" si="3"/>
        <v>-4873352.8200000525</v>
      </c>
      <c r="H36" s="17">
        <f t="shared" si="4"/>
        <v>99.274809357083157</v>
      </c>
    </row>
    <row r="37" spans="1:10" ht="12" customHeight="1" x14ac:dyDescent="0.2">
      <c r="A37" s="36"/>
      <c r="B37" s="20" t="s">
        <v>62</v>
      </c>
      <c r="C37" s="21">
        <v>299170</v>
      </c>
      <c r="D37" s="21">
        <v>299170</v>
      </c>
      <c r="E37" s="21">
        <f t="shared" si="0"/>
        <v>0</v>
      </c>
      <c r="F37" s="21">
        <v>299170</v>
      </c>
      <c r="G37" s="21">
        <f t="shared" si="3"/>
        <v>0</v>
      </c>
      <c r="H37" s="22">
        <f t="shared" si="4"/>
        <v>100</v>
      </c>
    </row>
    <row r="38" spans="1:10" x14ac:dyDescent="0.2">
      <c r="A38" s="36"/>
      <c r="B38" s="20" t="s">
        <v>3</v>
      </c>
      <c r="C38" s="21">
        <v>686626223</v>
      </c>
      <c r="D38" s="21">
        <v>671710717</v>
      </c>
      <c r="E38" s="21">
        <f t="shared" si="0"/>
        <v>-14915506</v>
      </c>
      <c r="F38" s="21">
        <v>666837364.17999995</v>
      </c>
      <c r="G38" s="21">
        <f t="shared" si="3"/>
        <v>-4873352.8200000525</v>
      </c>
      <c r="H38" s="22">
        <f t="shared" si="4"/>
        <v>99.274486367916609</v>
      </c>
    </row>
    <row r="39" spans="1:10" s="18" customFormat="1" ht="25.5" x14ac:dyDescent="0.2">
      <c r="A39" s="36"/>
      <c r="B39" s="15" t="s">
        <v>39</v>
      </c>
      <c r="C39" s="16">
        <f>SUM(C40:C41)</f>
        <v>422242527</v>
      </c>
      <c r="D39" s="16">
        <f>SUM(D40:D41)</f>
        <v>676312078</v>
      </c>
      <c r="E39" s="16">
        <f t="shared" si="0"/>
        <v>254069551</v>
      </c>
      <c r="F39" s="16">
        <f>SUM(F40:F41)</f>
        <v>667311213.10000002</v>
      </c>
      <c r="G39" s="16">
        <f t="shared" si="3"/>
        <v>-9000864.8999999762</v>
      </c>
      <c r="H39" s="17">
        <f t="shared" si="4"/>
        <v>98.669125512793215</v>
      </c>
    </row>
    <row r="40" spans="1:10" x14ac:dyDescent="0.2">
      <c r="A40" s="36"/>
      <c r="B40" s="20" t="s">
        <v>3</v>
      </c>
      <c r="C40" s="21">
        <v>0</v>
      </c>
      <c r="D40" s="21">
        <v>707440</v>
      </c>
      <c r="E40" s="21">
        <f t="shared" si="0"/>
        <v>707440</v>
      </c>
      <c r="F40" s="21">
        <v>707440</v>
      </c>
      <c r="G40" s="21">
        <f t="shared" si="3"/>
        <v>0</v>
      </c>
      <c r="H40" s="22">
        <f t="shared" si="4"/>
        <v>100</v>
      </c>
    </row>
    <row r="41" spans="1:10" ht="25.5" x14ac:dyDescent="0.2">
      <c r="A41" s="36"/>
      <c r="B41" s="20" t="s">
        <v>21</v>
      </c>
      <c r="C41" s="21">
        <v>422242527</v>
      </c>
      <c r="D41" s="21">
        <v>675604638</v>
      </c>
      <c r="E41" s="21">
        <f t="shared" si="0"/>
        <v>253362111</v>
      </c>
      <c r="F41" s="21">
        <v>666603773.10000002</v>
      </c>
      <c r="G41" s="21">
        <f t="shared" si="3"/>
        <v>-9000864.8999999762</v>
      </c>
      <c r="H41" s="22">
        <f t="shared" si="4"/>
        <v>98.667731925783499</v>
      </c>
    </row>
    <row r="42" spans="1:10" s="18" customFormat="1" ht="28.5" customHeight="1" x14ac:dyDescent="0.2">
      <c r="A42" s="36"/>
      <c r="B42" s="15" t="s">
        <v>40</v>
      </c>
      <c r="C42" s="16">
        <f>SUM(C43:C43)</f>
        <v>22320000</v>
      </c>
      <c r="D42" s="16">
        <f>SUM(D43:D43)</f>
        <v>26835935</v>
      </c>
      <c r="E42" s="16">
        <f t="shared" si="0"/>
        <v>4515935</v>
      </c>
      <c r="F42" s="16">
        <f>SUM(F43:F43)</f>
        <v>26491715.649999999</v>
      </c>
      <c r="G42" s="16">
        <f t="shared" si="3"/>
        <v>-344219.35000000149</v>
      </c>
      <c r="H42" s="17">
        <f t="shared" si="4"/>
        <v>98.717319333200052</v>
      </c>
    </row>
    <row r="43" spans="1:10" x14ac:dyDescent="0.2">
      <c r="A43" s="36"/>
      <c r="B43" s="20" t="s">
        <v>3</v>
      </c>
      <c r="C43" s="21">
        <v>22320000</v>
      </c>
      <c r="D43" s="21">
        <v>26835935</v>
      </c>
      <c r="E43" s="21">
        <f t="shared" si="0"/>
        <v>4515935</v>
      </c>
      <c r="F43" s="21">
        <v>26491715.649999999</v>
      </c>
      <c r="G43" s="21">
        <f t="shared" si="3"/>
        <v>-344219.35000000149</v>
      </c>
      <c r="H43" s="22">
        <f t="shared" si="4"/>
        <v>98.717319333200052</v>
      </c>
    </row>
    <row r="44" spans="1:10" s="18" customFormat="1" ht="29.25" customHeight="1" x14ac:dyDescent="0.2">
      <c r="A44" s="35">
        <v>5</v>
      </c>
      <c r="B44" s="15" t="s">
        <v>28</v>
      </c>
      <c r="C44" s="16">
        <f>C45+C52+C54+C49</f>
        <v>4590466330</v>
      </c>
      <c r="D44" s="16">
        <f>D45+D52+D54+D49</f>
        <v>5053548557.3499994</v>
      </c>
      <c r="E44" s="16">
        <f t="shared" si="0"/>
        <v>463082227.34999943</v>
      </c>
      <c r="F44" s="16">
        <f>F45+F52+F54+F49</f>
        <v>4914000022.1599998</v>
      </c>
      <c r="G44" s="16">
        <f t="shared" si="3"/>
        <v>-139548535.18999958</v>
      </c>
      <c r="H44" s="17">
        <f t="shared" si="4"/>
        <v>97.238603060674322</v>
      </c>
      <c r="J44" s="19"/>
    </row>
    <row r="45" spans="1:10" s="18" customFormat="1" ht="16.5" customHeight="1" x14ac:dyDescent="0.2">
      <c r="A45" s="36"/>
      <c r="B45" s="15" t="s">
        <v>41</v>
      </c>
      <c r="C45" s="16">
        <f>SUM(C47:C48)</f>
        <v>103832930</v>
      </c>
      <c r="D45" s="16">
        <f>SUM(D46:D48)</f>
        <v>135837914.59</v>
      </c>
      <c r="E45" s="16">
        <f t="shared" si="0"/>
        <v>32004984.590000004</v>
      </c>
      <c r="F45" s="16">
        <f>SUM(F46:F48)</f>
        <v>34785251.950000003</v>
      </c>
      <c r="G45" s="16">
        <f t="shared" si="3"/>
        <v>-101052662.64</v>
      </c>
      <c r="H45" s="17">
        <f t="shared" si="4"/>
        <v>25.607910762611773</v>
      </c>
    </row>
    <row r="46" spans="1:10" ht="16.5" customHeight="1" x14ac:dyDescent="0.2">
      <c r="A46" s="36"/>
      <c r="B46" s="20" t="s">
        <v>23</v>
      </c>
      <c r="C46" s="21">
        <v>0</v>
      </c>
      <c r="D46" s="21">
        <v>6019693</v>
      </c>
      <c r="E46" s="21">
        <f t="shared" si="0"/>
        <v>6019693</v>
      </c>
      <c r="F46" s="21">
        <v>5425000</v>
      </c>
      <c r="G46" s="21">
        <f t="shared" si="3"/>
        <v>-594693</v>
      </c>
      <c r="H46" s="22">
        <f t="shared" si="4"/>
        <v>90.120874934984229</v>
      </c>
    </row>
    <row r="47" spans="1:10" ht="25.5" x14ac:dyDescent="0.2">
      <c r="A47" s="36"/>
      <c r="B47" s="20" t="s">
        <v>21</v>
      </c>
      <c r="C47" s="21">
        <v>88094330</v>
      </c>
      <c r="D47" s="21">
        <f>7504088+49023072</f>
        <v>56527160</v>
      </c>
      <c r="E47" s="21">
        <f t="shared" si="0"/>
        <v>-31567170</v>
      </c>
      <c r="F47" s="21">
        <v>7768173.54</v>
      </c>
      <c r="G47" s="21">
        <f t="shared" si="3"/>
        <v>-48758986.460000001</v>
      </c>
      <c r="H47" s="22">
        <f t="shared" si="4"/>
        <v>13.742373648348865</v>
      </c>
    </row>
    <row r="48" spans="1:10" ht="19.5" customHeight="1" x14ac:dyDescent="0.2">
      <c r="A48" s="36"/>
      <c r="B48" s="20" t="s">
        <v>2</v>
      </c>
      <c r="C48" s="21">
        <v>15738600</v>
      </c>
      <c r="D48" s="21">
        <v>73291061.590000004</v>
      </c>
      <c r="E48" s="21">
        <f t="shared" si="0"/>
        <v>57552461.590000004</v>
      </c>
      <c r="F48" s="21">
        <v>21592078.41</v>
      </c>
      <c r="G48" s="21">
        <f t="shared" si="3"/>
        <v>-51698983.180000007</v>
      </c>
      <c r="H48" s="22">
        <f t="shared" si="4"/>
        <v>29.460725416680379</v>
      </c>
    </row>
    <row r="49" spans="1:10" s="18" customFormat="1" ht="25.5" x14ac:dyDescent="0.2">
      <c r="A49" s="36"/>
      <c r="B49" s="15" t="s">
        <v>42</v>
      </c>
      <c r="C49" s="16">
        <f>SUM(C50:C51)</f>
        <v>4334944200</v>
      </c>
      <c r="D49" s="16">
        <f>SUM(D50:D51)</f>
        <v>4768884443.4099998</v>
      </c>
      <c r="E49" s="16">
        <f t="shared" si="0"/>
        <v>433940243.40999985</v>
      </c>
      <c r="F49" s="16">
        <f>SUM(F50:F51)</f>
        <v>4732710988.8599997</v>
      </c>
      <c r="G49" s="16">
        <f t="shared" si="3"/>
        <v>-36173454.550000191</v>
      </c>
      <c r="H49" s="17">
        <f t="shared" si="4"/>
        <v>99.241469258078013</v>
      </c>
    </row>
    <row r="50" spans="1:10" x14ac:dyDescent="0.2">
      <c r="A50" s="36"/>
      <c r="B50" s="20" t="s">
        <v>23</v>
      </c>
      <c r="C50" s="21">
        <v>4334944200</v>
      </c>
      <c r="D50" s="21">
        <v>4764535083.4099998</v>
      </c>
      <c r="E50" s="21">
        <f t="shared" si="0"/>
        <v>429590883.40999985</v>
      </c>
      <c r="F50" s="21">
        <v>4730315148.9899998</v>
      </c>
      <c r="G50" s="21">
        <f t="shared" si="3"/>
        <v>-34219934.420000076</v>
      </c>
      <c r="H50" s="22">
        <f t="shared" si="4"/>
        <v>99.281778099627118</v>
      </c>
    </row>
    <row r="51" spans="1:10" ht="16.5" customHeight="1" x14ac:dyDescent="0.2">
      <c r="A51" s="36"/>
      <c r="B51" s="20" t="s">
        <v>2</v>
      </c>
      <c r="C51" s="21">
        <v>0</v>
      </c>
      <c r="D51" s="21">
        <v>4349360</v>
      </c>
      <c r="E51" s="21">
        <f t="shared" si="0"/>
        <v>4349360</v>
      </c>
      <c r="F51" s="21">
        <v>2395839.87</v>
      </c>
      <c r="G51" s="21">
        <f t="shared" si="3"/>
        <v>-1953520.13</v>
      </c>
      <c r="H51" s="22">
        <f t="shared" si="4"/>
        <v>55.084883063255283</v>
      </c>
    </row>
    <row r="52" spans="1:10" s="25" customFormat="1" ht="25.5" x14ac:dyDescent="0.25">
      <c r="A52" s="36"/>
      <c r="B52" s="15" t="s">
        <v>43</v>
      </c>
      <c r="C52" s="16">
        <f>C53</f>
        <v>24978500</v>
      </c>
      <c r="D52" s="16">
        <f>D53</f>
        <v>11978493.35</v>
      </c>
      <c r="E52" s="16">
        <f t="shared" si="0"/>
        <v>-13000006.65</v>
      </c>
      <c r="F52" s="16">
        <f>F53</f>
        <v>11978325</v>
      </c>
      <c r="G52" s="16">
        <f t="shared" si="3"/>
        <v>-168.34999999962747</v>
      </c>
      <c r="H52" s="17">
        <f t="shared" si="4"/>
        <v>99.998594564482516</v>
      </c>
    </row>
    <row r="53" spans="1:10" s="26" customFormat="1" x14ac:dyDescent="0.2">
      <c r="A53" s="36"/>
      <c r="B53" s="20" t="s">
        <v>23</v>
      </c>
      <c r="C53" s="21">
        <v>24978500</v>
      </c>
      <c r="D53" s="21">
        <v>11978493.35</v>
      </c>
      <c r="E53" s="21">
        <f t="shared" si="0"/>
        <v>-13000006.65</v>
      </c>
      <c r="F53" s="21">
        <v>11978325</v>
      </c>
      <c r="G53" s="21">
        <f t="shared" si="3"/>
        <v>-168.34999999962747</v>
      </c>
      <c r="H53" s="22">
        <f t="shared" si="4"/>
        <v>99.998594564482516</v>
      </c>
    </row>
    <row r="54" spans="1:10" s="25" customFormat="1" ht="14.25" customHeight="1" x14ac:dyDescent="0.25">
      <c r="A54" s="36"/>
      <c r="B54" s="15" t="s">
        <v>14</v>
      </c>
      <c r="C54" s="16">
        <f>C55</f>
        <v>126710700</v>
      </c>
      <c r="D54" s="16">
        <f>D55</f>
        <v>136847706</v>
      </c>
      <c r="E54" s="16">
        <f t="shared" si="0"/>
        <v>10137006</v>
      </c>
      <c r="F54" s="16">
        <f>F55</f>
        <v>134525456.34999999</v>
      </c>
      <c r="G54" s="16">
        <f t="shared" si="3"/>
        <v>-2322249.650000006</v>
      </c>
      <c r="H54" s="17">
        <f t="shared" si="4"/>
        <v>98.303040863542122</v>
      </c>
    </row>
    <row r="55" spans="1:10" ht="25.5" customHeight="1" x14ac:dyDescent="0.2">
      <c r="A55" s="36"/>
      <c r="B55" s="20" t="s">
        <v>21</v>
      </c>
      <c r="C55" s="21">
        <v>126710700</v>
      </c>
      <c r="D55" s="21">
        <v>136847706</v>
      </c>
      <c r="E55" s="21">
        <f t="shared" si="0"/>
        <v>10137006</v>
      </c>
      <c r="F55" s="21">
        <v>134525456.34999999</v>
      </c>
      <c r="G55" s="21">
        <f t="shared" si="3"/>
        <v>-2322249.650000006</v>
      </c>
      <c r="H55" s="22">
        <f t="shared" si="4"/>
        <v>98.303040863542122</v>
      </c>
    </row>
    <row r="56" spans="1:10" s="18" customFormat="1" ht="39.75" customHeight="1" x14ac:dyDescent="0.2">
      <c r="A56" s="37">
        <v>6</v>
      </c>
      <c r="B56" s="15" t="s">
        <v>44</v>
      </c>
      <c r="C56" s="16">
        <f>C57+C61+C64+C71+C74+C76+C78</f>
        <v>1547284138</v>
      </c>
      <c r="D56" s="16">
        <f>D57+D61+D64+D71+D74+D76+D78</f>
        <v>2545121568.8299999</v>
      </c>
      <c r="E56" s="16">
        <f t="shared" si="0"/>
        <v>997837430.82999992</v>
      </c>
      <c r="F56" s="16">
        <f>F57+F61+F64+F71+F74+F76+F78</f>
        <v>2329533608.9999995</v>
      </c>
      <c r="G56" s="16">
        <f t="shared" si="3"/>
        <v>-215587959.8300004</v>
      </c>
      <c r="H56" s="17">
        <f t="shared" si="4"/>
        <v>91.529364943887259</v>
      </c>
      <c r="J56" s="19"/>
    </row>
    <row r="57" spans="1:10" s="25" customFormat="1" ht="26.25" customHeight="1" x14ac:dyDescent="0.25">
      <c r="A57" s="38"/>
      <c r="B57" s="15" t="s">
        <v>11</v>
      </c>
      <c r="C57" s="16">
        <f>SUM(C58:C60)</f>
        <v>673581238</v>
      </c>
      <c r="D57" s="16">
        <f>SUM(D58:D60)</f>
        <v>1285468578</v>
      </c>
      <c r="E57" s="16">
        <f t="shared" si="0"/>
        <v>611887340</v>
      </c>
      <c r="F57" s="16">
        <f>SUM(F58:F60)</f>
        <v>1217404087.71</v>
      </c>
      <c r="G57" s="16">
        <f t="shared" si="3"/>
        <v>-68064490.289999962</v>
      </c>
      <c r="H57" s="17">
        <f t="shared" si="4"/>
        <v>94.705083309317587</v>
      </c>
    </row>
    <row r="58" spans="1:10" s="26" customFormat="1" ht="17.25" customHeight="1" x14ac:dyDescent="0.2">
      <c r="A58" s="38"/>
      <c r="B58" s="20" t="s">
        <v>23</v>
      </c>
      <c r="C58" s="21">
        <v>0</v>
      </c>
      <c r="D58" s="21">
        <v>24038667</v>
      </c>
      <c r="E58" s="21">
        <f t="shared" si="0"/>
        <v>24038667</v>
      </c>
      <c r="F58" s="21">
        <v>0</v>
      </c>
      <c r="G58" s="21">
        <f t="shared" si="3"/>
        <v>-24038667</v>
      </c>
      <c r="H58" s="22">
        <f t="shared" si="4"/>
        <v>0</v>
      </c>
    </row>
    <row r="59" spans="1:10" ht="25.5" customHeight="1" x14ac:dyDescent="0.2">
      <c r="A59" s="38"/>
      <c r="B59" s="20" t="s">
        <v>21</v>
      </c>
      <c r="C59" s="21">
        <v>657302738</v>
      </c>
      <c r="D59" s="21">
        <v>1238484691</v>
      </c>
      <c r="E59" s="21">
        <f t="shared" si="0"/>
        <v>581181953</v>
      </c>
      <c r="F59" s="21">
        <v>1194778466</v>
      </c>
      <c r="G59" s="21">
        <f t="shared" si="3"/>
        <v>-43706225</v>
      </c>
      <c r="H59" s="22">
        <f t="shared" si="4"/>
        <v>96.470991905058597</v>
      </c>
    </row>
    <row r="60" spans="1:10" ht="17.25" customHeight="1" x14ac:dyDescent="0.2">
      <c r="A60" s="38"/>
      <c r="B60" s="20" t="s">
        <v>2</v>
      </c>
      <c r="C60" s="21">
        <v>16278500</v>
      </c>
      <c r="D60" s="21">
        <v>22945220</v>
      </c>
      <c r="E60" s="21">
        <f t="shared" si="0"/>
        <v>6666720</v>
      </c>
      <c r="F60" s="21">
        <v>22625621.710000001</v>
      </c>
      <c r="G60" s="21">
        <f t="shared" si="3"/>
        <v>-319598.28999999911</v>
      </c>
      <c r="H60" s="22">
        <f t="shared" si="4"/>
        <v>98.607124751909112</v>
      </c>
    </row>
    <row r="61" spans="1:10" s="25" customFormat="1" ht="25.5" x14ac:dyDescent="0.25">
      <c r="A61" s="38"/>
      <c r="B61" s="15" t="s">
        <v>12</v>
      </c>
      <c r="C61" s="16">
        <f>SUM(C62:C63)</f>
        <v>54480400</v>
      </c>
      <c r="D61" s="16">
        <f>SUM(D62:D63)</f>
        <v>78964625</v>
      </c>
      <c r="E61" s="16">
        <f t="shared" si="0"/>
        <v>24484225</v>
      </c>
      <c r="F61" s="16">
        <f>SUM(F62:F63)</f>
        <v>69926863.520000011</v>
      </c>
      <c r="G61" s="16">
        <f t="shared" si="3"/>
        <v>-9037761.4799999893</v>
      </c>
      <c r="H61" s="17">
        <f t="shared" si="4"/>
        <v>88.554670550262244</v>
      </c>
    </row>
    <row r="62" spans="1:10" x14ac:dyDescent="0.2">
      <c r="A62" s="38"/>
      <c r="B62" s="20" t="s">
        <v>23</v>
      </c>
      <c r="C62" s="21">
        <v>1589000</v>
      </c>
      <c r="D62" s="21">
        <v>13253709</v>
      </c>
      <c r="E62" s="21">
        <f t="shared" si="0"/>
        <v>11664709</v>
      </c>
      <c r="F62" s="21">
        <v>10815533.890000001</v>
      </c>
      <c r="G62" s="21">
        <f t="shared" si="3"/>
        <v>-2438175.1099999994</v>
      </c>
      <c r="H62" s="22">
        <f t="shared" si="4"/>
        <v>81.603827954876635</v>
      </c>
    </row>
    <row r="63" spans="1:10" ht="15" customHeight="1" x14ac:dyDescent="0.2">
      <c r="A63" s="38"/>
      <c r="B63" s="20" t="s">
        <v>2</v>
      </c>
      <c r="C63" s="21">
        <v>52891400</v>
      </c>
      <c r="D63" s="21">
        <v>65710916</v>
      </c>
      <c r="E63" s="21">
        <f t="shared" si="0"/>
        <v>12819516</v>
      </c>
      <c r="F63" s="21">
        <v>59111329.630000003</v>
      </c>
      <c r="G63" s="21">
        <f t="shared" si="3"/>
        <v>-6599586.3699999973</v>
      </c>
      <c r="H63" s="22">
        <f t="shared" si="4"/>
        <v>89.95663616985648</v>
      </c>
    </row>
    <row r="64" spans="1:10" s="25" customFormat="1" ht="13.5" x14ac:dyDescent="0.25">
      <c r="A64" s="38"/>
      <c r="B64" s="15" t="s">
        <v>13</v>
      </c>
      <c r="C64" s="16">
        <f>SUM(C65:C69)</f>
        <v>4035000</v>
      </c>
      <c r="D64" s="16">
        <f>SUM(D65:D70)</f>
        <v>5208166</v>
      </c>
      <c r="E64" s="16">
        <f t="shared" si="0"/>
        <v>1173166</v>
      </c>
      <c r="F64" s="16">
        <f>SUM(F65:F70)</f>
        <v>5206814.22</v>
      </c>
      <c r="G64" s="16">
        <f t="shared" si="3"/>
        <v>-1351.7800000002608</v>
      </c>
      <c r="H64" s="17">
        <f t="shared" si="4"/>
        <v>99.974044990117434</v>
      </c>
    </row>
    <row r="65" spans="1:10" x14ac:dyDescent="0.2">
      <c r="A65" s="38"/>
      <c r="B65" s="20" t="s">
        <v>16</v>
      </c>
      <c r="C65" s="21">
        <v>285000</v>
      </c>
      <c r="D65" s="21">
        <v>285000</v>
      </c>
      <c r="E65" s="21">
        <f t="shared" si="0"/>
        <v>0</v>
      </c>
      <c r="F65" s="21">
        <v>284631.36</v>
      </c>
      <c r="G65" s="21">
        <f t="shared" si="3"/>
        <v>-368.64000000001397</v>
      </c>
      <c r="H65" s="22">
        <f t="shared" si="4"/>
        <v>99.870652631578935</v>
      </c>
    </row>
    <row r="66" spans="1:10" x14ac:dyDescent="0.2">
      <c r="A66" s="38"/>
      <c r="B66" s="20" t="s">
        <v>23</v>
      </c>
      <c r="C66" s="21">
        <v>0</v>
      </c>
      <c r="D66" s="21">
        <v>45000</v>
      </c>
      <c r="E66" s="21">
        <f t="shared" si="0"/>
        <v>45000</v>
      </c>
      <c r="F66" s="21">
        <v>45000</v>
      </c>
      <c r="G66" s="21">
        <f t="shared" si="3"/>
        <v>0</v>
      </c>
      <c r="H66" s="22">
        <f t="shared" si="4"/>
        <v>100</v>
      </c>
    </row>
    <row r="67" spans="1:10" ht="12.75" customHeight="1" x14ac:dyDescent="0.2">
      <c r="A67" s="38"/>
      <c r="B67" s="20" t="s">
        <v>62</v>
      </c>
      <c r="C67" s="21">
        <v>2755000</v>
      </c>
      <c r="D67" s="21">
        <v>3780766</v>
      </c>
      <c r="E67" s="21">
        <f t="shared" si="0"/>
        <v>1025766</v>
      </c>
      <c r="F67" s="21">
        <v>3779782.86</v>
      </c>
      <c r="G67" s="21">
        <f t="shared" si="3"/>
        <v>-983.14000000013039</v>
      </c>
      <c r="H67" s="22">
        <f t="shared" si="4"/>
        <v>99.973996274828963</v>
      </c>
    </row>
    <row r="68" spans="1:10" x14ac:dyDescent="0.2">
      <c r="A68" s="38"/>
      <c r="B68" s="24" t="s">
        <v>22</v>
      </c>
      <c r="C68" s="21">
        <v>200000</v>
      </c>
      <c r="D68" s="21">
        <v>277000</v>
      </c>
      <c r="E68" s="21">
        <f t="shared" si="0"/>
        <v>77000</v>
      </c>
      <c r="F68" s="21">
        <v>277000</v>
      </c>
      <c r="G68" s="21">
        <f t="shared" si="3"/>
        <v>0</v>
      </c>
      <c r="H68" s="22">
        <f t="shared" si="4"/>
        <v>100</v>
      </c>
    </row>
    <row r="69" spans="1:10" x14ac:dyDescent="0.2">
      <c r="A69" s="38"/>
      <c r="B69" s="20" t="s">
        <v>3</v>
      </c>
      <c r="C69" s="21">
        <v>795000</v>
      </c>
      <c r="D69" s="21">
        <v>795000</v>
      </c>
      <c r="E69" s="21">
        <f t="shared" si="0"/>
        <v>0</v>
      </c>
      <c r="F69" s="21">
        <v>795000</v>
      </c>
      <c r="G69" s="21">
        <f t="shared" si="3"/>
        <v>0</v>
      </c>
      <c r="H69" s="22">
        <f t="shared" si="4"/>
        <v>100</v>
      </c>
    </row>
    <row r="70" spans="1:10" ht="25.5" x14ac:dyDescent="0.2">
      <c r="A70" s="38"/>
      <c r="B70" s="20" t="s">
        <v>21</v>
      </c>
      <c r="C70" s="21">
        <v>0</v>
      </c>
      <c r="D70" s="21">
        <v>25400</v>
      </c>
      <c r="E70" s="21">
        <f t="shared" si="0"/>
        <v>25400</v>
      </c>
      <c r="F70" s="21">
        <v>25400</v>
      </c>
      <c r="G70" s="21">
        <f t="shared" si="3"/>
        <v>0</v>
      </c>
      <c r="H70" s="22">
        <f t="shared" si="4"/>
        <v>100</v>
      </c>
    </row>
    <row r="71" spans="1:10" s="25" customFormat="1" ht="13.5" x14ac:dyDescent="0.25">
      <c r="A71" s="38"/>
      <c r="B71" s="15" t="s">
        <v>24</v>
      </c>
      <c r="C71" s="16">
        <f>SUM(C72:C73)</f>
        <v>495235100</v>
      </c>
      <c r="D71" s="16">
        <f>SUM(D72:D73)</f>
        <v>728079776.83000004</v>
      </c>
      <c r="E71" s="16">
        <f t="shared" si="0"/>
        <v>232844676.83000004</v>
      </c>
      <c r="F71" s="16">
        <f>SUM(F72:F73)</f>
        <v>605219210.68999994</v>
      </c>
      <c r="G71" s="16">
        <f t="shared" si="3"/>
        <v>-122860566.1400001</v>
      </c>
      <c r="H71" s="17">
        <f t="shared" si="4"/>
        <v>83.125397786088087</v>
      </c>
    </row>
    <row r="72" spans="1:10" ht="25.5" x14ac:dyDescent="0.2">
      <c r="A72" s="38"/>
      <c r="B72" s="20" t="s">
        <v>21</v>
      </c>
      <c r="C72" s="21">
        <v>0</v>
      </c>
      <c r="D72" s="21">
        <v>15146649</v>
      </c>
      <c r="E72" s="21">
        <f t="shared" si="0"/>
        <v>15146649</v>
      </c>
      <c r="F72" s="21">
        <v>14952150.289999999</v>
      </c>
      <c r="G72" s="21">
        <f t="shared" si="3"/>
        <v>-194498.71000000089</v>
      </c>
      <c r="H72" s="22">
        <f t="shared" si="4"/>
        <v>98.715896103487964</v>
      </c>
    </row>
    <row r="73" spans="1:10" ht="18" customHeight="1" x14ac:dyDescent="0.2">
      <c r="A73" s="38"/>
      <c r="B73" s="20" t="s">
        <v>2</v>
      </c>
      <c r="C73" s="21">
        <v>495235100</v>
      </c>
      <c r="D73" s="21">
        <v>712933127.83000004</v>
      </c>
      <c r="E73" s="21">
        <f t="shared" si="0"/>
        <v>217698027.83000004</v>
      </c>
      <c r="F73" s="21">
        <v>590267060.39999998</v>
      </c>
      <c r="G73" s="21">
        <f t="shared" si="3"/>
        <v>-122666067.43000007</v>
      </c>
      <c r="H73" s="22">
        <f t="shared" si="4"/>
        <v>82.794169236690323</v>
      </c>
    </row>
    <row r="74" spans="1:10" s="25" customFormat="1" ht="13.5" x14ac:dyDescent="0.25">
      <c r="A74" s="38"/>
      <c r="B74" s="15" t="s">
        <v>14</v>
      </c>
      <c r="C74" s="16">
        <f t="shared" ref="C74:F74" si="10">C75</f>
        <v>308566500</v>
      </c>
      <c r="D74" s="16">
        <f t="shared" si="10"/>
        <v>348014205</v>
      </c>
      <c r="E74" s="16">
        <f t="shared" si="0"/>
        <v>39447705</v>
      </c>
      <c r="F74" s="16">
        <f t="shared" si="10"/>
        <v>340731356.94999999</v>
      </c>
      <c r="G74" s="16">
        <f t="shared" si="3"/>
        <v>-7282848.0500000119</v>
      </c>
      <c r="H74" s="17">
        <f t="shared" si="4"/>
        <v>97.907312993157845</v>
      </c>
    </row>
    <row r="75" spans="1:10" ht="16.5" customHeight="1" x14ac:dyDescent="0.2">
      <c r="A75" s="38"/>
      <c r="B75" s="20" t="s">
        <v>2</v>
      </c>
      <c r="C75" s="21">
        <v>308566500</v>
      </c>
      <c r="D75" s="21">
        <v>348014205</v>
      </c>
      <c r="E75" s="21">
        <f t="shared" si="0"/>
        <v>39447705</v>
      </c>
      <c r="F75" s="21">
        <v>340731356.94999999</v>
      </c>
      <c r="G75" s="21">
        <f t="shared" si="3"/>
        <v>-7282848.0500000119</v>
      </c>
      <c r="H75" s="22">
        <f t="shared" si="4"/>
        <v>97.907312993157845</v>
      </c>
    </row>
    <row r="76" spans="1:10" s="25" customFormat="1" ht="51" x14ac:dyDescent="0.25">
      <c r="A76" s="38"/>
      <c r="B76" s="15" t="s">
        <v>45</v>
      </c>
      <c r="C76" s="16">
        <f t="shared" ref="C76:F76" si="11">C77</f>
        <v>11385900</v>
      </c>
      <c r="D76" s="16">
        <f t="shared" si="11"/>
        <v>97146218</v>
      </c>
      <c r="E76" s="16">
        <f t="shared" si="0"/>
        <v>85760318</v>
      </c>
      <c r="F76" s="16">
        <f t="shared" si="11"/>
        <v>91045275.909999996</v>
      </c>
      <c r="G76" s="16">
        <f t="shared" ref="G76:G138" si="12">F76-D76</f>
        <v>-6100942.0900000036</v>
      </c>
      <c r="H76" s="17">
        <f t="shared" ref="H76:H138" si="13">(F76/D76)*100</f>
        <v>93.719835711977993</v>
      </c>
    </row>
    <row r="77" spans="1:10" ht="16.5" customHeight="1" x14ac:dyDescent="0.2">
      <c r="A77" s="38"/>
      <c r="B77" s="20" t="s">
        <v>2</v>
      </c>
      <c r="C77" s="21">
        <v>11385900</v>
      </c>
      <c r="D77" s="21">
        <v>97146218</v>
      </c>
      <c r="E77" s="21">
        <f t="shared" si="0"/>
        <v>85760318</v>
      </c>
      <c r="F77" s="21">
        <v>91045275.909999996</v>
      </c>
      <c r="G77" s="21">
        <f t="shared" si="12"/>
        <v>-6100942.0900000036</v>
      </c>
      <c r="H77" s="22">
        <f t="shared" si="13"/>
        <v>93.719835711977993</v>
      </c>
    </row>
    <row r="78" spans="1:10" s="18" customFormat="1" ht="16.5" customHeight="1" x14ac:dyDescent="0.2">
      <c r="A78" s="38"/>
      <c r="B78" s="15" t="s">
        <v>70</v>
      </c>
      <c r="C78" s="16">
        <f>C79</f>
        <v>0</v>
      </c>
      <c r="D78" s="16">
        <f>D79</f>
        <v>2240000</v>
      </c>
      <c r="E78" s="16">
        <f t="shared" si="0"/>
        <v>2240000</v>
      </c>
      <c r="F78" s="16">
        <f>F79</f>
        <v>0</v>
      </c>
      <c r="G78" s="16">
        <f t="shared" si="12"/>
        <v>-2240000</v>
      </c>
      <c r="H78" s="17">
        <f t="shared" si="13"/>
        <v>0</v>
      </c>
    </row>
    <row r="79" spans="1:10" ht="16.5" customHeight="1" x14ac:dyDescent="0.2">
      <c r="A79" s="39"/>
      <c r="B79" s="20" t="s">
        <v>2</v>
      </c>
      <c r="C79" s="21">
        <v>0</v>
      </c>
      <c r="D79" s="21">
        <v>2240000</v>
      </c>
      <c r="E79" s="21">
        <f t="shared" si="0"/>
        <v>2240000</v>
      </c>
      <c r="F79" s="21">
        <v>0</v>
      </c>
      <c r="G79" s="21">
        <f t="shared" si="12"/>
        <v>-2240000</v>
      </c>
      <c r="H79" s="22">
        <f t="shared" si="13"/>
        <v>0</v>
      </c>
    </row>
    <row r="80" spans="1:10" s="18" customFormat="1" ht="39.75" customHeight="1" x14ac:dyDescent="0.2">
      <c r="A80" s="35">
        <v>7</v>
      </c>
      <c r="B80" s="23" t="s">
        <v>52</v>
      </c>
      <c r="C80" s="16">
        <f>C81+C85</f>
        <v>3613500</v>
      </c>
      <c r="D80" s="16">
        <f>D81+D85</f>
        <v>32180650</v>
      </c>
      <c r="E80" s="16">
        <f t="shared" si="0"/>
        <v>28567150</v>
      </c>
      <c r="F80" s="16">
        <f>F81+F85</f>
        <v>17398561.369999997</v>
      </c>
      <c r="G80" s="16">
        <f t="shared" si="12"/>
        <v>-14782088.630000003</v>
      </c>
      <c r="H80" s="17">
        <f t="shared" si="13"/>
        <v>54.065288830399624</v>
      </c>
      <c r="J80" s="19"/>
    </row>
    <row r="81" spans="1:10" s="25" customFormat="1" ht="13.5" x14ac:dyDescent="0.25">
      <c r="A81" s="36"/>
      <c r="B81" s="23" t="s">
        <v>1</v>
      </c>
      <c r="C81" s="16">
        <f>SUM(C82:C84)</f>
        <v>3188600</v>
      </c>
      <c r="D81" s="16">
        <f>SUM(D82:D84)</f>
        <v>31419750</v>
      </c>
      <c r="E81" s="16">
        <f t="shared" si="0"/>
        <v>28231150</v>
      </c>
      <c r="F81" s="16">
        <f>SUM(F82:F84)</f>
        <v>16637661.369999999</v>
      </c>
      <c r="G81" s="16">
        <f t="shared" si="12"/>
        <v>-14782088.630000001</v>
      </c>
      <c r="H81" s="17">
        <f t="shared" si="13"/>
        <v>52.952876359614578</v>
      </c>
    </row>
    <row r="82" spans="1:10" x14ac:dyDescent="0.2">
      <c r="A82" s="36"/>
      <c r="B82" s="27" t="s">
        <v>16</v>
      </c>
      <c r="C82" s="21">
        <v>137600</v>
      </c>
      <c r="D82" s="21">
        <v>137600</v>
      </c>
      <c r="E82" s="21">
        <f t="shared" ref="E82:E149" si="14">D82-C82</f>
        <v>0</v>
      </c>
      <c r="F82" s="21">
        <v>137471</v>
      </c>
      <c r="G82" s="21">
        <f t="shared" si="12"/>
        <v>-129</v>
      </c>
      <c r="H82" s="22">
        <f t="shared" si="13"/>
        <v>99.90625</v>
      </c>
    </row>
    <row r="83" spans="1:10" x14ac:dyDescent="0.2">
      <c r="A83" s="36"/>
      <c r="B83" s="20" t="s">
        <v>23</v>
      </c>
      <c r="C83" s="21">
        <v>0</v>
      </c>
      <c r="D83" s="21">
        <v>14892162</v>
      </c>
      <c r="E83" s="21">
        <f t="shared" si="14"/>
        <v>14892162</v>
      </c>
      <c r="F83" s="21">
        <v>14892161.699999999</v>
      </c>
      <c r="G83" s="21">
        <f t="shared" si="12"/>
        <v>-0.30000000074505806</v>
      </c>
      <c r="H83" s="22">
        <f t="shared" si="13"/>
        <v>99.999997985517481</v>
      </c>
    </row>
    <row r="84" spans="1:10" ht="15" customHeight="1" x14ac:dyDescent="0.2">
      <c r="A84" s="36"/>
      <c r="B84" s="27" t="s">
        <v>2</v>
      </c>
      <c r="C84" s="21">
        <v>3051000</v>
      </c>
      <c r="D84" s="21">
        <v>16389988</v>
      </c>
      <c r="E84" s="21">
        <f t="shared" si="14"/>
        <v>13338988</v>
      </c>
      <c r="F84" s="21">
        <v>1608028.67</v>
      </c>
      <c r="G84" s="21">
        <f t="shared" si="12"/>
        <v>-14781959.33</v>
      </c>
      <c r="H84" s="22">
        <f t="shared" si="13"/>
        <v>9.8110423875844202</v>
      </c>
    </row>
    <row r="85" spans="1:10" s="25" customFormat="1" ht="25.5" customHeight="1" x14ac:dyDescent="0.25">
      <c r="A85" s="36"/>
      <c r="B85" s="23" t="s">
        <v>53</v>
      </c>
      <c r="C85" s="16">
        <f>SUM(C86:C89)</f>
        <v>424900</v>
      </c>
      <c r="D85" s="16">
        <f>SUM(D86:D89)</f>
        <v>760900</v>
      </c>
      <c r="E85" s="16">
        <f t="shared" si="14"/>
        <v>336000</v>
      </c>
      <c r="F85" s="16">
        <f>SUM(F86:F89)</f>
        <v>760900</v>
      </c>
      <c r="G85" s="16">
        <f t="shared" si="12"/>
        <v>0</v>
      </c>
      <c r="H85" s="17">
        <f t="shared" si="13"/>
        <v>100</v>
      </c>
    </row>
    <row r="86" spans="1:10" s="26" customFormat="1" ht="12" customHeight="1" x14ac:dyDescent="0.2">
      <c r="A86" s="36"/>
      <c r="B86" s="27" t="s">
        <v>16</v>
      </c>
      <c r="C86" s="21">
        <v>0</v>
      </c>
      <c r="D86" s="21">
        <v>26000</v>
      </c>
      <c r="E86" s="21">
        <f t="shared" si="14"/>
        <v>26000</v>
      </c>
      <c r="F86" s="21">
        <v>26000</v>
      </c>
      <c r="G86" s="21">
        <f t="shared" si="12"/>
        <v>0</v>
      </c>
      <c r="H86" s="22">
        <f t="shared" si="13"/>
        <v>100</v>
      </c>
    </row>
    <row r="87" spans="1:10" s="26" customFormat="1" ht="12" customHeight="1" x14ac:dyDescent="0.2">
      <c r="A87" s="36"/>
      <c r="B87" s="20" t="s">
        <v>62</v>
      </c>
      <c r="C87" s="21">
        <v>0</v>
      </c>
      <c r="D87" s="21">
        <v>240000</v>
      </c>
      <c r="E87" s="21">
        <f t="shared" si="14"/>
        <v>240000</v>
      </c>
      <c r="F87" s="21">
        <v>240000</v>
      </c>
      <c r="G87" s="21">
        <f t="shared" si="12"/>
        <v>0</v>
      </c>
      <c r="H87" s="22">
        <f t="shared" si="13"/>
        <v>100</v>
      </c>
    </row>
    <row r="88" spans="1:10" ht="15.75" customHeight="1" x14ac:dyDescent="0.2">
      <c r="A88" s="36"/>
      <c r="B88" s="24" t="s">
        <v>22</v>
      </c>
      <c r="C88" s="21">
        <v>303643</v>
      </c>
      <c r="D88" s="21">
        <v>303643</v>
      </c>
      <c r="E88" s="21">
        <f t="shared" si="14"/>
        <v>0</v>
      </c>
      <c r="F88" s="21">
        <v>303643</v>
      </c>
      <c r="G88" s="21">
        <f t="shared" si="12"/>
        <v>0</v>
      </c>
      <c r="H88" s="22">
        <f t="shared" si="13"/>
        <v>100</v>
      </c>
    </row>
    <row r="89" spans="1:10" ht="15.75" customHeight="1" x14ac:dyDescent="0.2">
      <c r="A89" s="36"/>
      <c r="B89" s="20" t="s">
        <v>3</v>
      </c>
      <c r="C89" s="21">
        <v>121257</v>
      </c>
      <c r="D89" s="21">
        <v>191257</v>
      </c>
      <c r="E89" s="21">
        <f t="shared" si="14"/>
        <v>70000</v>
      </c>
      <c r="F89" s="21">
        <v>191257</v>
      </c>
      <c r="G89" s="21">
        <f t="shared" si="12"/>
        <v>0</v>
      </c>
      <c r="H89" s="22">
        <f t="shared" si="13"/>
        <v>100</v>
      </c>
    </row>
    <row r="90" spans="1:10" s="18" customFormat="1" ht="41.25" customHeight="1" x14ac:dyDescent="0.2">
      <c r="A90" s="35">
        <v>8</v>
      </c>
      <c r="B90" s="23" t="s">
        <v>48</v>
      </c>
      <c r="C90" s="16">
        <f>C91+C94</f>
        <v>12761460</v>
      </c>
      <c r="D90" s="16">
        <f>D91+D94</f>
        <v>44487866</v>
      </c>
      <c r="E90" s="16">
        <f t="shared" si="14"/>
        <v>31726406</v>
      </c>
      <c r="F90" s="16">
        <f>F91+F94</f>
        <v>33377807.550000001</v>
      </c>
      <c r="G90" s="16">
        <f t="shared" si="12"/>
        <v>-11110058.449999999</v>
      </c>
      <c r="H90" s="17">
        <f t="shared" si="13"/>
        <v>75.026766961580037</v>
      </c>
      <c r="J90" s="19"/>
    </row>
    <row r="91" spans="1:10" s="25" customFormat="1" ht="38.25" customHeight="1" x14ac:dyDescent="0.25">
      <c r="A91" s="36"/>
      <c r="B91" s="15" t="s">
        <v>17</v>
      </c>
      <c r="C91" s="16">
        <f>SUM(C92:C93)</f>
        <v>60000</v>
      </c>
      <c r="D91" s="16">
        <f>SUM(D92:D93)</f>
        <v>9740294</v>
      </c>
      <c r="E91" s="16">
        <f t="shared" si="14"/>
        <v>9680294</v>
      </c>
      <c r="F91" s="16">
        <f>SUM(F92:F93)</f>
        <v>70316.2</v>
      </c>
      <c r="G91" s="16">
        <f t="shared" si="12"/>
        <v>-9669977.8000000007</v>
      </c>
      <c r="H91" s="17">
        <f t="shared" si="13"/>
        <v>0.72191044746698607</v>
      </c>
    </row>
    <row r="92" spans="1:10" x14ac:dyDescent="0.2">
      <c r="A92" s="36"/>
      <c r="B92" s="20" t="s">
        <v>16</v>
      </c>
      <c r="C92" s="21">
        <v>60000</v>
      </c>
      <c r="D92" s="21">
        <v>177389</v>
      </c>
      <c r="E92" s="21">
        <f t="shared" si="14"/>
        <v>117389</v>
      </c>
      <c r="F92" s="21">
        <v>70316.2</v>
      </c>
      <c r="G92" s="21">
        <f t="shared" si="12"/>
        <v>-107072.8</v>
      </c>
      <c r="H92" s="22">
        <f t="shared" si="13"/>
        <v>39.639549239242569</v>
      </c>
    </row>
    <row r="93" spans="1:10" ht="25.5" x14ac:dyDescent="0.2">
      <c r="A93" s="36"/>
      <c r="B93" s="20" t="s">
        <v>21</v>
      </c>
      <c r="C93" s="21">
        <v>0</v>
      </c>
      <c r="D93" s="21">
        <v>9562905</v>
      </c>
      <c r="E93" s="21">
        <f t="shared" si="14"/>
        <v>9562905</v>
      </c>
      <c r="F93" s="21">
        <v>0</v>
      </c>
      <c r="G93" s="21">
        <f t="shared" si="12"/>
        <v>-9562905</v>
      </c>
      <c r="H93" s="22">
        <f t="shared" si="13"/>
        <v>0</v>
      </c>
    </row>
    <row r="94" spans="1:10" s="25" customFormat="1" ht="25.5" x14ac:dyDescent="0.25">
      <c r="A94" s="36"/>
      <c r="B94" s="15" t="s">
        <v>8</v>
      </c>
      <c r="C94" s="16">
        <f>SUM(C95:C101)</f>
        <v>12701460</v>
      </c>
      <c r="D94" s="16">
        <f>SUM(D95:D101)</f>
        <v>34747572</v>
      </c>
      <c r="E94" s="16">
        <f t="shared" si="14"/>
        <v>22046112</v>
      </c>
      <c r="F94" s="16">
        <f>SUM(F95:F101)</f>
        <v>33307491.350000001</v>
      </c>
      <c r="G94" s="16">
        <f t="shared" si="12"/>
        <v>-1440080.6499999985</v>
      </c>
      <c r="H94" s="17">
        <f t="shared" si="13"/>
        <v>95.855593449809959</v>
      </c>
    </row>
    <row r="95" spans="1:10" x14ac:dyDescent="0.2">
      <c r="A95" s="36"/>
      <c r="B95" s="20" t="s">
        <v>16</v>
      </c>
      <c r="C95" s="21">
        <v>202600</v>
      </c>
      <c r="D95" s="21">
        <v>190757</v>
      </c>
      <c r="E95" s="21">
        <f t="shared" si="14"/>
        <v>-11843</v>
      </c>
      <c r="F95" s="21">
        <v>189951.78</v>
      </c>
      <c r="G95" s="21">
        <f t="shared" si="12"/>
        <v>-805.22000000000116</v>
      </c>
      <c r="H95" s="22">
        <f t="shared" si="13"/>
        <v>99.57788180774493</v>
      </c>
    </row>
    <row r="96" spans="1:10" x14ac:dyDescent="0.2">
      <c r="A96" s="36"/>
      <c r="B96" s="20" t="s">
        <v>23</v>
      </c>
      <c r="C96" s="21">
        <v>99500</v>
      </c>
      <c r="D96" s="21">
        <v>69456</v>
      </c>
      <c r="E96" s="21">
        <f t="shared" si="14"/>
        <v>-30044</v>
      </c>
      <c r="F96" s="21">
        <v>61800</v>
      </c>
      <c r="G96" s="21">
        <f t="shared" si="12"/>
        <v>-7656</v>
      </c>
      <c r="H96" s="22">
        <f t="shared" si="13"/>
        <v>88.977194194885968</v>
      </c>
    </row>
    <row r="97" spans="1:10" ht="18.75" customHeight="1" x14ac:dyDescent="0.2">
      <c r="A97" s="36"/>
      <c r="B97" s="20" t="s">
        <v>62</v>
      </c>
      <c r="C97" s="21">
        <v>9276000</v>
      </c>
      <c r="D97" s="21">
        <v>18677759</v>
      </c>
      <c r="E97" s="21">
        <f t="shared" si="14"/>
        <v>9401759</v>
      </c>
      <c r="F97" s="21">
        <v>18676799.640000001</v>
      </c>
      <c r="G97" s="21">
        <f t="shared" si="12"/>
        <v>-959.35999999940395</v>
      </c>
      <c r="H97" s="22">
        <f t="shared" si="13"/>
        <v>99.994863623628518</v>
      </c>
    </row>
    <row r="98" spans="1:10" x14ac:dyDescent="0.2">
      <c r="A98" s="36"/>
      <c r="B98" s="24" t="s">
        <v>22</v>
      </c>
      <c r="C98" s="21">
        <v>1150160</v>
      </c>
      <c r="D98" s="21">
        <v>6074705</v>
      </c>
      <c r="E98" s="21">
        <f t="shared" si="14"/>
        <v>4924545</v>
      </c>
      <c r="F98" s="21">
        <v>4775310.2</v>
      </c>
      <c r="G98" s="21">
        <f t="shared" si="12"/>
        <v>-1299394.7999999998</v>
      </c>
      <c r="H98" s="22">
        <f t="shared" si="13"/>
        <v>78.609746481516382</v>
      </c>
    </row>
    <row r="99" spans="1:10" x14ac:dyDescent="0.2">
      <c r="A99" s="36"/>
      <c r="B99" s="20" t="s">
        <v>3</v>
      </c>
      <c r="C99" s="21">
        <v>1373200</v>
      </c>
      <c r="D99" s="21">
        <v>9191245</v>
      </c>
      <c r="E99" s="21">
        <f t="shared" si="14"/>
        <v>7818045</v>
      </c>
      <c r="F99" s="21">
        <v>9183889.7300000004</v>
      </c>
      <c r="G99" s="21">
        <f t="shared" si="12"/>
        <v>-7355.269999999553</v>
      </c>
      <c r="H99" s="22">
        <f t="shared" si="13"/>
        <v>99.919975259064472</v>
      </c>
    </row>
    <row r="100" spans="1:10" ht="25.5" x14ac:dyDescent="0.2">
      <c r="A100" s="36"/>
      <c r="B100" s="20" t="s">
        <v>21</v>
      </c>
      <c r="C100" s="21">
        <v>168700</v>
      </c>
      <c r="D100" s="21">
        <v>112350</v>
      </c>
      <c r="E100" s="21">
        <f t="shared" si="14"/>
        <v>-56350</v>
      </c>
      <c r="F100" s="21">
        <v>108350</v>
      </c>
      <c r="G100" s="21">
        <f t="shared" si="12"/>
        <v>-4000</v>
      </c>
      <c r="H100" s="22">
        <f t="shared" si="13"/>
        <v>96.439697374276818</v>
      </c>
    </row>
    <row r="101" spans="1:10" ht="18" customHeight="1" x14ac:dyDescent="0.2">
      <c r="A101" s="36"/>
      <c r="B101" s="20" t="s">
        <v>2</v>
      </c>
      <c r="C101" s="21">
        <v>431300</v>
      </c>
      <c r="D101" s="21">
        <v>431300</v>
      </c>
      <c r="E101" s="21">
        <f t="shared" si="14"/>
        <v>0</v>
      </c>
      <c r="F101" s="21">
        <v>311390</v>
      </c>
      <c r="G101" s="21">
        <f t="shared" si="12"/>
        <v>-119910</v>
      </c>
      <c r="H101" s="22">
        <f t="shared" si="13"/>
        <v>72.198006028286571</v>
      </c>
    </row>
    <row r="102" spans="1:10" s="18" customFormat="1" ht="24.75" customHeight="1" x14ac:dyDescent="0.2">
      <c r="A102" s="35">
        <v>9</v>
      </c>
      <c r="B102" s="23" t="s">
        <v>29</v>
      </c>
      <c r="C102" s="16">
        <f>C103+C106+C108</f>
        <v>411477700</v>
      </c>
      <c r="D102" s="16">
        <f>D103+D106+D108</f>
        <v>497402529</v>
      </c>
      <c r="E102" s="16">
        <f t="shared" si="14"/>
        <v>85924829</v>
      </c>
      <c r="F102" s="16">
        <f>F103+F106+F108</f>
        <v>473428676.38</v>
      </c>
      <c r="G102" s="16">
        <f t="shared" si="12"/>
        <v>-23973852.620000005</v>
      </c>
      <c r="H102" s="17">
        <f t="shared" si="13"/>
        <v>95.180190846999096</v>
      </c>
      <c r="J102" s="19"/>
    </row>
    <row r="103" spans="1:10" s="25" customFormat="1" ht="13.5" x14ac:dyDescent="0.25">
      <c r="A103" s="36"/>
      <c r="B103" s="23" t="s">
        <v>6</v>
      </c>
      <c r="C103" s="16">
        <f>SUM(C104:C105)</f>
        <v>328405300</v>
      </c>
      <c r="D103" s="16">
        <f>SUM(D104:D105)</f>
        <v>413903887</v>
      </c>
      <c r="E103" s="16">
        <f t="shared" si="14"/>
        <v>85498587</v>
      </c>
      <c r="F103" s="16">
        <f>SUM(F104:F105)</f>
        <v>399395898.75</v>
      </c>
      <c r="G103" s="16">
        <f t="shared" si="12"/>
        <v>-14507988.25</v>
      </c>
      <c r="H103" s="17">
        <f t="shared" si="13"/>
        <v>96.494841264923906</v>
      </c>
    </row>
    <row r="104" spans="1:10" x14ac:dyDescent="0.2">
      <c r="A104" s="36"/>
      <c r="B104" s="27" t="s">
        <v>16</v>
      </c>
      <c r="C104" s="21">
        <v>327602200</v>
      </c>
      <c r="D104" s="21">
        <v>413177642</v>
      </c>
      <c r="E104" s="21">
        <f t="shared" si="14"/>
        <v>85575442</v>
      </c>
      <c r="F104" s="21">
        <v>398792329.69999999</v>
      </c>
      <c r="G104" s="21">
        <f t="shared" si="12"/>
        <v>-14385312.300000012</v>
      </c>
      <c r="H104" s="22">
        <f t="shared" si="13"/>
        <v>96.518371073912078</v>
      </c>
    </row>
    <row r="105" spans="1:10" ht="25.5" x14ac:dyDescent="0.2">
      <c r="A105" s="36"/>
      <c r="B105" s="20" t="s">
        <v>21</v>
      </c>
      <c r="C105" s="21">
        <v>803100</v>
      </c>
      <c r="D105" s="21">
        <v>726245</v>
      </c>
      <c r="E105" s="21">
        <f t="shared" si="14"/>
        <v>-76855</v>
      </c>
      <c r="F105" s="21">
        <v>603569.05000000005</v>
      </c>
      <c r="G105" s="21">
        <f t="shared" si="12"/>
        <v>-122675.94999999995</v>
      </c>
      <c r="H105" s="22">
        <f t="shared" si="13"/>
        <v>83.108186631233266</v>
      </c>
    </row>
    <row r="106" spans="1:10" s="25" customFormat="1" ht="13.5" x14ac:dyDescent="0.25">
      <c r="A106" s="36"/>
      <c r="B106" s="23" t="s">
        <v>18</v>
      </c>
      <c r="C106" s="16">
        <f>SUM(C107:C107)</f>
        <v>75964900</v>
      </c>
      <c r="D106" s="16">
        <f>SUM(D107:D107)</f>
        <v>74354206</v>
      </c>
      <c r="E106" s="16">
        <f t="shared" si="14"/>
        <v>-1610694</v>
      </c>
      <c r="F106" s="16">
        <f>SUM(F107:F107)</f>
        <v>64888343.229999997</v>
      </c>
      <c r="G106" s="16">
        <f t="shared" si="12"/>
        <v>-9465862.7700000033</v>
      </c>
      <c r="H106" s="17">
        <f t="shared" si="13"/>
        <v>87.269230243679814</v>
      </c>
    </row>
    <row r="107" spans="1:10" x14ac:dyDescent="0.2">
      <c r="A107" s="36"/>
      <c r="B107" s="27" t="s">
        <v>16</v>
      </c>
      <c r="C107" s="21">
        <v>75964900</v>
      </c>
      <c r="D107" s="21">
        <v>74354206</v>
      </c>
      <c r="E107" s="21">
        <f t="shared" si="14"/>
        <v>-1610694</v>
      </c>
      <c r="F107" s="21">
        <v>64888343.229999997</v>
      </c>
      <c r="G107" s="21">
        <f t="shared" si="12"/>
        <v>-9465862.7700000033</v>
      </c>
      <c r="H107" s="22">
        <f t="shared" si="13"/>
        <v>87.269230243679814</v>
      </c>
    </row>
    <row r="108" spans="1:10" s="25" customFormat="1" ht="13.5" x14ac:dyDescent="0.25">
      <c r="A108" s="36"/>
      <c r="B108" s="23" t="s">
        <v>7</v>
      </c>
      <c r="C108" s="16">
        <f t="shared" ref="C108:F108" si="15">C109</f>
        <v>7107500</v>
      </c>
      <c r="D108" s="16">
        <f t="shared" si="15"/>
        <v>9144436</v>
      </c>
      <c r="E108" s="16">
        <f t="shared" si="14"/>
        <v>2036936</v>
      </c>
      <c r="F108" s="16">
        <f t="shared" si="15"/>
        <v>9144434.4000000004</v>
      </c>
      <c r="G108" s="16">
        <f t="shared" si="12"/>
        <v>-1.599999999627471</v>
      </c>
      <c r="H108" s="17">
        <f t="shared" si="13"/>
        <v>99.999982503021513</v>
      </c>
    </row>
    <row r="109" spans="1:10" x14ac:dyDescent="0.2">
      <c r="A109" s="36"/>
      <c r="B109" s="27" t="s">
        <v>16</v>
      </c>
      <c r="C109" s="21">
        <v>7107500</v>
      </c>
      <c r="D109" s="21">
        <v>9144436</v>
      </c>
      <c r="E109" s="21">
        <f t="shared" si="14"/>
        <v>2036936</v>
      </c>
      <c r="F109" s="21">
        <v>9144434.4000000004</v>
      </c>
      <c r="G109" s="21">
        <f t="shared" si="12"/>
        <v>-1.599999999627471</v>
      </c>
      <c r="H109" s="22">
        <f t="shared" si="13"/>
        <v>99.999982503021513</v>
      </c>
    </row>
    <row r="110" spans="1:10" s="18" customFormat="1" ht="28.5" customHeight="1" x14ac:dyDescent="0.2">
      <c r="A110" s="35">
        <v>10</v>
      </c>
      <c r="B110" s="15" t="s">
        <v>30</v>
      </c>
      <c r="C110" s="16">
        <f>C111+C113+C117</f>
        <v>681439200</v>
      </c>
      <c r="D110" s="16">
        <f>D111+D113+D117</f>
        <v>1256185669</v>
      </c>
      <c r="E110" s="16">
        <f t="shared" si="14"/>
        <v>574746469</v>
      </c>
      <c r="F110" s="16">
        <f>F111+F113+F117</f>
        <v>1103738339.3299999</v>
      </c>
      <c r="G110" s="16">
        <f t="shared" si="12"/>
        <v>-152447329.67000008</v>
      </c>
      <c r="H110" s="17">
        <f t="shared" si="13"/>
        <v>87.864267724741879</v>
      </c>
      <c r="J110" s="19"/>
    </row>
    <row r="111" spans="1:10" s="25" customFormat="1" ht="13.5" x14ac:dyDescent="0.25">
      <c r="A111" s="36"/>
      <c r="B111" s="15" t="s">
        <v>9</v>
      </c>
      <c r="C111" s="16">
        <f t="shared" ref="C111:F111" si="16">C112</f>
        <v>353049100</v>
      </c>
      <c r="D111" s="16">
        <f t="shared" si="16"/>
        <v>352971580</v>
      </c>
      <c r="E111" s="16">
        <f t="shared" si="14"/>
        <v>-77520</v>
      </c>
      <c r="F111" s="16">
        <f t="shared" si="16"/>
        <v>352971578.57999998</v>
      </c>
      <c r="G111" s="16">
        <f t="shared" si="12"/>
        <v>-1.4200000166893005</v>
      </c>
      <c r="H111" s="17">
        <f t="shared" si="13"/>
        <v>99.999999597701319</v>
      </c>
    </row>
    <row r="112" spans="1:10" ht="17.25" customHeight="1" x14ac:dyDescent="0.2">
      <c r="A112" s="36"/>
      <c r="B112" s="20" t="s">
        <v>2</v>
      </c>
      <c r="C112" s="21">
        <v>353049100</v>
      </c>
      <c r="D112" s="21">
        <v>352971580</v>
      </c>
      <c r="E112" s="21">
        <f t="shared" si="14"/>
        <v>-77520</v>
      </c>
      <c r="F112" s="21">
        <v>352971578.57999998</v>
      </c>
      <c r="G112" s="21">
        <f t="shared" si="12"/>
        <v>-1.4200000166893005</v>
      </c>
      <c r="H112" s="22">
        <f t="shared" si="13"/>
        <v>99.999999597701319</v>
      </c>
    </row>
    <row r="113" spans="1:10" s="25" customFormat="1" ht="13.5" x14ac:dyDescent="0.25">
      <c r="A113" s="36"/>
      <c r="B113" s="15" t="s">
        <v>10</v>
      </c>
      <c r="C113" s="16">
        <f>SUM(C114:C116)</f>
        <v>307166000</v>
      </c>
      <c r="D113" s="16">
        <f>SUM(D114:D116)</f>
        <v>870493328</v>
      </c>
      <c r="E113" s="16">
        <f t="shared" si="14"/>
        <v>563327328</v>
      </c>
      <c r="F113" s="16">
        <f>SUM(F114:F116)</f>
        <v>723866790.13999999</v>
      </c>
      <c r="G113" s="16">
        <f t="shared" si="12"/>
        <v>-146626537.86000001</v>
      </c>
      <c r="H113" s="17">
        <f t="shared" si="13"/>
        <v>83.155926284135745</v>
      </c>
    </row>
    <row r="114" spans="1:10" s="26" customFormat="1" x14ac:dyDescent="0.2">
      <c r="A114" s="36"/>
      <c r="B114" s="20" t="s">
        <v>23</v>
      </c>
      <c r="C114" s="21">
        <v>0</v>
      </c>
      <c r="D114" s="21">
        <v>13389742</v>
      </c>
      <c r="E114" s="21">
        <f t="shared" si="14"/>
        <v>13389742</v>
      </c>
      <c r="F114" s="21">
        <v>5013330</v>
      </c>
      <c r="G114" s="21">
        <f t="shared" si="12"/>
        <v>-8376412</v>
      </c>
      <c r="H114" s="22">
        <f t="shared" si="13"/>
        <v>37.441572809991406</v>
      </c>
    </row>
    <row r="115" spans="1:10" ht="25.5" x14ac:dyDescent="0.2">
      <c r="A115" s="36"/>
      <c r="B115" s="20" t="s">
        <v>21</v>
      </c>
      <c r="C115" s="21">
        <v>0</v>
      </c>
      <c r="D115" s="21">
        <v>458671367</v>
      </c>
      <c r="E115" s="21">
        <f t="shared" si="14"/>
        <v>458671367</v>
      </c>
      <c r="F115" s="21">
        <v>355883606.57999998</v>
      </c>
      <c r="G115" s="21">
        <f t="shared" si="12"/>
        <v>-102787760.42000002</v>
      </c>
      <c r="H115" s="22">
        <f t="shared" si="13"/>
        <v>77.590107467946652</v>
      </c>
    </row>
    <row r="116" spans="1:10" ht="14.25" customHeight="1" x14ac:dyDescent="0.2">
      <c r="A116" s="36"/>
      <c r="B116" s="20" t="s">
        <v>2</v>
      </c>
      <c r="C116" s="21">
        <v>307166000</v>
      </c>
      <c r="D116" s="21">
        <v>398432219</v>
      </c>
      <c r="E116" s="21">
        <f t="shared" si="14"/>
        <v>91266219</v>
      </c>
      <c r="F116" s="21">
        <v>362969853.56</v>
      </c>
      <c r="G116" s="21">
        <f t="shared" si="12"/>
        <v>-35462365.439999998</v>
      </c>
      <c r="H116" s="22">
        <f t="shared" si="13"/>
        <v>91.09952364570195</v>
      </c>
    </row>
    <row r="117" spans="1:10" s="25" customFormat="1" ht="14.25" customHeight="1" x14ac:dyDescent="0.25">
      <c r="A117" s="36"/>
      <c r="B117" s="15" t="s">
        <v>46</v>
      </c>
      <c r="C117" s="16">
        <f>SUM(C118:C119)</f>
        <v>21224100</v>
      </c>
      <c r="D117" s="16">
        <f>SUM(D118:D119)</f>
        <v>32720761</v>
      </c>
      <c r="E117" s="16">
        <f t="shared" si="14"/>
        <v>11496661</v>
      </c>
      <c r="F117" s="16">
        <f>SUM(F118:F119)</f>
        <v>26899970.609999999</v>
      </c>
      <c r="G117" s="16">
        <f t="shared" si="12"/>
        <v>-5820790.3900000006</v>
      </c>
      <c r="H117" s="17">
        <f t="shared" si="13"/>
        <v>82.210712061372902</v>
      </c>
    </row>
    <row r="118" spans="1:10" ht="26.25" customHeight="1" x14ac:dyDescent="0.2">
      <c r="A118" s="36"/>
      <c r="B118" s="20" t="s">
        <v>21</v>
      </c>
      <c r="C118" s="21">
        <v>0</v>
      </c>
      <c r="D118" s="21">
        <v>1617052</v>
      </c>
      <c r="E118" s="21">
        <f t="shared" si="14"/>
        <v>1617052</v>
      </c>
      <c r="F118" s="21">
        <v>0</v>
      </c>
      <c r="G118" s="21">
        <f t="shared" si="12"/>
        <v>-1617052</v>
      </c>
      <c r="H118" s="22">
        <f t="shared" si="13"/>
        <v>0</v>
      </c>
    </row>
    <row r="119" spans="1:10" ht="14.25" customHeight="1" x14ac:dyDescent="0.2">
      <c r="A119" s="36"/>
      <c r="B119" s="20" t="s">
        <v>2</v>
      </c>
      <c r="C119" s="21">
        <v>21224100</v>
      </c>
      <c r="D119" s="21">
        <v>31103709</v>
      </c>
      <c r="E119" s="21">
        <f t="shared" si="14"/>
        <v>9879609</v>
      </c>
      <c r="F119" s="21">
        <v>26899970.609999999</v>
      </c>
      <c r="G119" s="21">
        <f t="shared" si="12"/>
        <v>-4203738.3900000006</v>
      </c>
      <c r="H119" s="22">
        <f t="shared" si="13"/>
        <v>86.484768134887062</v>
      </c>
    </row>
    <row r="120" spans="1:10" s="18" customFormat="1" ht="27.75" customHeight="1" x14ac:dyDescent="0.2">
      <c r="A120" s="35">
        <v>11</v>
      </c>
      <c r="B120" s="23" t="s">
        <v>31</v>
      </c>
      <c r="C120" s="16">
        <f>C121</f>
        <v>74357000</v>
      </c>
      <c r="D120" s="16">
        <f>D121</f>
        <v>86648991</v>
      </c>
      <c r="E120" s="16">
        <f t="shared" si="14"/>
        <v>12291991</v>
      </c>
      <c r="F120" s="16">
        <f>F121</f>
        <v>84786656.230000004</v>
      </c>
      <c r="G120" s="16">
        <f t="shared" si="12"/>
        <v>-1862334.7699999958</v>
      </c>
      <c r="H120" s="17">
        <f t="shared" si="13"/>
        <v>97.850713841549535</v>
      </c>
      <c r="J120" s="19"/>
    </row>
    <row r="121" spans="1:10" s="25" customFormat="1" ht="13.5" x14ac:dyDescent="0.25">
      <c r="A121" s="36"/>
      <c r="B121" s="23" t="s">
        <v>4</v>
      </c>
      <c r="C121" s="16">
        <f t="shared" ref="C121:F121" si="17">C122</f>
        <v>74357000</v>
      </c>
      <c r="D121" s="16">
        <f t="shared" si="17"/>
        <v>86648991</v>
      </c>
      <c r="E121" s="16">
        <f t="shared" si="14"/>
        <v>12291991</v>
      </c>
      <c r="F121" s="16">
        <f t="shared" si="17"/>
        <v>84786656.230000004</v>
      </c>
      <c r="G121" s="16">
        <f t="shared" si="12"/>
        <v>-1862334.7699999958</v>
      </c>
      <c r="H121" s="17">
        <f t="shared" si="13"/>
        <v>97.850713841549535</v>
      </c>
    </row>
    <row r="122" spans="1:10" x14ac:dyDescent="0.2">
      <c r="A122" s="36"/>
      <c r="B122" s="27" t="s">
        <v>5</v>
      </c>
      <c r="C122" s="21">
        <v>74357000</v>
      </c>
      <c r="D122" s="21">
        <v>86648991</v>
      </c>
      <c r="E122" s="21">
        <f t="shared" si="14"/>
        <v>12291991</v>
      </c>
      <c r="F122" s="21">
        <v>84786656.230000004</v>
      </c>
      <c r="G122" s="21">
        <f t="shared" si="12"/>
        <v>-1862334.7699999958</v>
      </c>
      <c r="H122" s="22">
        <f t="shared" si="13"/>
        <v>97.850713841549535</v>
      </c>
    </row>
    <row r="123" spans="1:10" s="18" customFormat="1" x14ac:dyDescent="0.2">
      <c r="A123" s="37">
        <v>12</v>
      </c>
      <c r="B123" s="23" t="s">
        <v>59</v>
      </c>
      <c r="C123" s="16">
        <f>C124+C127+C133+C130</f>
        <v>56453800</v>
      </c>
      <c r="D123" s="16">
        <f>D124+D127+D133+D130</f>
        <v>82075831.159999996</v>
      </c>
      <c r="E123" s="16">
        <f t="shared" si="14"/>
        <v>25622031.159999996</v>
      </c>
      <c r="F123" s="16">
        <f>F124+F127+F133+F130</f>
        <v>81595745.730000004</v>
      </c>
      <c r="G123" s="16">
        <f t="shared" si="12"/>
        <v>-480085.42999999225</v>
      </c>
      <c r="H123" s="17">
        <f t="shared" si="13"/>
        <v>99.415070888451794</v>
      </c>
    </row>
    <row r="124" spans="1:10" s="18" customFormat="1" ht="25.5" x14ac:dyDescent="0.2">
      <c r="A124" s="38"/>
      <c r="B124" s="23" t="s">
        <v>58</v>
      </c>
      <c r="C124" s="16">
        <f>C125+C126</f>
        <v>4540200</v>
      </c>
      <c r="D124" s="16">
        <f>D125+D126</f>
        <v>7340200</v>
      </c>
      <c r="E124" s="16">
        <f t="shared" si="14"/>
        <v>2800000</v>
      </c>
      <c r="F124" s="16">
        <f>F125+F126</f>
        <v>7323241.9699999997</v>
      </c>
      <c r="G124" s="16">
        <f t="shared" si="12"/>
        <v>-16958.030000000261</v>
      </c>
      <c r="H124" s="17">
        <f t="shared" si="13"/>
        <v>99.768970464020043</v>
      </c>
    </row>
    <row r="125" spans="1:10" x14ac:dyDescent="0.2">
      <c r="A125" s="38"/>
      <c r="B125" s="27" t="s">
        <v>16</v>
      </c>
      <c r="C125" s="21">
        <v>2950000</v>
      </c>
      <c r="D125" s="21">
        <v>5750000</v>
      </c>
      <c r="E125" s="21">
        <f t="shared" si="14"/>
        <v>2800000</v>
      </c>
      <c r="F125" s="21">
        <v>5750000</v>
      </c>
      <c r="G125" s="21">
        <f t="shared" si="12"/>
        <v>0</v>
      </c>
      <c r="H125" s="22">
        <f t="shared" si="13"/>
        <v>100</v>
      </c>
    </row>
    <row r="126" spans="1:10" x14ac:dyDescent="0.2">
      <c r="A126" s="38"/>
      <c r="B126" s="20" t="s">
        <v>62</v>
      </c>
      <c r="C126" s="21">
        <v>1590200</v>
      </c>
      <c r="D126" s="21">
        <v>1590200</v>
      </c>
      <c r="E126" s="21">
        <f t="shared" si="14"/>
        <v>0</v>
      </c>
      <c r="F126" s="21">
        <v>1573241.97</v>
      </c>
      <c r="G126" s="21">
        <f t="shared" si="12"/>
        <v>-16958.030000000028</v>
      </c>
      <c r="H126" s="22">
        <f t="shared" si="13"/>
        <v>98.933591372154439</v>
      </c>
    </row>
    <row r="127" spans="1:10" s="25" customFormat="1" ht="38.25" x14ac:dyDescent="0.25">
      <c r="A127" s="38"/>
      <c r="B127" s="23" t="s">
        <v>19</v>
      </c>
      <c r="C127" s="16">
        <f>C128+C129</f>
        <v>51913600</v>
      </c>
      <c r="D127" s="16">
        <f>D128+D129</f>
        <v>59060010</v>
      </c>
      <c r="E127" s="16">
        <f t="shared" si="14"/>
        <v>7146410</v>
      </c>
      <c r="F127" s="16">
        <f>F128+F129</f>
        <v>58596882.600000001</v>
      </c>
      <c r="G127" s="16">
        <f t="shared" si="12"/>
        <v>-463127.39999999851</v>
      </c>
      <c r="H127" s="17">
        <f t="shared" si="13"/>
        <v>99.215835893017967</v>
      </c>
    </row>
    <row r="128" spans="1:10" x14ac:dyDescent="0.2">
      <c r="A128" s="38"/>
      <c r="B128" s="27" t="s">
        <v>16</v>
      </c>
      <c r="C128" s="21">
        <v>26080000</v>
      </c>
      <c r="D128" s="21">
        <v>27185667</v>
      </c>
      <c r="E128" s="21">
        <f t="shared" si="14"/>
        <v>1105667</v>
      </c>
      <c r="F128" s="21">
        <v>26813411.920000002</v>
      </c>
      <c r="G128" s="21">
        <f t="shared" si="12"/>
        <v>-372255.07999999821</v>
      </c>
      <c r="H128" s="22">
        <f t="shared" si="13"/>
        <v>98.63069359306138</v>
      </c>
    </row>
    <row r="129" spans="1:8" x14ac:dyDescent="0.2">
      <c r="A129" s="38"/>
      <c r="B129" s="20" t="s">
        <v>23</v>
      </c>
      <c r="C129" s="21">
        <v>25833600</v>
      </c>
      <c r="D129" s="21">
        <v>31874343</v>
      </c>
      <c r="E129" s="21">
        <f t="shared" si="14"/>
        <v>6040743</v>
      </c>
      <c r="F129" s="21">
        <v>31783470.68</v>
      </c>
      <c r="G129" s="21">
        <f t="shared" si="12"/>
        <v>-90872.320000000298</v>
      </c>
      <c r="H129" s="22">
        <f t="shared" si="13"/>
        <v>99.714904492305919</v>
      </c>
    </row>
    <row r="130" spans="1:8" s="18" customFormat="1" x14ac:dyDescent="0.2">
      <c r="A130" s="38"/>
      <c r="B130" s="15" t="s">
        <v>71</v>
      </c>
      <c r="C130" s="16">
        <f>SUM(C131:C132)</f>
        <v>0</v>
      </c>
      <c r="D130" s="16">
        <f>SUM(D131:D132)</f>
        <v>14882621.16</v>
      </c>
      <c r="E130" s="16">
        <f t="shared" si="14"/>
        <v>14882621.16</v>
      </c>
      <c r="F130" s="16">
        <f>SUM(F131:F132)</f>
        <v>14882621.16</v>
      </c>
      <c r="G130" s="16">
        <f t="shared" si="12"/>
        <v>0</v>
      </c>
      <c r="H130" s="17">
        <f t="shared" si="13"/>
        <v>100</v>
      </c>
    </row>
    <row r="131" spans="1:8" x14ac:dyDescent="0.2">
      <c r="A131" s="38"/>
      <c r="B131" s="20" t="s">
        <v>62</v>
      </c>
      <c r="C131" s="21">
        <v>0</v>
      </c>
      <c r="D131" s="21">
        <v>9785731.1600000001</v>
      </c>
      <c r="E131" s="21">
        <f t="shared" si="14"/>
        <v>9785731.1600000001</v>
      </c>
      <c r="F131" s="21">
        <v>9785731.1600000001</v>
      </c>
      <c r="G131" s="21">
        <f t="shared" si="12"/>
        <v>0</v>
      </c>
      <c r="H131" s="22">
        <f t="shared" si="13"/>
        <v>100</v>
      </c>
    </row>
    <row r="132" spans="1:8" ht="12" customHeight="1" x14ac:dyDescent="0.2">
      <c r="A132" s="38"/>
      <c r="B132" s="20" t="s">
        <v>2</v>
      </c>
      <c r="C132" s="21">
        <v>0</v>
      </c>
      <c r="D132" s="21">
        <v>5096890</v>
      </c>
      <c r="E132" s="21">
        <f t="shared" si="14"/>
        <v>5096890</v>
      </c>
      <c r="F132" s="21">
        <v>5096890</v>
      </c>
      <c r="G132" s="21">
        <f t="shared" si="12"/>
        <v>0</v>
      </c>
      <c r="H132" s="22">
        <f t="shared" si="13"/>
        <v>100</v>
      </c>
    </row>
    <row r="133" spans="1:8" s="18" customFormat="1" ht="25.5" x14ac:dyDescent="0.2">
      <c r="A133" s="38"/>
      <c r="B133" s="15" t="s">
        <v>61</v>
      </c>
      <c r="C133" s="16">
        <f>C134</f>
        <v>0</v>
      </c>
      <c r="D133" s="16">
        <f t="shared" ref="D133:E133" si="18">D134</f>
        <v>793000</v>
      </c>
      <c r="E133" s="16">
        <f t="shared" si="18"/>
        <v>793000</v>
      </c>
      <c r="F133" s="16">
        <f>F134</f>
        <v>793000</v>
      </c>
      <c r="G133" s="16">
        <f t="shared" si="12"/>
        <v>0</v>
      </c>
      <c r="H133" s="17">
        <f t="shared" si="13"/>
        <v>100</v>
      </c>
    </row>
    <row r="134" spans="1:8" x14ac:dyDescent="0.2">
      <c r="A134" s="39"/>
      <c r="B134" s="20" t="s">
        <v>62</v>
      </c>
      <c r="C134" s="21">
        <v>0</v>
      </c>
      <c r="D134" s="21">
        <v>793000</v>
      </c>
      <c r="E134" s="21">
        <f t="shared" si="14"/>
        <v>793000</v>
      </c>
      <c r="F134" s="21">
        <v>793000</v>
      </c>
      <c r="G134" s="21">
        <f t="shared" si="12"/>
        <v>0</v>
      </c>
      <c r="H134" s="22">
        <f t="shared" si="13"/>
        <v>100</v>
      </c>
    </row>
    <row r="135" spans="1:8" s="18" customFormat="1" ht="28.5" customHeight="1" x14ac:dyDescent="0.2">
      <c r="A135" s="35">
        <v>13</v>
      </c>
      <c r="B135" s="23" t="s">
        <v>32</v>
      </c>
      <c r="C135" s="16">
        <f>SUM(C136:C137)</f>
        <v>75437700</v>
      </c>
      <c r="D135" s="16">
        <f>SUM(D136:D137)</f>
        <v>95429541</v>
      </c>
      <c r="E135" s="16">
        <f t="shared" si="14"/>
        <v>19991841</v>
      </c>
      <c r="F135" s="16">
        <f>SUM(F136:F137)</f>
        <v>93552855.049999997</v>
      </c>
      <c r="G135" s="16">
        <f t="shared" si="12"/>
        <v>-1876685.950000003</v>
      </c>
      <c r="H135" s="17">
        <f t="shared" si="13"/>
        <v>98.03343290732164</v>
      </c>
    </row>
    <row r="136" spans="1:8" ht="12" customHeight="1" x14ac:dyDescent="0.2">
      <c r="A136" s="35"/>
      <c r="B136" s="20" t="s">
        <v>23</v>
      </c>
      <c r="C136" s="21">
        <v>75437700</v>
      </c>
      <c r="D136" s="21">
        <v>93782829</v>
      </c>
      <c r="E136" s="21">
        <f t="shared" si="14"/>
        <v>18345129</v>
      </c>
      <c r="F136" s="21">
        <v>91906143.049999997</v>
      </c>
      <c r="G136" s="21">
        <f t="shared" si="12"/>
        <v>-1876685.950000003</v>
      </c>
      <c r="H136" s="22">
        <f t="shared" si="13"/>
        <v>97.99890238969013</v>
      </c>
    </row>
    <row r="137" spans="1:8" ht="25.5" x14ac:dyDescent="0.2">
      <c r="A137" s="36"/>
      <c r="B137" s="20" t="s">
        <v>21</v>
      </c>
      <c r="C137" s="21">
        <v>0</v>
      </c>
      <c r="D137" s="21">
        <v>1646712</v>
      </c>
      <c r="E137" s="21">
        <f t="shared" si="14"/>
        <v>1646712</v>
      </c>
      <c r="F137" s="21">
        <v>1646712</v>
      </c>
      <c r="G137" s="21">
        <f t="shared" si="12"/>
        <v>0</v>
      </c>
      <c r="H137" s="22">
        <f t="shared" si="13"/>
        <v>100</v>
      </c>
    </row>
    <row r="138" spans="1:8" s="18" customFormat="1" ht="41.25" customHeight="1" x14ac:dyDescent="0.2">
      <c r="A138" s="35">
        <v>14</v>
      </c>
      <c r="B138" s="23" t="s">
        <v>33</v>
      </c>
      <c r="C138" s="28">
        <f>C139+C144</f>
        <v>749000</v>
      </c>
      <c r="D138" s="28">
        <f>D139+D144</f>
        <v>749000</v>
      </c>
      <c r="E138" s="16">
        <f t="shared" si="14"/>
        <v>0</v>
      </c>
      <c r="F138" s="28">
        <f>F139+F144</f>
        <v>748850</v>
      </c>
      <c r="G138" s="16">
        <f t="shared" si="12"/>
        <v>-150</v>
      </c>
      <c r="H138" s="17">
        <f t="shared" si="13"/>
        <v>99.979973297730311</v>
      </c>
    </row>
    <row r="139" spans="1:8" s="25" customFormat="1" ht="69" customHeight="1" x14ac:dyDescent="0.25">
      <c r="A139" s="36"/>
      <c r="B139" s="23" t="s">
        <v>55</v>
      </c>
      <c r="C139" s="16">
        <f>SUM(C140:C143)</f>
        <v>342750</v>
      </c>
      <c r="D139" s="16">
        <f>SUM(D140:D143)</f>
        <v>342750</v>
      </c>
      <c r="E139" s="16">
        <f t="shared" si="14"/>
        <v>0</v>
      </c>
      <c r="F139" s="16">
        <f>SUM(F140:F143)</f>
        <v>342750</v>
      </c>
      <c r="G139" s="16">
        <f t="shared" ref="G139:G150" si="19">F139-D139</f>
        <v>0</v>
      </c>
      <c r="H139" s="17">
        <f t="shared" ref="H139:H150" si="20">(F139/D139)*100</f>
        <v>100</v>
      </c>
    </row>
    <row r="140" spans="1:8" x14ac:dyDescent="0.2">
      <c r="A140" s="36"/>
      <c r="B140" s="27" t="s">
        <v>16</v>
      </c>
      <c r="C140" s="21">
        <v>66750</v>
      </c>
      <c r="D140" s="21">
        <v>0</v>
      </c>
      <c r="E140" s="21">
        <f t="shared" si="14"/>
        <v>-66750</v>
      </c>
      <c r="F140" s="21">
        <v>0</v>
      </c>
      <c r="G140" s="21">
        <f t="shared" si="19"/>
        <v>0</v>
      </c>
      <c r="H140" s="22">
        <v>0</v>
      </c>
    </row>
    <row r="141" spans="1:8" x14ac:dyDescent="0.2">
      <c r="A141" s="36"/>
      <c r="B141" s="20" t="s">
        <v>62</v>
      </c>
      <c r="C141" s="21">
        <v>0</v>
      </c>
      <c r="D141" s="21">
        <v>66750</v>
      </c>
      <c r="E141" s="21">
        <f t="shared" si="14"/>
        <v>66750</v>
      </c>
      <c r="F141" s="21">
        <v>66750</v>
      </c>
      <c r="G141" s="21">
        <f t="shared" si="19"/>
        <v>0</v>
      </c>
      <c r="H141" s="22">
        <f t="shared" si="20"/>
        <v>100</v>
      </c>
    </row>
    <row r="142" spans="1:8" x14ac:dyDescent="0.2">
      <c r="A142" s="36"/>
      <c r="B142" s="24" t="s">
        <v>22</v>
      </c>
      <c r="C142" s="21">
        <v>127000</v>
      </c>
      <c r="D142" s="21">
        <v>127000</v>
      </c>
      <c r="E142" s="21">
        <f t="shared" si="14"/>
        <v>0</v>
      </c>
      <c r="F142" s="21">
        <v>127000</v>
      </c>
      <c r="G142" s="21">
        <f t="shared" si="19"/>
        <v>0</v>
      </c>
      <c r="H142" s="22">
        <f t="shared" si="20"/>
        <v>100</v>
      </c>
    </row>
    <row r="143" spans="1:8" x14ac:dyDescent="0.2">
      <c r="A143" s="36"/>
      <c r="B143" s="20" t="s">
        <v>3</v>
      </c>
      <c r="C143" s="21">
        <v>149000</v>
      </c>
      <c r="D143" s="21">
        <v>149000</v>
      </c>
      <c r="E143" s="21">
        <f t="shared" si="14"/>
        <v>0</v>
      </c>
      <c r="F143" s="21">
        <v>149000</v>
      </c>
      <c r="G143" s="21">
        <f t="shared" si="19"/>
        <v>0</v>
      </c>
      <c r="H143" s="22">
        <f t="shared" si="20"/>
        <v>100</v>
      </c>
    </row>
    <row r="144" spans="1:8" s="25" customFormat="1" ht="25.5" x14ac:dyDescent="0.25">
      <c r="A144" s="36"/>
      <c r="B144" s="29" t="s">
        <v>47</v>
      </c>
      <c r="C144" s="16">
        <f>C145</f>
        <v>406250</v>
      </c>
      <c r="D144" s="16">
        <f>D145</f>
        <v>406250</v>
      </c>
      <c r="E144" s="16">
        <f t="shared" si="14"/>
        <v>0</v>
      </c>
      <c r="F144" s="16">
        <f>F145</f>
        <v>406100</v>
      </c>
      <c r="G144" s="16">
        <f t="shared" si="19"/>
        <v>-150</v>
      </c>
      <c r="H144" s="17">
        <f t="shared" si="20"/>
        <v>99.963076923076926</v>
      </c>
    </row>
    <row r="145" spans="1:8" x14ac:dyDescent="0.2">
      <c r="A145" s="36"/>
      <c r="B145" s="20" t="s">
        <v>62</v>
      </c>
      <c r="C145" s="21">
        <v>406250</v>
      </c>
      <c r="D145" s="21">
        <v>406250</v>
      </c>
      <c r="E145" s="21">
        <f t="shared" si="14"/>
        <v>0</v>
      </c>
      <c r="F145" s="21">
        <v>406100</v>
      </c>
      <c r="G145" s="21">
        <f t="shared" si="19"/>
        <v>-150</v>
      </c>
      <c r="H145" s="22">
        <f t="shared" si="20"/>
        <v>99.963076923076926</v>
      </c>
    </row>
    <row r="146" spans="1:8" s="18" customFormat="1" x14ac:dyDescent="0.2">
      <c r="A146" s="35">
        <v>15</v>
      </c>
      <c r="B146" s="29" t="s">
        <v>54</v>
      </c>
      <c r="C146" s="16">
        <f>SUM(C147:C149)</f>
        <v>2447600</v>
      </c>
      <c r="D146" s="16">
        <f>SUM(D147:D149)</f>
        <v>11807542</v>
      </c>
      <c r="E146" s="16">
        <f t="shared" si="14"/>
        <v>9359942</v>
      </c>
      <c r="F146" s="16">
        <f>SUM(F147:F149)</f>
        <v>11803468.66</v>
      </c>
      <c r="G146" s="16">
        <f t="shared" si="19"/>
        <v>-4073.339999999851</v>
      </c>
      <c r="H146" s="17">
        <f t="shared" si="20"/>
        <v>99.965502218836065</v>
      </c>
    </row>
    <row r="147" spans="1:8" x14ac:dyDescent="0.2">
      <c r="A147" s="36"/>
      <c r="B147" s="20" t="s">
        <v>62</v>
      </c>
      <c r="C147" s="21">
        <v>970000</v>
      </c>
      <c r="D147" s="21">
        <v>7991606</v>
      </c>
      <c r="E147" s="21">
        <f t="shared" si="14"/>
        <v>7021606</v>
      </c>
      <c r="F147" s="21">
        <v>7989633.6999999993</v>
      </c>
      <c r="G147" s="21">
        <f t="shared" si="19"/>
        <v>-1972.3000000007451</v>
      </c>
      <c r="H147" s="22">
        <f t="shared" si="20"/>
        <v>99.975320354882342</v>
      </c>
    </row>
    <row r="148" spans="1:8" x14ac:dyDescent="0.2">
      <c r="A148" s="36"/>
      <c r="B148" s="24" t="s">
        <v>22</v>
      </c>
      <c r="C148" s="21">
        <v>977600</v>
      </c>
      <c r="D148" s="21">
        <v>2826436</v>
      </c>
      <c r="E148" s="21">
        <f t="shared" si="14"/>
        <v>1848836</v>
      </c>
      <c r="F148" s="21">
        <v>2824334.96</v>
      </c>
      <c r="G148" s="21">
        <f t="shared" si="19"/>
        <v>-2101.0400000000373</v>
      </c>
      <c r="H148" s="22">
        <f t="shared" si="20"/>
        <v>99.92566468867507</v>
      </c>
    </row>
    <row r="149" spans="1:8" x14ac:dyDescent="0.2">
      <c r="A149" s="36"/>
      <c r="B149" s="20" t="s">
        <v>3</v>
      </c>
      <c r="C149" s="21">
        <v>500000</v>
      </c>
      <c r="D149" s="21">
        <v>989500</v>
      </c>
      <c r="E149" s="21">
        <f t="shared" si="14"/>
        <v>489500</v>
      </c>
      <c r="F149" s="21">
        <v>989500</v>
      </c>
      <c r="G149" s="21">
        <f t="shared" si="19"/>
        <v>0</v>
      </c>
      <c r="H149" s="22">
        <f t="shared" si="20"/>
        <v>100</v>
      </c>
    </row>
    <row r="150" spans="1:8" s="18" customFormat="1" x14ac:dyDescent="0.2">
      <c r="A150" s="30"/>
      <c r="B150" s="31" t="s">
        <v>15</v>
      </c>
      <c r="C150" s="16">
        <f>C9+C24+C28+C35+C44+C56+C80+C90+C102+C110+C120+C135+C138+C146+C123</f>
        <v>14790823606</v>
      </c>
      <c r="D150" s="16">
        <f>D9+D24+D28+D35+D44+D56+D80+D90+D102+D110+D120+D135+D138+D146+D123</f>
        <v>17564512223.34</v>
      </c>
      <c r="E150" s="16">
        <f>E9+E24+E28+E35+E44+E56+E80+E90+E102+E110+E120+E135+E138+E146+E123</f>
        <v>2773688617.3399992</v>
      </c>
      <c r="F150" s="16">
        <f>F9+F24+F28+F35+F44+F56+F80+F90+F102+F110+F120+F135+F138+F146+F123</f>
        <v>16704655520.309998</v>
      </c>
      <c r="G150" s="16">
        <f t="shared" si="19"/>
        <v>-859856703.03000259</v>
      </c>
      <c r="H150" s="17">
        <f t="shared" si="20"/>
        <v>95.104579665540541</v>
      </c>
    </row>
    <row r="152" spans="1:8" x14ac:dyDescent="0.2">
      <c r="D152" s="32"/>
      <c r="F152" s="33"/>
      <c r="H152" s="33"/>
    </row>
    <row r="153" spans="1:8" x14ac:dyDescent="0.2">
      <c r="D153" s="34"/>
    </row>
    <row r="154" spans="1:8" x14ac:dyDescent="0.2">
      <c r="D154" s="34"/>
    </row>
    <row r="155" spans="1:8" x14ac:dyDescent="0.2">
      <c r="C155" s="34"/>
    </row>
  </sheetData>
  <autoFilter ref="A8:J150"/>
  <mergeCells count="16">
    <mergeCell ref="B5:G5"/>
    <mergeCell ref="A9:A23"/>
    <mergeCell ref="A24:A27"/>
    <mergeCell ref="A28:A34"/>
    <mergeCell ref="A35:A43"/>
    <mergeCell ref="A44:A55"/>
    <mergeCell ref="A80:A89"/>
    <mergeCell ref="A90:A101"/>
    <mergeCell ref="A102:A109"/>
    <mergeCell ref="A56:A79"/>
    <mergeCell ref="A146:A149"/>
    <mergeCell ref="A123:A134"/>
    <mergeCell ref="A110:A119"/>
    <mergeCell ref="A120:A122"/>
    <mergeCell ref="A135:A137"/>
    <mergeCell ref="A138:A145"/>
  </mergeCells>
  <pageMargins left="0.51181102362204722" right="0.51181102362204722" top="0.74803149606299213" bottom="0.39370078740157483" header="0.31496062992125984" footer="0.31496062992125984"/>
  <pageSetup paperSize="9" scale="71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№ 4</vt:lpstr>
      <vt:lpstr>Лист2</vt:lpstr>
      <vt:lpstr>Лист3</vt:lpstr>
      <vt:lpstr>'таблица № 4'!Заголовки_для_печати</vt:lpstr>
      <vt:lpstr>'таблица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2024-02-05T05:40:43Z</cp:lastPrinted>
  <dcterms:created xsi:type="dcterms:W3CDTF">2014-05-23T06:49:41Z</dcterms:created>
  <dcterms:modified xsi:type="dcterms:W3CDTF">2024-04-17T06:23:17Z</dcterms:modified>
</cp:coreProperties>
</file>