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4 Исполнение бюджета\Отчет 1 квартал 2024 года\На сайт проект постановления за 1 квартал 2024 года\"/>
    </mc:Choice>
  </mc:AlternateContent>
  <bookViews>
    <workbookView xWindow="0" yWindow="0" windowWidth="23040" windowHeight="8790"/>
  </bookViews>
  <sheets>
    <sheet name="2024" sheetId="5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[1]доходы!#REF!</definedName>
    <definedName name="_xlnm._FilterDatabase" localSheetId="0" hidden="1">'2024'!$A$4:$II$4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'2024'!$4:$4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E54" i="5" l="1"/>
  <c r="F54" i="5"/>
  <c r="D54" i="5"/>
  <c r="C54" i="5"/>
  <c r="L53" i="5" l="1"/>
  <c r="K53" i="5"/>
  <c r="J53" i="5"/>
  <c r="I53" i="5"/>
  <c r="H53" i="5"/>
  <c r="G53" i="5"/>
  <c r="L52" i="5"/>
  <c r="K52" i="5"/>
  <c r="J52" i="5"/>
  <c r="I52" i="5"/>
  <c r="H52" i="5"/>
  <c r="G52" i="5"/>
  <c r="F51" i="5"/>
  <c r="E51" i="5"/>
  <c r="D51" i="5"/>
  <c r="C51" i="5"/>
  <c r="L50" i="5"/>
  <c r="K50" i="5"/>
  <c r="J50" i="5"/>
  <c r="I50" i="5"/>
  <c r="H50" i="5"/>
  <c r="G50" i="5"/>
  <c r="L48" i="5"/>
  <c r="K48" i="5"/>
  <c r="J48" i="5"/>
  <c r="I48" i="5"/>
  <c r="H48" i="5"/>
  <c r="G48" i="5"/>
  <c r="L47" i="5"/>
  <c r="K47" i="5"/>
  <c r="J47" i="5"/>
  <c r="I47" i="5"/>
  <c r="H47" i="5"/>
  <c r="G47" i="5"/>
  <c r="F46" i="5"/>
  <c r="E46" i="5"/>
  <c r="D46" i="5"/>
  <c r="C46" i="5"/>
  <c r="L45" i="5"/>
  <c r="K45" i="5"/>
  <c r="J45" i="5"/>
  <c r="I45" i="5"/>
  <c r="H45" i="5"/>
  <c r="G45" i="5"/>
  <c r="L44" i="5"/>
  <c r="K44" i="5"/>
  <c r="J44" i="5"/>
  <c r="I44" i="5"/>
  <c r="H44" i="5"/>
  <c r="G44" i="5"/>
  <c r="L43" i="5"/>
  <c r="K43" i="5"/>
  <c r="J43" i="5"/>
  <c r="I43" i="5"/>
  <c r="H43" i="5"/>
  <c r="G43" i="5"/>
  <c r="F42" i="5"/>
  <c r="E42" i="5"/>
  <c r="D42" i="5"/>
  <c r="C42" i="5"/>
  <c r="K41" i="5"/>
  <c r="J41" i="5"/>
  <c r="H41" i="5"/>
  <c r="G41" i="5"/>
  <c r="F40" i="5"/>
  <c r="E40" i="5"/>
  <c r="D40" i="5"/>
  <c r="C40" i="5"/>
  <c r="L39" i="5"/>
  <c r="K39" i="5"/>
  <c r="J39" i="5"/>
  <c r="I39" i="5"/>
  <c r="H39" i="5"/>
  <c r="G39" i="5"/>
  <c r="L38" i="5"/>
  <c r="K38" i="5"/>
  <c r="J38" i="5"/>
  <c r="I38" i="5"/>
  <c r="H38" i="5"/>
  <c r="G38" i="5"/>
  <c r="F37" i="5"/>
  <c r="E37" i="5"/>
  <c r="D37" i="5"/>
  <c r="C37" i="5"/>
  <c r="L36" i="5"/>
  <c r="K36" i="5"/>
  <c r="J36" i="5"/>
  <c r="I36" i="5"/>
  <c r="H36" i="5"/>
  <c r="G36" i="5"/>
  <c r="L35" i="5"/>
  <c r="K35" i="5"/>
  <c r="J35" i="5"/>
  <c r="I35" i="5"/>
  <c r="H35" i="5"/>
  <c r="G35" i="5"/>
  <c r="L34" i="5"/>
  <c r="K34" i="5"/>
  <c r="J34" i="5"/>
  <c r="I34" i="5"/>
  <c r="H34" i="5"/>
  <c r="G34" i="5"/>
  <c r="L33" i="5"/>
  <c r="K33" i="5"/>
  <c r="J33" i="5"/>
  <c r="I33" i="5"/>
  <c r="H33" i="5"/>
  <c r="G33" i="5"/>
  <c r="L32" i="5"/>
  <c r="K32" i="5"/>
  <c r="J32" i="5"/>
  <c r="I32" i="5"/>
  <c r="H32" i="5"/>
  <c r="G32" i="5"/>
  <c r="F31" i="5"/>
  <c r="E31" i="5"/>
  <c r="D31" i="5"/>
  <c r="C31" i="5"/>
  <c r="K30" i="5"/>
  <c r="J30" i="5"/>
  <c r="H30" i="5"/>
  <c r="G30" i="5"/>
  <c r="F29" i="5"/>
  <c r="E29" i="5"/>
  <c r="D29" i="5"/>
  <c r="C29" i="5"/>
  <c r="L28" i="5"/>
  <c r="K28" i="5"/>
  <c r="J28" i="5"/>
  <c r="I28" i="5"/>
  <c r="H28" i="5"/>
  <c r="G28" i="5"/>
  <c r="L27" i="5"/>
  <c r="K27" i="5"/>
  <c r="J27" i="5"/>
  <c r="I27" i="5"/>
  <c r="H27" i="5"/>
  <c r="G27" i="5"/>
  <c r="L26" i="5"/>
  <c r="K26" i="5"/>
  <c r="J26" i="5"/>
  <c r="I26" i="5"/>
  <c r="H26" i="5"/>
  <c r="G26" i="5"/>
  <c r="L25" i="5"/>
  <c r="K25" i="5"/>
  <c r="J25" i="5"/>
  <c r="I25" i="5"/>
  <c r="H25" i="5"/>
  <c r="G25" i="5"/>
  <c r="F24" i="5"/>
  <c r="E24" i="5"/>
  <c r="D24" i="5"/>
  <c r="C24" i="5"/>
  <c r="L23" i="5"/>
  <c r="K23" i="5"/>
  <c r="J23" i="5"/>
  <c r="I23" i="5"/>
  <c r="H23" i="5"/>
  <c r="G23" i="5"/>
  <c r="L22" i="5"/>
  <c r="K22" i="5"/>
  <c r="J22" i="5"/>
  <c r="I22" i="5"/>
  <c r="H22" i="5"/>
  <c r="G22" i="5"/>
  <c r="L21" i="5"/>
  <c r="K21" i="5"/>
  <c r="J21" i="5"/>
  <c r="I21" i="5"/>
  <c r="H21" i="5"/>
  <c r="G21" i="5"/>
  <c r="L20" i="5"/>
  <c r="K20" i="5"/>
  <c r="J20" i="5"/>
  <c r="I20" i="5"/>
  <c r="H20" i="5"/>
  <c r="G20" i="5"/>
  <c r="L19" i="5"/>
  <c r="K19" i="5"/>
  <c r="J19" i="5"/>
  <c r="I19" i="5"/>
  <c r="H19" i="5"/>
  <c r="G19" i="5"/>
  <c r="F18" i="5"/>
  <c r="E18" i="5"/>
  <c r="D18" i="5"/>
  <c r="C18" i="5"/>
  <c r="L17" i="5"/>
  <c r="K17" i="5"/>
  <c r="J17" i="5"/>
  <c r="I17" i="5"/>
  <c r="H17" i="5"/>
  <c r="G17" i="5"/>
  <c r="L16" i="5"/>
  <c r="K16" i="5"/>
  <c r="J16" i="5"/>
  <c r="I16" i="5"/>
  <c r="H16" i="5"/>
  <c r="G16" i="5"/>
  <c r="L15" i="5"/>
  <c r="K15" i="5"/>
  <c r="J15" i="5"/>
  <c r="I15" i="5"/>
  <c r="H15" i="5"/>
  <c r="G15" i="5"/>
  <c r="F14" i="5"/>
  <c r="E14" i="5"/>
  <c r="D14" i="5"/>
  <c r="C14" i="5"/>
  <c r="L13" i="5"/>
  <c r="K13" i="5"/>
  <c r="J13" i="5"/>
  <c r="I13" i="5"/>
  <c r="H13" i="5"/>
  <c r="G13" i="5"/>
  <c r="K12" i="5"/>
  <c r="J12" i="5"/>
  <c r="I12" i="5"/>
  <c r="H12" i="5"/>
  <c r="G12" i="5"/>
  <c r="L11" i="5"/>
  <c r="K11" i="5"/>
  <c r="J11" i="5"/>
  <c r="I11" i="5"/>
  <c r="H11" i="5"/>
  <c r="G11" i="5"/>
  <c r="K10" i="5"/>
  <c r="J10" i="5"/>
  <c r="H10" i="5"/>
  <c r="G10" i="5"/>
  <c r="L9" i="5"/>
  <c r="K9" i="5"/>
  <c r="J9" i="5"/>
  <c r="I9" i="5"/>
  <c r="H9" i="5"/>
  <c r="G9" i="5"/>
  <c r="L8" i="5"/>
  <c r="K8" i="5"/>
  <c r="J8" i="5"/>
  <c r="I8" i="5"/>
  <c r="H8" i="5"/>
  <c r="G8" i="5"/>
  <c r="L7" i="5"/>
  <c r="K7" i="5"/>
  <c r="J7" i="5"/>
  <c r="I7" i="5"/>
  <c r="H7" i="5"/>
  <c r="G7" i="5"/>
  <c r="F6" i="5"/>
  <c r="E6" i="5"/>
  <c r="D6" i="5"/>
  <c r="C6" i="5"/>
  <c r="D5" i="5" l="1"/>
  <c r="C5" i="5"/>
  <c r="F5" i="5"/>
  <c r="L31" i="5"/>
  <c r="E5" i="5"/>
  <c r="G29" i="5"/>
  <c r="G31" i="5"/>
  <c r="H37" i="5"/>
  <c r="H42" i="5"/>
  <c r="H24" i="5"/>
  <c r="H29" i="5"/>
  <c r="H31" i="5"/>
  <c r="I24" i="5"/>
  <c r="I31" i="5"/>
  <c r="L46" i="5"/>
  <c r="H51" i="5"/>
  <c r="I6" i="5"/>
  <c r="I51" i="5"/>
  <c r="G46" i="5"/>
  <c r="H46" i="5"/>
  <c r="I46" i="5"/>
  <c r="I42" i="5"/>
  <c r="G42" i="5"/>
  <c r="G40" i="5"/>
  <c r="H40" i="5"/>
  <c r="I37" i="5"/>
  <c r="K18" i="5"/>
  <c r="K14" i="5"/>
  <c r="K51" i="5"/>
  <c r="G51" i="5"/>
  <c r="L51" i="5"/>
  <c r="K46" i="5"/>
  <c r="J42" i="5"/>
  <c r="K40" i="5"/>
  <c r="K37" i="5"/>
  <c r="G37" i="5"/>
  <c r="L37" i="5"/>
  <c r="K31" i="5"/>
  <c r="K29" i="5"/>
  <c r="J29" i="5"/>
  <c r="L24" i="5"/>
  <c r="G24" i="5"/>
  <c r="G18" i="5"/>
  <c r="H18" i="5"/>
  <c r="I18" i="5"/>
  <c r="G14" i="5"/>
  <c r="H14" i="5"/>
  <c r="I14" i="5"/>
  <c r="J6" i="5"/>
  <c r="K6" i="5"/>
  <c r="L6" i="5"/>
  <c r="G6" i="5"/>
  <c r="J14" i="5"/>
  <c r="J18" i="5"/>
  <c r="J24" i="5"/>
  <c r="H6" i="5"/>
  <c r="K24" i="5"/>
  <c r="K42" i="5"/>
  <c r="L14" i="5"/>
  <c r="L18" i="5"/>
  <c r="J31" i="5"/>
  <c r="J37" i="5"/>
  <c r="L42" i="5"/>
  <c r="J46" i="5"/>
  <c r="J51" i="5"/>
  <c r="J40" i="5"/>
  <c r="I5" i="5" l="1"/>
  <c r="L5" i="5"/>
  <c r="J5" i="5"/>
  <c r="K5" i="5"/>
  <c r="H5" i="5"/>
  <c r="G5" i="5"/>
</calcChain>
</file>

<file path=xl/sharedStrings.xml><?xml version="1.0" encoding="utf-8"?>
<sst xmlns="http://schemas.openxmlformats.org/spreadsheetml/2006/main" count="112" uniqueCount="112">
  <si>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</si>
  <si>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</si>
  <si>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</si>
  <si>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</si>
  <si>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</si>
  <si>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</si>
  <si>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</si>
  <si>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</si>
  <si>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</si>
  <si>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</si>
  <si>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</si>
  <si>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</si>
  <si>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</si>
  <si>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</si>
  <si>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</si>
  <si>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</si>
  <si>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</si>
  <si>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</si>
  <si>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</si>
  <si>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</si>
  <si>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</si>
  <si>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</si>
  <si>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</si>
  <si>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</si>
  <si>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</si>
  <si>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</si>
  <si>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</si>
  <si>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</si>
  <si>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</si>
  <si>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</si>
  <si>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</si>
  <si>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</si>
  <si>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</si>
  <si>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</si>
  <si>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</si>
  <si>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</si>
  <si>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</si>
  <si>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</si>
  <si>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</si>
  <si>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</si>
  <si>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</si>
  <si>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</si>
  <si>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</si>
  <si>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</si>
  <si>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</si>
  <si>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</si>
  <si>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</si>
  <si>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</si>
  <si>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</si>
  <si>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</si>
  <si>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</si>
  <si>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</si>
  <si>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</si>
  <si>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</si>
  <si>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</si>
  <si>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</si>
  <si>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</si>
  <si>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</si>
  <si>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</si>
  <si>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</si>
  <si>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</si>
  <si>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</si>
  <si>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</si>
  <si>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</si>
  <si>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</si>
  <si>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</si>
  <si>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</si>
  <si>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</si>
  <si>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</si>
  <si>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</si>
  <si>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</si>
  <si>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</si>
  <si>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</si>
  <si>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</si>
  <si>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</si>
  <si>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</si>
  <si>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</si>
  <si>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</si>
  <si>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</si>
  <si>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</si>
  <si>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</si>
  <si>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</si>
  <si>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</si>
  <si>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</si>
  <si>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</si>
  <si>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</si>
  <si>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</si>
  <si>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</si>
  <si>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</si>
  <si>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</si>
  <si>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</si>
  <si>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</si>
  <si>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</si>
  <si>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</si>
  <si>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</si>
  <si>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</si>
  <si>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</si>
  <si>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</si>
  <si>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</si>
  <si>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</si>
  <si>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</si>
  <si>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% исполнения к плану 1 квартала  (гр.6/гр.5)*100</t>
  </si>
  <si>
    <t xml:space="preserve">Отклонение от плана                              1 квартала                   (гр.5-гр.6),  руб. 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</si>
  <si>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</si>
  <si>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</si>
  <si>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</si>
  <si>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</si>
  <si>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в рублях</t>
  </si>
  <si>
    <t>Анализ исполнения расходов бюджета города Нефтеюганска за 1 квартал 2024 года по разделам, подразделам классификации расходов</t>
  </si>
  <si>
    <t>Первоначальный план на 2024 год, руб.</t>
  </si>
  <si>
    <t>Уточненный план на 2024 год, руб.</t>
  </si>
  <si>
    <t>План 1 квартала  2024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</si>
</sst>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-2026%20&#1041;&#1102;&#1076;&#1078;&#1077;&#1090;/&#1056;&#1077;&#1096;&#1077;&#1085;&#1080;&#1103;%20&#1086;%20&#1073;&#1102;&#1076;&#1078;&#1077;&#1090;&#1077;/&#1056;&#1044;%20&#8470;459-VII%20&#1086;&#1090;%2020.12.2023/459.7%20&#1055;&#8470;7%20&#1088;&#1072;&#1089;&#1087;&#1088;.%20&#1073;.%20&#1072;.%20&#1087;&#1086;%20&#1088;&#1072;&#1079;&#1076;&#1077;&#1083;&#1072;&#1084;,%20&#1087;&#1086;&#1076;&#1088;&#1072;&#1079;&#1076;&#1077;&#1083;&#1072;&#1084;%20&#1082;&#1083;&#1072;&#1089;&#1089;&#1080;&#1092;.%20&#1088;&#1072;&#1089;&#1093;&#1086;&#1076;&#1086;&#1074;%20&#1073;-&#1072;%20&#1085;&#1072;%202024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4/1%20&#1082;&#1074;&#1072;&#1088;&#1090;&#1072;&#1083;/&#1088;&#1072;&#1079;&#1076;&#1077;&#1083;&#1099;%20&#1087;&#1086;&#1083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7"/>
    </sheetNames>
    <sheetDataSet>
      <sheetData sheetId="0">
        <row r="9">
          <cell r="D9">
            <v>12864534007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55">
          <cell r="D55">
            <v>13205200307</v>
          </cell>
          <cell r="E55">
            <v>2660679680.4200001</v>
          </cell>
          <cell r="F55">
            <v>1769676319.74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55"/>
  <sheetViews>
    <sheetView tabSelected="1" zoomScale="75" zoomScaleNormal="75" workbookViewId="0">
      <selection activeCell="A60" sqref="A59:A60"/>
    </sheetView>
  </sheetViews>
  <sheetFormatPr defaultColWidth="9.140625" defaultRowHeight="18.75" outlineLevelRow="1" x14ac:dyDescent="0.3"/>
  <cols>
    <col min="1" max="1" width="61" style="1" customWidth="1"/>
    <col min="2" max="2" width="8.42578125" style="1" customWidth="1"/>
    <col min="3" max="3" width="21.85546875" style="6" customWidth="1"/>
    <col min="4" max="4" width="23.140625" style="1" customWidth="1"/>
    <col min="5" max="5" width="20.28515625" style="1" customWidth="1"/>
    <col min="6" max="6" width="20.42578125" style="1" customWidth="1"/>
    <col min="7" max="7" width="23.42578125" style="1" customWidth="1"/>
    <col min="8" max="8" width="21.85546875" style="1" customWidth="1"/>
    <col min="9" max="9" width="18.28515625" style="1" customWidth="1"/>
    <col min="10" max="10" width="15.28515625" style="1" customWidth="1"/>
    <col min="11" max="11" width="17.5703125" style="1" customWidth="1"/>
    <col min="12" max="12" width="16.7109375" style="1" customWidth="1"/>
    <col min="13" max="16384" width="9.140625" style="1"/>
  </cols>
  <sheetData>
    <row r="1" spans="1:243" customFormat="1" ht="36" customHeight="1" x14ac:dyDescent="0.2">
      <c r="A1" s="18" t="s">
        <v>108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243" customFormat="1" x14ac:dyDescent="0.3">
      <c r="A2" s="1"/>
      <c r="B2" s="1"/>
      <c r="C2" s="10"/>
      <c r="D2" s="5"/>
      <c r="E2" s="5"/>
      <c r="G2" s="6"/>
      <c r="K2" s="5"/>
      <c r="L2" s="5" t="s">
        <v>107</v>
      </c>
    </row>
    <row r="3" spans="1:243" customFormat="1" ht="85.5" customHeight="1" x14ac:dyDescent="0.3">
      <c r="A3" s="7" t="s">
        <v>95</v>
      </c>
      <c r="B3" s="7" t="s">
        <v>94</v>
      </c>
      <c r="C3" s="8" t="s">
        <v>109</v>
      </c>
      <c r="D3" s="9" t="s">
        <v>110</v>
      </c>
      <c r="E3" s="9" t="s">
        <v>111</v>
      </c>
      <c r="F3" s="9" t="s">
        <v>96</v>
      </c>
      <c r="G3" s="9" t="s">
        <v>97</v>
      </c>
      <c r="H3" s="9" t="s">
        <v>98</v>
      </c>
      <c r="I3" s="9" t="s">
        <v>102</v>
      </c>
      <c r="J3" s="9" t="s">
        <v>99</v>
      </c>
      <c r="K3" s="9" t="s">
        <v>100</v>
      </c>
      <c r="L3" s="9" t="s">
        <v>101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pans="1:243" customFormat="1" x14ac:dyDescent="0.3">
      <c r="A4" s="4">
        <v>1</v>
      </c>
      <c r="B4" s="4">
        <v>2</v>
      </c>
      <c r="C4" s="1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spans="1:243" x14ac:dyDescent="0.3">
      <c r="A5" s="3" t="s">
        <v>93</v>
      </c>
      <c r="B5" s="2" t="s">
        <v>92</v>
      </c>
      <c r="C5" s="12">
        <f>C6+C14+C18+C24+C29+C31+C37+C40+C42+C46+C51</f>
        <v>12864534007</v>
      </c>
      <c r="D5" s="12">
        <f t="shared" ref="D5:F5" si="0">D6+D14+D18+D24+D29+D31+D37+D40+D42+D46+D51</f>
        <v>13205200307</v>
      </c>
      <c r="E5" s="12">
        <f t="shared" si="0"/>
        <v>2660679680.4200001</v>
      </c>
      <c r="F5" s="12">
        <f t="shared" si="0"/>
        <v>1769676319.7400002</v>
      </c>
      <c r="G5" s="13">
        <f>C5-F5</f>
        <v>11094857687.26</v>
      </c>
      <c r="H5" s="13">
        <f>D5-F5</f>
        <v>11435523987.26</v>
      </c>
      <c r="I5" s="13">
        <f>E5-F5</f>
        <v>891003360.67999983</v>
      </c>
      <c r="J5" s="13">
        <f>F5/C5*100</f>
        <v>13.75624114155292</v>
      </c>
      <c r="K5" s="14">
        <f>F5/D5*100</f>
        <v>13.401359150924089</v>
      </c>
      <c r="L5" s="14">
        <f>F5/E5*100</f>
        <v>66.512189827399624</v>
      </c>
    </row>
    <row r="6" spans="1:243" x14ac:dyDescent="0.3">
      <c r="A6" s="3" t="s">
        <v>91</v>
      </c>
      <c r="B6" s="2" t="s">
        <v>90</v>
      </c>
      <c r="C6" s="12">
        <f>SUM(C7:C13)</f>
        <v>1191966960</v>
      </c>
      <c r="D6" s="12">
        <f>SUM(D7:D13)</f>
        <v>1174028223</v>
      </c>
      <c r="E6" s="12">
        <f>SUM(E7:E13)</f>
        <v>409091861.57999998</v>
      </c>
      <c r="F6" s="12">
        <f>SUM(F7:F13)</f>
        <v>182716088.88</v>
      </c>
      <c r="G6" s="13">
        <f t="shared" ref="G6:G53" si="1">C6-F6</f>
        <v>1009250871.12</v>
      </c>
      <c r="H6" s="13">
        <f t="shared" ref="H6:H53" si="2">D6-F6</f>
        <v>991312134.12</v>
      </c>
      <c r="I6" s="13">
        <f t="shared" ref="I6:I53" si="3">E6-F6</f>
        <v>226375772.69999999</v>
      </c>
      <c r="J6" s="13">
        <f t="shared" ref="J6:J53" si="4">F6/C6*100</f>
        <v>15.328955836158412</v>
      </c>
      <c r="K6" s="14">
        <f t="shared" ref="K6:K53" si="5">F6/D6*100</f>
        <v>15.563176872622764</v>
      </c>
      <c r="L6" s="14">
        <f t="shared" ref="L6:L53" si="6">F6/E6*100</f>
        <v>44.663828846242872</v>
      </c>
    </row>
    <row r="7" spans="1:243" ht="56.25" x14ac:dyDescent="0.3">
      <c r="A7" s="3" t="s">
        <v>89</v>
      </c>
      <c r="B7" s="2" t="s">
        <v>88</v>
      </c>
      <c r="C7" s="12">
        <v>8529600</v>
      </c>
      <c r="D7" s="12">
        <v>9050400</v>
      </c>
      <c r="E7" s="12">
        <v>4459200</v>
      </c>
      <c r="F7" s="12">
        <v>3820113.54</v>
      </c>
      <c r="G7" s="13">
        <f t="shared" si="1"/>
        <v>4709486.46</v>
      </c>
      <c r="H7" s="13">
        <f t="shared" si="2"/>
        <v>5230286.46</v>
      </c>
      <c r="I7" s="13">
        <f t="shared" si="3"/>
        <v>639086.46</v>
      </c>
      <c r="J7" s="13">
        <f t="shared" si="4"/>
        <v>44.786549662352279</v>
      </c>
      <c r="K7" s="14">
        <f t="shared" si="5"/>
        <v>42.209333731105808</v>
      </c>
      <c r="L7" s="14">
        <f t="shared" si="6"/>
        <v>85.668136437029062</v>
      </c>
    </row>
    <row r="8" spans="1:243" ht="75" x14ac:dyDescent="0.3">
      <c r="A8" s="3" t="s">
        <v>87</v>
      </c>
      <c r="B8" s="2" t="s">
        <v>86</v>
      </c>
      <c r="C8" s="12">
        <v>36191800</v>
      </c>
      <c r="D8" s="12">
        <v>36191800</v>
      </c>
      <c r="E8" s="12">
        <v>8469140</v>
      </c>
      <c r="F8" s="12">
        <v>6730804.8099999996</v>
      </c>
      <c r="G8" s="13">
        <f t="shared" si="1"/>
        <v>29460995.190000001</v>
      </c>
      <c r="H8" s="13">
        <f t="shared" si="2"/>
        <v>29460995.190000001</v>
      </c>
      <c r="I8" s="13">
        <f t="shared" si="3"/>
        <v>1738335.1900000004</v>
      </c>
      <c r="J8" s="13">
        <f t="shared" si="4"/>
        <v>18.597596168192794</v>
      </c>
      <c r="K8" s="14">
        <f t="shared" si="5"/>
        <v>18.597596168192794</v>
      </c>
      <c r="L8" s="14">
        <f t="shared" si="6"/>
        <v>79.474478046177055</v>
      </c>
    </row>
    <row r="9" spans="1:243" ht="75" x14ac:dyDescent="0.3">
      <c r="A9" s="3" t="s">
        <v>85</v>
      </c>
      <c r="B9" s="2" t="s">
        <v>84</v>
      </c>
      <c r="C9" s="12">
        <v>292450100</v>
      </c>
      <c r="D9" s="12">
        <v>296356100</v>
      </c>
      <c r="E9" s="12">
        <v>58673187</v>
      </c>
      <c r="F9" s="12">
        <v>53085801.380000003</v>
      </c>
      <c r="G9" s="13">
        <f t="shared" si="1"/>
        <v>239364298.62</v>
      </c>
      <c r="H9" s="13">
        <f t="shared" si="2"/>
        <v>243270298.62</v>
      </c>
      <c r="I9" s="13">
        <f t="shared" si="3"/>
        <v>5587385.6199999973</v>
      </c>
      <c r="J9" s="13">
        <f t="shared" si="4"/>
        <v>18.152088640079111</v>
      </c>
      <c r="K9" s="14">
        <f t="shared" si="5"/>
        <v>17.912842482405459</v>
      </c>
      <c r="L9" s="14">
        <f t="shared" si="6"/>
        <v>90.477105632595013</v>
      </c>
    </row>
    <row r="10" spans="1:243" x14ac:dyDescent="0.3">
      <c r="A10" s="3" t="s">
        <v>83</v>
      </c>
      <c r="B10" s="2" t="s">
        <v>82</v>
      </c>
      <c r="C10" s="12">
        <v>5800</v>
      </c>
      <c r="D10" s="12">
        <v>5800</v>
      </c>
      <c r="E10" s="12">
        <v>0</v>
      </c>
      <c r="F10" s="12">
        <v>0</v>
      </c>
      <c r="G10" s="13">
        <f t="shared" si="1"/>
        <v>5800</v>
      </c>
      <c r="H10" s="13">
        <f t="shared" si="2"/>
        <v>5800</v>
      </c>
      <c r="I10" s="13"/>
      <c r="J10" s="13">
        <f t="shared" si="4"/>
        <v>0</v>
      </c>
      <c r="K10" s="14">
        <f t="shared" si="5"/>
        <v>0</v>
      </c>
      <c r="L10" s="14"/>
    </row>
    <row r="11" spans="1:243" ht="56.25" x14ac:dyDescent="0.3">
      <c r="A11" s="3" t="s">
        <v>81</v>
      </c>
      <c r="B11" s="2" t="s">
        <v>80</v>
      </c>
      <c r="C11" s="12">
        <v>126292600</v>
      </c>
      <c r="D11" s="12">
        <v>127495908</v>
      </c>
      <c r="E11" s="12">
        <v>27248371</v>
      </c>
      <c r="F11" s="12">
        <v>24660299.600000001</v>
      </c>
      <c r="G11" s="13">
        <f t="shared" si="1"/>
        <v>101632300.40000001</v>
      </c>
      <c r="H11" s="13">
        <f t="shared" si="2"/>
        <v>102835608.40000001</v>
      </c>
      <c r="I11" s="13">
        <f t="shared" si="3"/>
        <v>2588071.3999999985</v>
      </c>
      <c r="J11" s="13">
        <f t="shared" si="4"/>
        <v>19.526321890593749</v>
      </c>
      <c r="K11" s="14">
        <f t="shared" si="5"/>
        <v>19.342032216437882</v>
      </c>
      <c r="L11" s="14">
        <f t="shared" si="6"/>
        <v>90.501922481898106</v>
      </c>
    </row>
    <row r="12" spans="1:243" x14ac:dyDescent="0.3">
      <c r="A12" s="3" t="s">
        <v>79</v>
      </c>
      <c r="B12" s="2" t="s">
        <v>78</v>
      </c>
      <c r="C12" s="12">
        <v>10000000</v>
      </c>
      <c r="D12" s="12">
        <v>10000000</v>
      </c>
      <c r="E12" s="12">
        <v>10000000</v>
      </c>
      <c r="F12" s="12">
        <v>0</v>
      </c>
      <c r="G12" s="13">
        <f t="shared" si="1"/>
        <v>10000000</v>
      </c>
      <c r="H12" s="13">
        <f t="shared" si="2"/>
        <v>10000000</v>
      </c>
      <c r="I12" s="13">
        <f t="shared" si="3"/>
        <v>10000000</v>
      </c>
      <c r="J12" s="13">
        <f t="shared" si="4"/>
        <v>0</v>
      </c>
      <c r="K12" s="14">
        <f t="shared" si="5"/>
        <v>0</v>
      </c>
      <c r="L12" s="14"/>
    </row>
    <row r="13" spans="1:243" x14ac:dyDescent="0.3">
      <c r="A13" s="3" t="s">
        <v>77</v>
      </c>
      <c r="B13" s="2" t="s">
        <v>76</v>
      </c>
      <c r="C13" s="12">
        <v>718497060</v>
      </c>
      <c r="D13" s="12">
        <v>694928215</v>
      </c>
      <c r="E13" s="12">
        <v>300241963.57999998</v>
      </c>
      <c r="F13" s="12">
        <v>94419069.549999997</v>
      </c>
      <c r="G13" s="13">
        <f t="shared" si="1"/>
        <v>624077990.45000005</v>
      </c>
      <c r="H13" s="13">
        <f t="shared" si="2"/>
        <v>600509145.45000005</v>
      </c>
      <c r="I13" s="13">
        <f t="shared" si="3"/>
        <v>205822894.02999997</v>
      </c>
      <c r="J13" s="13">
        <f t="shared" si="4"/>
        <v>13.141190800418862</v>
      </c>
      <c r="K13" s="14">
        <f t="shared" si="5"/>
        <v>13.586880991729483</v>
      </c>
      <c r="L13" s="14">
        <f t="shared" si="6"/>
        <v>31.447659222639569</v>
      </c>
    </row>
    <row r="14" spans="1:243" ht="37.5" x14ac:dyDescent="0.3">
      <c r="A14" s="3" t="s">
        <v>75</v>
      </c>
      <c r="B14" s="2" t="s">
        <v>74</v>
      </c>
      <c r="C14" s="12">
        <f>SUM(C15:C17)</f>
        <v>47637100</v>
      </c>
      <c r="D14" s="12">
        <f t="shared" ref="D14:F14" si="7">SUM(D15:D17)</f>
        <v>47637100</v>
      </c>
      <c r="E14" s="12">
        <f t="shared" si="7"/>
        <v>10766955</v>
      </c>
      <c r="F14" s="12">
        <f t="shared" si="7"/>
        <v>8711241.3399999999</v>
      </c>
      <c r="G14" s="13">
        <f t="shared" si="1"/>
        <v>38925858.659999996</v>
      </c>
      <c r="H14" s="13">
        <f t="shared" si="2"/>
        <v>38925858.659999996</v>
      </c>
      <c r="I14" s="13">
        <f t="shared" si="3"/>
        <v>2055713.6600000001</v>
      </c>
      <c r="J14" s="13">
        <f t="shared" si="4"/>
        <v>18.286674335759312</v>
      </c>
      <c r="K14" s="14">
        <f t="shared" si="5"/>
        <v>18.286674335759312</v>
      </c>
      <c r="L14" s="14">
        <f t="shared" si="6"/>
        <v>80.9071955812948</v>
      </c>
    </row>
    <row r="15" spans="1:243" x14ac:dyDescent="0.3">
      <c r="A15" s="3" t="s">
        <v>73</v>
      </c>
      <c r="B15" s="2" t="s">
        <v>72</v>
      </c>
      <c r="C15" s="12">
        <v>13424300</v>
      </c>
      <c r="D15" s="12">
        <v>13424300</v>
      </c>
      <c r="E15" s="12">
        <v>3110735</v>
      </c>
      <c r="F15" s="12">
        <v>2549422.2799999998</v>
      </c>
      <c r="G15" s="13">
        <f t="shared" si="1"/>
        <v>10874877.720000001</v>
      </c>
      <c r="H15" s="13">
        <f t="shared" si="2"/>
        <v>10874877.720000001</v>
      </c>
      <c r="I15" s="13">
        <f t="shared" si="3"/>
        <v>561312.7200000002</v>
      </c>
      <c r="J15" s="13">
        <f t="shared" si="4"/>
        <v>18.991100318079898</v>
      </c>
      <c r="K15" s="14">
        <f t="shared" si="5"/>
        <v>18.991100318079898</v>
      </c>
      <c r="L15" s="14">
        <f t="shared" si="6"/>
        <v>81.955623992400504</v>
      </c>
    </row>
    <row r="16" spans="1:243" ht="56.25" x14ac:dyDescent="0.3">
      <c r="A16" s="3" t="s">
        <v>103</v>
      </c>
      <c r="B16" s="2" t="s">
        <v>104</v>
      </c>
      <c r="C16" s="12">
        <v>31016200</v>
      </c>
      <c r="D16" s="12">
        <v>31016200</v>
      </c>
      <c r="E16" s="12">
        <v>7367373</v>
      </c>
      <c r="F16" s="12">
        <v>5920443.3499999996</v>
      </c>
      <c r="G16" s="13">
        <f t="shared" si="1"/>
        <v>25095756.649999999</v>
      </c>
      <c r="H16" s="13">
        <f t="shared" si="2"/>
        <v>25095756.649999999</v>
      </c>
      <c r="I16" s="13">
        <f t="shared" si="3"/>
        <v>1446929.6500000004</v>
      </c>
      <c r="J16" s="13">
        <f t="shared" si="4"/>
        <v>19.088229215700181</v>
      </c>
      <c r="K16" s="14">
        <f t="shared" si="5"/>
        <v>19.088229215700181</v>
      </c>
      <c r="L16" s="14">
        <f t="shared" si="6"/>
        <v>80.360304140973994</v>
      </c>
    </row>
    <row r="17" spans="1:12" ht="56.25" x14ac:dyDescent="0.3">
      <c r="A17" s="3" t="s">
        <v>71</v>
      </c>
      <c r="B17" s="2" t="s">
        <v>70</v>
      </c>
      <c r="C17" s="12">
        <v>3196600</v>
      </c>
      <c r="D17" s="12">
        <v>3196600</v>
      </c>
      <c r="E17" s="12">
        <v>288847</v>
      </c>
      <c r="F17" s="12">
        <v>241375.71</v>
      </c>
      <c r="G17" s="13">
        <f t="shared" si="1"/>
        <v>2955224.29</v>
      </c>
      <c r="H17" s="13">
        <f t="shared" si="2"/>
        <v>2955224.29</v>
      </c>
      <c r="I17" s="13">
        <f t="shared" si="3"/>
        <v>47471.290000000008</v>
      </c>
      <c r="J17" s="13">
        <f t="shared" si="4"/>
        <v>7.5510138897578667</v>
      </c>
      <c r="K17" s="14">
        <f t="shared" si="5"/>
        <v>7.5510138897578667</v>
      </c>
      <c r="L17" s="14">
        <f t="shared" si="6"/>
        <v>83.565247345480472</v>
      </c>
    </row>
    <row r="18" spans="1:12" x14ac:dyDescent="0.3">
      <c r="A18" s="3" t="s">
        <v>69</v>
      </c>
      <c r="B18" s="2" t="s">
        <v>68</v>
      </c>
      <c r="C18" s="12">
        <f>SUM(C19:C23)</f>
        <v>1187136002</v>
      </c>
      <c r="D18" s="12">
        <f>SUM(D19:D23)</f>
        <v>1193638532</v>
      </c>
      <c r="E18" s="12">
        <f>SUM(E19:E23)</f>
        <v>170805621</v>
      </c>
      <c r="F18" s="12">
        <f>SUM(F19:F23)</f>
        <v>110708740.43000001</v>
      </c>
      <c r="G18" s="13">
        <f t="shared" si="1"/>
        <v>1076427261.5699999</v>
      </c>
      <c r="H18" s="13">
        <f t="shared" si="2"/>
        <v>1082929791.5699999</v>
      </c>
      <c r="I18" s="13">
        <f t="shared" si="3"/>
        <v>60096880.569999993</v>
      </c>
      <c r="J18" s="13">
        <f t="shared" si="4"/>
        <v>9.3256998560810231</v>
      </c>
      <c r="K18" s="14">
        <f t="shared" si="5"/>
        <v>9.2748966677962432</v>
      </c>
      <c r="L18" s="14">
        <f t="shared" si="6"/>
        <v>64.815630646019557</v>
      </c>
    </row>
    <row r="19" spans="1:12" x14ac:dyDescent="0.3">
      <c r="A19" s="3" t="s">
        <v>67</v>
      </c>
      <c r="B19" s="2" t="s">
        <v>66</v>
      </c>
      <c r="C19" s="12">
        <v>6676300</v>
      </c>
      <c r="D19" s="12">
        <v>6676300</v>
      </c>
      <c r="E19" s="12">
        <v>600000</v>
      </c>
      <c r="F19" s="12">
        <v>393700</v>
      </c>
      <c r="G19" s="13">
        <f t="shared" si="1"/>
        <v>6282600</v>
      </c>
      <c r="H19" s="13">
        <f t="shared" si="2"/>
        <v>6282600</v>
      </c>
      <c r="I19" s="13">
        <f t="shared" si="3"/>
        <v>206300</v>
      </c>
      <c r="J19" s="13">
        <f t="shared" si="4"/>
        <v>5.8969788655392961</v>
      </c>
      <c r="K19" s="14">
        <f t="shared" si="5"/>
        <v>5.8969788655392961</v>
      </c>
      <c r="L19" s="14">
        <f t="shared" si="6"/>
        <v>65.616666666666674</v>
      </c>
    </row>
    <row r="20" spans="1:12" x14ac:dyDescent="0.3">
      <c r="A20" s="3" t="s">
        <v>65</v>
      </c>
      <c r="B20" s="2" t="s">
        <v>64</v>
      </c>
      <c r="C20" s="12">
        <v>30578900</v>
      </c>
      <c r="D20" s="12">
        <v>30578900</v>
      </c>
      <c r="E20" s="12">
        <v>6072600</v>
      </c>
      <c r="F20" s="12">
        <v>1472320</v>
      </c>
      <c r="G20" s="13">
        <f t="shared" si="1"/>
        <v>29106580</v>
      </c>
      <c r="H20" s="13">
        <f t="shared" si="2"/>
        <v>29106580</v>
      </c>
      <c r="I20" s="13">
        <f t="shared" si="3"/>
        <v>4600280</v>
      </c>
      <c r="J20" s="13">
        <f t="shared" si="4"/>
        <v>4.8148232931858246</v>
      </c>
      <c r="K20" s="14">
        <f t="shared" si="5"/>
        <v>4.8148232931858246</v>
      </c>
      <c r="L20" s="14">
        <f t="shared" si="6"/>
        <v>24.245298554161316</v>
      </c>
    </row>
    <row r="21" spans="1:12" x14ac:dyDescent="0.3">
      <c r="A21" s="3" t="s">
        <v>63</v>
      </c>
      <c r="B21" s="2" t="s">
        <v>62</v>
      </c>
      <c r="C21" s="12">
        <v>415786800</v>
      </c>
      <c r="D21" s="12">
        <v>415786800</v>
      </c>
      <c r="E21" s="12">
        <v>66137920</v>
      </c>
      <c r="F21" s="12">
        <v>66137912.939999998</v>
      </c>
      <c r="G21" s="13">
        <f>C21-F21</f>
        <v>349648887.06</v>
      </c>
      <c r="H21" s="13">
        <f>D21-F21</f>
        <v>349648887.06</v>
      </c>
      <c r="I21" s="13">
        <f t="shared" si="3"/>
        <v>7.0600000023841858</v>
      </c>
      <c r="J21" s="13">
        <f t="shared" si="4"/>
        <v>15.906688942506111</v>
      </c>
      <c r="K21" s="14">
        <f t="shared" si="5"/>
        <v>15.906688942506111</v>
      </c>
      <c r="L21" s="14">
        <f t="shared" si="6"/>
        <v>99.999989325337111</v>
      </c>
    </row>
    <row r="22" spans="1:12" x14ac:dyDescent="0.3">
      <c r="A22" s="3" t="s">
        <v>61</v>
      </c>
      <c r="B22" s="2" t="s">
        <v>60</v>
      </c>
      <c r="C22" s="12">
        <v>656108370</v>
      </c>
      <c r="D22" s="12">
        <v>662760900</v>
      </c>
      <c r="E22" s="12">
        <v>85334393</v>
      </c>
      <c r="F22" s="12">
        <v>33882250.68</v>
      </c>
      <c r="G22" s="13">
        <f t="shared" si="1"/>
        <v>622226119.32000005</v>
      </c>
      <c r="H22" s="13">
        <f t="shared" si="2"/>
        <v>628878649.32000005</v>
      </c>
      <c r="I22" s="13">
        <f t="shared" si="3"/>
        <v>51452142.32</v>
      </c>
      <c r="J22" s="13">
        <f t="shared" si="4"/>
        <v>5.1641241339445187</v>
      </c>
      <c r="K22" s="14">
        <f t="shared" si="5"/>
        <v>5.1122887122641059</v>
      </c>
      <c r="L22" s="14">
        <f t="shared" si="6"/>
        <v>39.705269456829676</v>
      </c>
    </row>
    <row r="23" spans="1:12" ht="37.5" x14ac:dyDescent="0.3">
      <c r="A23" s="3" t="s">
        <v>59</v>
      </c>
      <c r="B23" s="2" t="s">
        <v>58</v>
      </c>
      <c r="C23" s="12">
        <v>77985632</v>
      </c>
      <c r="D23" s="12">
        <v>77835632</v>
      </c>
      <c r="E23" s="12">
        <v>12660708</v>
      </c>
      <c r="F23" s="12">
        <v>8822556.8100000005</v>
      </c>
      <c r="G23" s="13">
        <f t="shared" si="1"/>
        <v>69163075.189999998</v>
      </c>
      <c r="H23" s="13">
        <f t="shared" si="2"/>
        <v>69013075.189999998</v>
      </c>
      <c r="I23" s="13">
        <f t="shared" si="3"/>
        <v>3838151.1899999995</v>
      </c>
      <c r="J23" s="13">
        <f t="shared" si="4"/>
        <v>11.313054191828567</v>
      </c>
      <c r="K23" s="14">
        <f t="shared" si="5"/>
        <v>11.334856007849979</v>
      </c>
      <c r="L23" s="14">
        <f t="shared" si="6"/>
        <v>69.684545366657218</v>
      </c>
    </row>
    <row r="24" spans="1:12" x14ac:dyDescent="0.3">
      <c r="A24" s="3" t="s">
        <v>57</v>
      </c>
      <c r="B24" s="2" t="s">
        <v>56</v>
      </c>
      <c r="C24" s="12">
        <f>SUM(C25:C28)</f>
        <v>1721518559</v>
      </c>
      <c r="D24" s="12">
        <f t="shared" ref="D24:F24" si="8">SUM(D25:D28)</f>
        <v>1977089304</v>
      </c>
      <c r="E24" s="12">
        <f t="shared" si="8"/>
        <v>326722747</v>
      </c>
      <c r="F24" s="12">
        <f t="shared" si="8"/>
        <v>126329121.94999999</v>
      </c>
      <c r="G24" s="13">
        <f t="shared" si="1"/>
        <v>1595189437.05</v>
      </c>
      <c r="H24" s="13">
        <f t="shared" si="2"/>
        <v>1850760182.05</v>
      </c>
      <c r="I24" s="13">
        <f t="shared" si="3"/>
        <v>200393625.05000001</v>
      </c>
      <c r="J24" s="13">
        <f t="shared" si="4"/>
        <v>7.3382375862030997</v>
      </c>
      <c r="K24" s="14">
        <f t="shared" si="5"/>
        <v>6.3896517822646617</v>
      </c>
      <c r="L24" s="14">
        <f t="shared" si="6"/>
        <v>38.665542301528212</v>
      </c>
    </row>
    <row r="25" spans="1:12" x14ac:dyDescent="0.3">
      <c r="A25" s="3" t="s">
        <v>55</v>
      </c>
      <c r="B25" s="2" t="s">
        <v>54</v>
      </c>
      <c r="C25" s="12">
        <v>148933800</v>
      </c>
      <c r="D25" s="12">
        <v>411449740</v>
      </c>
      <c r="E25" s="12">
        <v>17269220</v>
      </c>
      <c r="F25" s="12">
        <v>13777512.640000001</v>
      </c>
      <c r="G25" s="13">
        <f t="shared" si="1"/>
        <v>135156287.36000001</v>
      </c>
      <c r="H25" s="13">
        <f t="shared" si="2"/>
        <v>397672227.36000001</v>
      </c>
      <c r="I25" s="13">
        <f t="shared" si="3"/>
        <v>3491707.3599999994</v>
      </c>
      <c r="J25" s="13">
        <f t="shared" si="4"/>
        <v>9.2507628489973399</v>
      </c>
      <c r="K25" s="14">
        <f t="shared" si="5"/>
        <v>3.3485287024364143</v>
      </c>
      <c r="L25" s="14">
        <f t="shared" si="6"/>
        <v>79.780746553694954</v>
      </c>
    </row>
    <row r="26" spans="1:12" x14ac:dyDescent="0.3">
      <c r="A26" s="3" t="s">
        <v>53</v>
      </c>
      <c r="B26" s="2" t="s">
        <v>52</v>
      </c>
      <c r="C26" s="12">
        <v>884498418</v>
      </c>
      <c r="D26" s="12">
        <v>895404790</v>
      </c>
      <c r="E26" s="12">
        <v>176184795</v>
      </c>
      <c r="F26" s="12">
        <v>11327793.859999999</v>
      </c>
      <c r="G26" s="13">
        <f t="shared" si="1"/>
        <v>873170624.13999999</v>
      </c>
      <c r="H26" s="13">
        <f t="shared" si="2"/>
        <v>884076996.13999999</v>
      </c>
      <c r="I26" s="13">
        <f t="shared" si="3"/>
        <v>164857001.13999999</v>
      </c>
      <c r="J26" s="13">
        <f t="shared" si="4"/>
        <v>1.2807025574578246</v>
      </c>
      <c r="K26" s="14">
        <f t="shared" si="5"/>
        <v>1.2651031116328961</v>
      </c>
      <c r="L26" s="14">
        <f t="shared" si="6"/>
        <v>6.4294957235100787</v>
      </c>
    </row>
    <row r="27" spans="1:12" x14ac:dyDescent="0.3">
      <c r="A27" s="3" t="s">
        <v>51</v>
      </c>
      <c r="B27" s="2" t="s">
        <v>50</v>
      </c>
      <c r="C27" s="12">
        <v>496130141</v>
      </c>
      <c r="D27" s="12">
        <v>477822874</v>
      </c>
      <c r="E27" s="12">
        <v>88822433</v>
      </c>
      <c r="F27" s="12">
        <v>65088882.189999998</v>
      </c>
      <c r="G27" s="13">
        <f t="shared" si="1"/>
        <v>431041258.81</v>
      </c>
      <c r="H27" s="13">
        <f t="shared" si="2"/>
        <v>412733991.81</v>
      </c>
      <c r="I27" s="13">
        <f t="shared" si="3"/>
        <v>23733550.810000002</v>
      </c>
      <c r="J27" s="13">
        <f t="shared" si="4"/>
        <v>13.119316246097615</v>
      </c>
      <c r="K27" s="14">
        <f t="shared" si="5"/>
        <v>13.621968669084685</v>
      </c>
      <c r="L27" s="14">
        <f t="shared" si="6"/>
        <v>73.279778532974888</v>
      </c>
    </row>
    <row r="28" spans="1:12" ht="37.5" x14ac:dyDescent="0.3">
      <c r="A28" s="3" t="s">
        <v>49</v>
      </c>
      <c r="B28" s="2" t="s">
        <v>48</v>
      </c>
      <c r="C28" s="12">
        <v>191956200</v>
      </c>
      <c r="D28" s="12">
        <v>192411900</v>
      </c>
      <c r="E28" s="12">
        <v>44446299</v>
      </c>
      <c r="F28" s="12">
        <v>36134933.259999998</v>
      </c>
      <c r="G28" s="13">
        <f t="shared" si="1"/>
        <v>155821266.74000001</v>
      </c>
      <c r="H28" s="13">
        <f t="shared" si="2"/>
        <v>156276966.74000001</v>
      </c>
      <c r="I28" s="13">
        <f t="shared" si="3"/>
        <v>8311365.7400000021</v>
      </c>
      <c r="J28" s="13">
        <f t="shared" si="4"/>
        <v>18.824572095092527</v>
      </c>
      <c r="K28" s="14">
        <f t="shared" si="5"/>
        <v>18.779988794871834</v>
      </c>
      <c r="L28" s="14">
        <f t="shared" si="6"/>
        <v>81.300207380596518</v>
      </c>
    </row>
    <row r="29" spans="1:12" x14ac:dyDescent="0.3">
      <c r="A29" s="3" t="s">
        <v>47</v>
      </c>
      <c r="B29" s="2" t="s">
        <v>46</v>
      </c>
      <c r="C29" s="12">
        <f>C30</f>
        <v>51414800</v>
      </c>
      <c r="D29" s="12">
        <f t="shared" ref="D29:F29" si="9">D30</f>
        <v>51414800</v>
      </c>
      <c r="E29" s="12">
        <f t="shared" si="9"/>
        <v>0</v>
      </c>
      <c r="F29" s="12">
        <f t="shared" si="9"/>
        <v>0</v>
      </c>
      <c r="G29" s="13">
        <f t="shared" si="1"/>
        <v>51414800</v>
      </c>
      <c r="H29" s="13">
        <f t="shared" si="2"/>
        <v>51414800</v>
      </c>
      <c r="I29" s="13"/>
      <c r="J29" s="13">
        <f t="shared" si="4"/>
        <v>0</v>
      </c>
      <c r="K29" s="14">
        <f t="shared" si="5"/>
        <v>0</v>
      </c>
      <c r="L29" s="14"/>
    </row>
    <row r="30" spans="1:12" ht="37.5" x14ac:dyDescent="0.3">
      <c r="A30" s="3" t="s">
        <v>45</v>
      </c>
      <c r="B30" s="2" t="s">
        <v>44</v>
      </c>
      <c r="C30" s="12">
        <v>51414800</v>
      </c>
      <c r="D30" s="12">
        <v>51414800</v>
      </c>
      <c r="E30" s="12">
        <v>0</v>
      </c>
      <c r="F30" s="12">
        <v>0</v>
      </c>
      <c r="G30" s="13">
        <f t="shared" si="1"/>
        <v>51414800</v>
      </c>
      <c r="H30" s="13">
        <f t="shared" si="2"/>
        <v>51414800</v>
      </c>
      <c r="I30" s="13"/>
      <c r="J30" s="13">
        <f t="shared" si="4"/>
        <v>0</v>
      </c>
      <c r="K30" s="14">
        <f t="shared" si="5"/>
        <v>0</v>
      </c>
      <c r="L30" s="14"/>
    </row>
    <row r="31" spans="1:12" x14ac:dyDescent="0.3">
      <c r="A31" s="3" t="s">
        <v>43</v>
      </c>
      <c r="B31" s="2" t="s">
        <v>42</v>
      </c>
      <c r="C31" s="12">
        <f>SUM(C32:C36)</f>
        <v>6045008875</v>
      </c>
      <c r="D31" s="12">
        <f t="shared" ref="D31:F31" si="10">SUM(D32:D36)</f>
        <v>6140023775</v>
      </c>
      <c r="E31" s="12">
        <f t="shared" si="10"/>
        <v>1196029831.5900002</v>
      </c>
      <c r="F31" s="12">
        <f t="shared" si="10"/>
        <v>1044436968.3100002</v>
      </c>
      <c r="G31" s="13">
        <f t="shared" si="1"/>
        <v>5000571906.6899996</v>
      </c>
      <c r="H31" s="13">
        <f t="shared" si="2"/>
        <v>5095586806.6899996</v>
      </c>
      <c r="I31" s="13">
        <f t="shared" si="3"/>
        <v>151592863.27999997</v>
      </c>
      <c r="J31" s="13">
        <f t="shared" si="4"/>
        <v>17.277674688442872</v>
      </c>
      <c r="K31" s="14">
        <f t="shared" si="5"/>
        <v>17.010308210247935</v>
      </c>
      <c r="L31" s="14">
        <f t="shared" si="6"/>
        <v>87.325327573270243</v>
      </c>
    </row>
    <row r="32" spans="1:12" x14ac:dyDescent="0.3">
      <c r="A32" s="3" t="s">
        <v>41</v>
      </c>
      <c r="B32" s="2" t="s">
        <v>40</v>
      </c>
      <c r="C32" s="12">
        <v>1888802612</v>
      </c>
      <c r="D32" s="12">
        <v>1983285212</v>
      </c>
      <c r="E32" s="12">
        <v>408731269.56999999</v>
      </c>
      <c r="F32" s="12">
        <v>340316747.31</v>
      </c>
      <c r="G32" s="13">
        <f t="shared" si="1"/>
        <v>1548485864.6900001</v>
      </c>
      <c r="H32" s="13">
        <f t="shared" si="2"/>
        <v>1642968464.6900001</v>
      </c>
      <c r="I32" s="13">
        <f t="shared" si="3"/>
        <v>68414522.25999999</v>
      </c>
      <c r="J32" s="13">
        <f t="shared" si="4"/>
        <v>18.017591946765055</v>
      </c>
      <c r="K32" s="14">
        <f t="shared" si="5"/>
        <v>17.159243927746285</v>
      </c>
      <c r="L32" s="14">
        <f t="shared" si="6"/>
        <v>83.261735190465231</v>
      </c>
    </row>
    <row r="33" spans="1:12" x14ac:dyDescent="0.3">
      <c r="A33" s="3" t="s">
        <v>39</v>
      </c>
      <c r="B33" s="2" t="s">
        <v>38</v>
      </c>
      <c r="C33" s="12">
        <v>3407587425</v>
      </c>
      <c r="D33" s="12">
        <v>3407587425</v>
      </c>
      <c r="E33" s="12">
        <v>659990775.14999998</v>
      </c>
      <c r="F33" s="12">
        <v>587112750.32000005</v>
      </c>
      <c r="G33" s="13">
        <f t="shared" si="1"/>
        <v>2820474674.6799998</v>
      </c>
      <c r="H33" s="13">
        <f t="shared" si="2"/>
        <v>2820474674.6799998</v>
      </c>
      <c r="I33" s="13">
        <f t="shared" si="3"/>
        <v>72878024.829999924</v>
      </c>
      <c r="J33" s="13">
        <f t="shared" si="4"/>
        <v>17.229572629967084</v>
      </c>
      <c r="K33" s="14">
        <f t="shared" si="5"/>
        <v>17.229572629967084</v>
      </c>
      <c r="L33" s="14">
        <f t="shared" si="6"/>
        <v>88.957720687317703</v>
      </c>
    </row>
    <row r="34" spans="1:12" x14ac:dyDescent="0.3">
      <c r="A34" s="3" t="s">
        <v>37</v>
      </c>
      <c r="B34" s="2" t="s">
        <v>36</v>
      </c>
      <c r="C34" s="12">
        <v>450708287</v>
      </c>
      <c r="D34" s="12">
        <v>450958287</v>
      </c>
      <c r="E34" s="12">
        <v>81557620.870000005</v>
      </c>
      <c r="F34" s="12">
        <v>73984064.5</v>
      </c>
      <c r="G34" s="13">
        <f t="shared" si="1"/>
        <v>376724222.5</v>
      </c>
      <c r="H34" s="13">
        <f t="shared" si="2"/>
        <v>376974222.5</v>
      </c>
      <c r="I34" s="13">
        <f t="shared" si="3"/>
        <v>7573556.3700000048</v>
      </c>
      <c r="J34" s="13">
        <f t="shared" si="4"/>
        <v>16.415066381950062</v>
      </c>
      <c r="K34" s="14">
        <f t="shared" si="5"/>
        <v>16.405966279537513</v>
      </c>
      <c r="L34" s="14">
        <f t="shared" si="6"/>
        <v>90.713858141997562</v>
      </c>
    </row>
    <row r="35" spans="1:12" x14ac:dyDescent="0.3">
      <c r="A35" s="3" t="s">
        <v>35</v>
      </c>
      <c r="B35" s="2" t="s">
        <v>34</v>
      </c>
      <c r="C35" s="12">
        <v>79568000</v>
      </c>
      <c r="D35" s="12">
        <v>79568000</v>
      </c>
      <c r="E35" s="12">
        <v>14287900</v>
      </c>
      <c r="F35" s="12">
        <v>11964834.220000001</v>
      </c>
      <c r="G35" s="13">
        <f t="shared" si="1"/>
        <v>67603165.780000001</v>
      </c>
      <c r="H35" s="13">
        <f t="shared" si="2"/>
        <v>67603165.780000001</v>
      </c>
      <c r="I35" s="13">
        <f t="shared" si="3"/>
        <v>2323065.7799999993</v>
      </c>
      <c r="J35" s="13">
        <f t="shared" si="4"/>
        <v>15.037243892016891</v>
      </c>
      <c r="K35" s="14">
        <f t="shared" si="5"/>
        <v>15.037243892016891</v>
      </c>
      <c r="L35" s="14">
        <f t="shared" si="6"/>
        <v>83.741027162844091</v>
      </c>
    </row>
    <row r="36" spans="1:12" x14ac:dyDescent="0.3">
      <c r="A36" s="3" t="s">
        <v>33</v>
      </c>
      <c r="B36" s="2" t="s">
        <v>32</v>
      </c>
      <c r="C36" s="12">
        <v>218342551</v>
      </c>
      <c r="D36" s="12">
        <v>218624851</v>
      </c>
      <c r="E36" s="12">
        <v>31462266</v>
      </c>
      <c r="F36" s="12">
        <v>31058571.960000001</v>
      </c>
      <c r="G36" s="13">
        <f t="shared" si="1"/>
        <v>187283979.03999999</v>
      </c>
      <c r="H36" s="13">
        <f t="shared" si="2"/>
        <v>187566279.03999999</v>
      </c>
      <c r="I36" s="13">
        <f t="shared" si="3"/>
        <v>403694.03999999911</v>
      </c>
      <c r="J36" s="13">
        <f t="shared" si="4"/>
        <v>14.224699591423203</v>
      </c>
      <c r="K36" s="14">
        <f t="shared" si="5"/>
        <v>14.206331905058681</v>
      </c>
      <c r="L36" s="14">
        <f t="shared" si="6"/>
        <v>98.716894580956122</v>
      </c>
    </row>
    <row r="37" spans="1:12" x14ac:dyDescent="0.3">
      <c r="A37" s="3" t="s">
        <v>31</v>
      </c>
      <c r="B37" s="2" t="s">
        <v>30</v>
      </c>
      <c r="C37" s="12">
        <f>SUM(C38:C39)</f>
        <v>580752977</v>
      </c>
      <c r="D37" s="12">
        <f t="shared" ref="D37:F37" si="11">SUM(D38:D39)</f>
        <v>580149669</v>
      </c>
      <c r="E37" s="12">
        <f t="shared" si="11"/>
        <v>100201006.25</v>
      </c>
      <c r="F37" s="12">
        <f t="shared" si="11"/>
        <v>96757385.140000001</v>
      </c>
      <c r="G37" s="13">
        <f t="shared" si="1"/>
        <v>483995591.86000001</v>
      </c>
      <c r="H37" s="13">
        <f t="shared" si="2"/>
        <v>483392283.86000001</v>
      </c>
      <c r="I37" s="13">
        <f t="shared" si="3"/>
        <v>3443621.1099999994</v>
      </c>
      <c r="J37" s="13">
        <f t="shared" si="4"/>
        <v>16.660678286975013</v>
      </c>
      <c r="K37" s="14">
        <f t="shared" si="5"/>
        <v>16.678004023820272</v>
      </c>
      <c r="L37" s="14">
        <f t="shared" si="6"/>
        <v>96.563286898129334</v>
      </c>
    </row>
    <row r="38" spans="1:12" x14ac:dyDescent="0.3">
      <c r="A38" s="3" t="s">
        <v>29</v>
      </c>
      <c r="B38" s="2" t="s">
        <v>28</v>
      </c>
      <c r="C38" s="12">
        <v>545741077</v>
      </c>
      <c r="D38" s="15">
        <v>545137769</v>
      </c>
      <c r="E38" s="16">
        <v>93189484.25</v>
      </c>
      <c r="F38" s="17">
        <v>90618662.290000007</v>
      </c>
      <c r="G38" s="13">
        <f t="shared" si="1"/>
        <v>455122414.70999998</v>
      </c>
      <c r="H38" s="13">
        <f t="shared" si="2"/>
        <v>454519106.70999998</v>
      </c>
      <c r="I38" s="13">
        <f t="shared" si="3"/>
        <v>2570821.9599999934</v>
      </c>
      <c r="J38" s="13">
        <f t="shared" si="4"/>
        <v>16.604698841461772</v>
      </c>
      <c r="K38" s="14">
        <f t="shared" si="5"/>
        <v>16.623075384453873</v>
      </c>
      <c r="L38" s="14">
        <f t="shared" si="6"/>
        <v>97.241296074669506</v>
      </c>
    </row>
    <row r="39" spans="1:12" ht="37.5" x14ac:dyDescent="0.3">
      <c r="A39" s="3" t="s">
        <v>27</v>
      </c>
      <c r="B39" s="2" t="s">
        <v>26</v>
      </c>
      <c r="C39" s="12">
        <v>35011900</v>
      </c>
      <c r="D39" s="15">
        <v>35011900</v>
      </c>
      <c r="E39" s="16">
        <v>7011522</v>
      </c>
      <c r="F39" s="17">
        <v>6138722.8499999996</v>
      </c>
      <c r="G39" s="13">
        <f t="shared" si="1"/>
        <v>28873177.149999999</v>
      </c>
      <c r="H39" s="13">
        <f t="shared" si="2"/>
        <v>28873177.149999999</v>
      </c>
      <c r="I39" s="13">
        <f t="shared" si="3"/>
        <v>872799.15000000037</v>
      </c>
      <c r="J39" s="13">
        <f t="shared" si="4"/>
        <v>17.533246838931905</v>
      </c>
      <c r="K39" s="14">
        <f t="shared" si="5"/>
        <v>17.533246838931905</v>
      </c>
      <c r="L39" s="14">
        <f t="shared" si="6"/>
        <v>87.551930237115414</v>
      </c>
    </row>
    <row r="40" spans="1:12" x14ac:dyDescent="0.3">
      <c r="A40" s="3" t="s">
        <v>25</v>
      </c>
      <c r="B40" s="2" t="s">
        <v>24</v>
      </c>
      <c r="C40" s="12">
        <f>C41</f>
        <v>7566800</v>
      </c>
      <c r="D40" s="12">
        <f t="shared" ref="D40:F40" si="12">D41</f>
        <v>7566800</v>
      </c>
      <c r="E40" s="12">
        <f t="shared" si="12"/>
        <v>0</v>
      </c>
      <c r="F40" s="12">
        <f t="shared" si="12"/>
        <v>0</v>
      </c>
      <c r="G40" s="13">
        <f t="shared" si="1"/>
        <v>7566800</v>
      </c>
      <c r="H40" s="13">
        <f t="shared" si="2"/>
        <v>7566800</v>
      </c>
      <c r="I40" s="13"/>
      <c r="J40" s="13">
        <f t="shared" si="4"/>
        <v>0</v>
      </c>
      <c r="K40" s="14">
        <f t="shared" si="5"/>
        <v>0</v>
      </c>
      <c r="L40" s="14"/>
    </row>
    <row r="41" spans="1:12" x14ac:dyDescent="0.3">
      <c r="A41" s="3" t="s">
        <v>23</v>
      </c>
      <c r="B41" s="2" t="s">
        <v>22</v>
      </c>
      <c r="C41" s="12">
        <v>7566800</v>
      </c>
      <c r="D41" s="12">
        <v>7566800</v>
      </c>
      <c r="E41" s="12"/>
      <c r="F41" s="12"/>
      <c r="G41" s="13">
        <f t="shared" si="1"/>
        <v>7566800</v>
      </c>
      <c r="H41" s="13">
        <f t="shared" si="2"/>
        <v>7566800</v>
      </c>
      <c r="I41" s="13"/>
      <c r="J41" s="13">
        <f t="shared" si="4"/>
        <v>0</v>
      </c>
      <c r="K41" s="14">
        <f t="shared" si="5"/>
        <v>0</v>
      </c>
      <c r="L41" s="14"/>
    </row>
    <row r="42" spans="1:12" x14ac:dyDescent="0.3">
      <c r="A42" s="3" t="s">
        <v>21</v>
      </c>
      <c r="B42" s="2" t="s">
        <v>20</v>
      </c>
      <c r="C42" s="12">
        <f>SUM(C43:C45)</f>
        <v>113361700</v>
      </c>
      <c r="D42" s="12">
        <f>SUM(D43:D45)</f>
        <v>113361700</v>
      </c>
      <c r="E42" s="12">
        <f>SUM(E43:E45)</f>
        <v>32202275</v>
      </c>
      <c r="F42" s="12">
        <f>SUM(F43:F45)</f>
        <v>28842882.030000001</v>
      </c>
      <c r="G42" s="13">
        <f t="shared" si="1"/>
        <v>84518817.969999999</v>
      </c>
      <c r="H42" s="13">
        <f t="shared" si="2"/>
        <v>84518817.969999999</v>
      </c>
      <c r="I42" s="13">
        <f t="shared" si="3"/>
        <v>3359392.9699999988</v>
      </c>
      <c r="J42" s="13">
        <f t="shared" si="4"/>
        <v>25.443233499497627</v>
      </c>
      <c r="K42" s="14">
        <f t="shared" si="5"/>
        <v>25.443233499497627</v>
      </c>
      <c r="L42" s="14">
        <f t="shared" si="6"/>
        <v>89.567839632448326</v>
      </c>
    </row>
    <row r="43" spans="1:12" x14ac:dyDescent="0.3">
      <c r="A43" s="3" t="s">
        <v>19</v>
      </c>
      <c r="B43" s="2" t="s">
        <v>18</v>
      </c>
      <c r="C43" s="12">
        <v>17829500</v>
      </c>
      <c r="D43" s="12">
        <v>17829500</v>
      </c>
      <c r="E43" s="12">
        <v>5346800</v>
      </c>
      <c r="F43" s="12">
        <v>5251557.17</v>
      </c>
      <c r="G43" s="13">
        <f t="shared" si="1"/>
        <v>12577942.83</v>
      </c>
      <c r="H43" s="13">
        <f t="shared" si="2"/>
        <v>12577942.83</v>
      </c>
      <c r="I43" s="13">
        <f t="shared" si="3"/>
        <v>95242.830000000075</v>
      </c>
      <c r="J43" s="13">
        <f t="shared" si="4"/>
        <v>29.454315432289185</v>
      </c>
      <c r="K43" s="14">
        <f t="shared" si="5"/>
        <v>29.454315432289185</v>
      </c>
      <c r="L43" s="14">
        <f t="shared" si="6"/>
        <v>98.21869473329842</v>
      </c>
    </row>
    <row r="44" spans="1:12" x14ac:dyDescent="0.3">
      <c r="A44" s="3" t="s">
        <v>17</v>
      </c>
      <c r="B44" s="2" t="s">
        <v>16</v>
      </c>
      <c r="C44" s="12">
        <v>22027600</v>
      </c>
      <c r="D44" s="12">
        <v>22027600</v>
      </c>
      <c r="E44" s="12">
        <v>7400000</v>
      </c>
      <c r="F44" s="12">
        <v>7150000</v>
      </c>
      <c r="G44" s="13">
        <f t="shared" si="1"/>
        <v>14877600</v>
      </c>
      <c r="H44" s="13">
        <f t="shared" si="2"/>
        <v>14877600</v>
      </c>
      <c r="I44" s="13">
        <f t="shared" si="3"/>
        <v>250000</v>
      </c>
      <c r="J44" s="13">
        <f t="shared" si="4"/>
        <v>32.459278359875796</v>
      </c>
      <c r="K44" s="14">
        <f t="shared" si="5"/>
        <v>32.459278359875796</v>
      </c>
      <c r="L44" s="14">
        <f t="shared" si="6"/>
        <v>96.621621621621628</v>
      </c>
    </row>
    <row r="45" spans="1:12" x14ac:dyDescent="0.3">
      <c r="A45" s="3" t="s">
        <v>15</v>
      </c>
      <c r="B45" s="2" t="s">
        <v>14</v>
      </c>
      <c r="C45" s="12">
        <v>73504600</v>
      </c>
      <c r="D45" s="12">
        <v>73504600</v>
      </c>
      <c r="E45" s="12">
        <v>19455475</v>
      </c>
      <c r="F45" s="12">
        <v>16441324.859999999</v>
      </c>
      <c r="G45" s="13">
        <f t="shared" si="1"/>
        <v>57063275.140000001</v>
      </c>
      <c r="H45" s="13">
        <f t="shared" si="2"/>
        <v>57063275.140000001</v>
      </c>
      <c r="I45" s="13">
        <f t="shared" si="3"/>
        <v>3014150.1400000006</v>
      </c>
      <c r="J45" s="13">
        <f t="shared" si="4"/>
        <v>22.367749583019293</v>
      </c>
      <c r="K45" s="14">
        <f t="shared" si="5"/>
        <v>22.367749583019293</v>
      </c>
      <c r="L45" s="14">
        <f t="shared" si="6"/>
        <v>84.507445127913854</v>
      </c>
    </row>
    <row r="46" spans="1:12" x14ac:dyDescent="0.3">
      <c r="A46" s="3" t="s">
        <v>13</v>
      </c>
      <c r="B46" s="2" t="s">
        <v>12</v>
      </c>
      <c r="C46" s="12">
        <f>SUM(C47:C50)</f>
        <v>1862293534</v>
      </c>
      <c r="D46" s="12">
        <f t="shared" ref="D46:F46" si="13">SUM(D47:D50)</f>
        <v>1863683504</v>
      </c>
      <c r="E46" s="12">
        <f t="shared" si="13"/>
        <v>404319308</v>
      </c>
      <c r="F46" s="12">
        <f t="shared" si="13"/>
        <v>161933443.63999999</v>
      </c>
      <c r="G46" s="13">
        <f t="shared" si="1"/>
        <v>1700360090.3600001</v>
      </c>
      <c r="H46" s="13">
        <f t="shared" si="2"/>
        <v>1701750060.3600001</v>
      </c>
      <c r="I46" s="13">
        <f t="shared" si="3"/>
        <v>242385864.36000001</v>
      </c>
      <c r="J46" s="13">
        <f t="shared" si="4"/>
        <v>8.6953770006484916</v>
      </c>
      <c r="K46" s="14">
        <f t="shared" si="5"/>
        <v>8.6888918259159507</v>
      </c>
      <c r="L46" s="14">
        <f t="shared" si="6"/>
        <v>40.050880686608217</v>
      </c>
    </row>
    <row r="47" spans="1:12" x14ac:dyDescent="0.3">
      <c r="A47" s="3" t="s">
        <v>11</v>
      </c>
      <c r="B47" s="2" t="s">
        <v>10</v>
      </c>
      <c r="C47" s="12">
        <v>229309170</v>
      </c>
      <c r="D47" s="12">
        <v>230699140</v>
      </c>
      <c r="E47" s="12">
        <v>52993962</v>
      </c>
      <c r="F47" s="12">
        <v>46498753.049999997</v>
      </c>
      <c r="G47" s="13">
        <f t="shared" si="1"/>
        <v>182810416.94999999</v>
      </c>
      <c r="H47" s="13">
        <f t="shared" si="2"/>
        <v>184200386.94999999</v>
      </c>
      <c r="I47" s="13">
        <f t="shared" si="3"/>
        <v>6495208.950000003</v>
      </c>
      <c r="J47" s="13">
        <f t="shared" si="4"/>
        <v>20.277755595207989</v>
      </c>
      <c r="K47" s="14">
        <f t="shared" si="5"/>
        <v>20.155581442566277</v>
      </c>
      <c r="L47" s="14">
        <f t="shared" si="6"/>
        <v>87.743492456744406</v>
      </c>
    </row>
    <row r="48" spans="1:12" x14ac:dyDescent="0.3">
      <c r="A48" s="3" t="s">
        <v>9</v>
      </c>
      <c r="B48" s="2" t="s">
        <v>8</v>
      </c>
      <c r="C48" s="12">
        <v>1073196333</v>
      </c>
      <c r="D48" s="12">
        <v>1073196333</v>
      </c>
      <c r="E48" s="12">
        <v>225305859</v>
      </c>
      <c r="F48" s="12">
        <v>1007153.75</v>
      </c>
      <c r="G48" s="13">
        <f t="shared" si="1"/>
        <v>1072189179.25</v>
      </c>
      <c r="H48" s="13">
        <f t="shared" si="2"/>
        <v>1072189179.25</v>
      </c>
      <c r="I48" s="13">
        <f t="shared" si="3"/>
        <v>224298705.25</v>
      </c>
      <c r="J48" s="13">
        <f t="shared" si="4"/>
        <v>9.3846178842655448E-2</v>
      </c>
      <c r="K48" s="14">
        <f t="shared" si="5"/>
        <v>9.3846178842655448E-2</v>
      </c>
      <c r="L48" s="14">
        <f t="shared" si="6"/>
        <v>0.44701622695040527</v>
      </c>
    </row>
    <row r="49" spans="1:12" x14ac:dyDescent="0.3">
      <c r="A49" s="3" t="s">
        <v>105</v>
      </c>
      <c r="B49" s="2" t="s">
        <v>106</v>
      </c>
      <c r="C49" s="12">
        <v>531314831</v>
      </c>
      <c r="D49" s="12">
        <v>531314831</v>
      </c>
      <c r="E49" s="12">
        <v>120118547</v>
      </c>
      <c r="F49" s="12">
        <v>109494228.70999999</v>
      </c>
      <c r="G49" s="13"/>
      <c r="H49" s="13"/>
      <c r="I49" s="13"/>
      <c r="J49" s="13"/>
      <c r="K49" s="14"/>
      <c r="L49" s="14"/>
    </row>
    <row r="50" spans="1:12" ht="37.5" x14ac:dyDescent="0.3">
      <c r="A50" s="3" t="s">
        <v>7</v>
      </c>
      <c r="B50" s="2" t="s">
        <v>6</v>
      </c>
      <c r="C50" s="12">
        <v>28473200</v>
      </c>
      <c r="D50" s="12">
        <v>28473200</v>
      </c>
      <c r="E50" s="12">
        <v>5900940</v>
      </c>
      <c r="F50" s="12">
        <v>4933308.13</v>
      </c>
      <c r="G50" s="13">
        <f t="shared" si="1"/>
        <v>23539891.870000001</v>
      </c>
      <c r="H50" s="13">
        <f t="shared" si="2"/>
        <v>23539891.870000001</v>
      </c>
      <c r="I50" s="13">
        <f t="shared" si="3"/>
        <v>967631.87000000011</v>
      </c>
      <c r="J50" s="13">
        <f t="shared" si="4"/>
        <v>17.326145744068107</v>
      </c>
      <c r="K50" s="14">
        <f t="shared" si="5"/>
        <v>17.326145744068107</v>
      </c>
      <c r="L50" s="14">
        <f t="shared" si="6"/>
        <v>83.602072381688345</v>
      </c>
    </row>
    <row r="51" spans="1:12" x14ac:dyDescent="0.3">
      <c r="A51" s="3" t="s">
        <v>5</v>
      </c>
      <c r="B51" s="2" t="s">
        <v>4</v>
      </c>
      <c r="C51" s="12">
        <f>SUM(C52:C53)</f>
        <v>55876700</v>
      </c>
      <c r="D51" s="12">
        <f t="shared" ref="D51:F51" si="14">SUM(D52:D53)</f>
        <v>56606900</v>
      </c>
      <c r="E51" s="12">
        <f t="shared" si="14"/>
        <v>10540075</v>
      </c>
      <c r="F51" s="12">
        <f t="shared" si="14"/>
        <v>9240448.0199999996</v>
      </c>
      <c r="G51" s="13">
        <f t="shared" si="1"/>
        <v>46636251.980000004</v>
      </c>
      <c r="H51" s="13">
        <f t="shared" si="2"/>
        <v>47366451.980000004</v>
      </c>
      <c r="I51" s="13">
        <f t="shared" si="3"/>
        <v>1299626.9800000004</v>
      </c>
      <c r="J51" s="13">
        <f t="shared" si="4"/>
        <v>16.5372114315985</v>
      </c>
      <c r="K51" s="14">
        <f t="shared" si="5"/>
        <v>16.323889879149007</v>
      </c>
      <c r="L51" s="14">
        <f t="shared" si="6"/>
        <v>87.669660984385771</v>
      </c>
    </row>
    <row r="52" spans="1:12" x14ac:dyDescent="0.3">
      <c r="A52" s="3" t="s">
        <v>3</v>
      </c>
      <c r="B52" s="2" t="s">
        <v>2</v>
      </c>
      <c r="C52" s="12">
        <v>33432800</v>
      </c>
      <c r="D52" s="12">
        <v>34032800</v>
      </c>
      <c r="E52" s="12">
        <v>6440900</v>
      </c>
      <c r="F52" s="12">
        <v>5748882.8200000003</v>
      </c>
      <c r="G52" s="13">
        <f t="shared" si="1"/>
        <v>27683917.18</v>
      </c>
      <c r="H52" s="13">
        <f t="shared" si="2"/>
        <v>28283917.18</v>
      </c>
      <c r="I52" s="13">
        <f t="shared" si="3"/>
        <v>692017.1799999997</v>
      </c>
      <c r="J52" s="13">
        <f t="shared" si="4"/>
        <v>17.195337572683115</v>
      </c>
      <c r="K52" s="14">
        <f t="shared" si="5"/>
        <v>16.892182894149173</v>
      </c>
      <c r="L52" s="14">
        <f t="shared" si="6"/>
        <v>89.255893120526636</v>
      </c>
    </row>
    <row r="53" spans="1:12" x14ac:dyDescent="0.3">
      <c r="A53" s="3" t="s">
        <v>1</v>
      </c>
      <c r="B53" s="2" t="s">
        <v>0</v>
      </c>
      <c r="C53" s="12">
        <v>22443900</v>
      </c>
      <c r="D53" s="12">
        <v>22574100</v>
      </c>
      <c r="E53" s="12">
        <v>4099175</v>
      </c>
      <c r="F53" s="12">
        <v>3491565.2</v>
      </c>
      <c r="G53" s="13">
        <f t="shared" si="1"/>
        <v>18952334.800000001</v>
      </c>
      <c r="H53" s="13">
        <f t="shared" si="2"/>
        <v>19082534.800000001</v>
      </c>
      <c r="I53" s="13">
        <f t="shared" si="3"/>
        <v>607609.79999999981</v>
      </c>
      <c r="J53" s="13">
        <f t="shared" si="4"/>
        <v>15.556855983140187</v>
      </c>
      <c r="K53" s="14">
        <f t="shared" si="5"/>
        <v>15.467129143576047</v>
      </c>
      <c r="L53" s="14">
        <f t="shared" si="6"/>
        <v>85.177266157214575</v>
      </c>
    </row>
    <row r="54" spans="1:12" hidden="1" outlineLevel="1" x14ac:dyDescent="0.3">
      <c r="C54" s="6" t="b">
        <f>C5='[3]приложение №7'!$D$9</f>
        <v>1</v>
      </c>
      <c r="D54" s="1" t="b">
        <f>D5=[4]Результат!D55</f>
        <v>1</v>
      </c>
      <c r="E54" s="1" t="b">
        <f>E5=[4]Результат!E55</f>
        <v>1</v>
      </c>
      <c r="F54" s="1" t="b">
        <f>F5=[4]Результат!F55</f>
        <v>1</v>
      </c>
    </row>
    <row r="55" spans="1:12" collapsed="1" x14ac:dyDescent="0.3"/>
  </sheetData>
  <autoFilter ref="A4:II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dcterms:created xsi:type="dcterms:W3CDTF">2018-03-26T08:21:38Z</dcterms:created>
  <dcterms:modified xsi:type="dcterms:W3CDTF">2024-04-09T06:25:51Z</dcterms:modified>
</cp:coreProperties>
</file>