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p-srv\обмен\Папка для общего пользования\ДИНА\проект 2024\приложения к заключению\"/>
    </mc:Choice>
  </mc:AlternateContent>
  <bookViews>
    <workbookView xWindow="480" yWindow="180" windowWidth="19320" windowHeight="12525"/>
  </bookViews>
  <sheets>
    <sheet name="приложение № 4" sheetId="1" r:id="rId1"/>
  </sheets>
  <definedNames>
    <definedName name="_xlnm._FilterDatabase" localSheetId="0" hidden="1">'приложение № 4'!$A$6:$O$81</definedName>
    <definedName name="_xlnm.Print_Titles" localSheetId="0">'приложение № 4'!$4:$6</definedName>
    <definedName name="_xlnm.Print_Area" localSheetId="0">'приложение № 4'!$A$1:$O$81</definedName>
  </definedNames>
  <calcPr calcId="152511"/>
</workbook>
</file>

<file path=xl/calcChain.xml><?xml version="1.0" encoding="utf-8"?>
<calcChain xmlns="http://schemas.openxmlformats.org/spreadsheetml/2006/main">
  <c r="F10" i="1" l="1"/>
  <c r="N9" i="1" l="1"/>
  <c r="O9" i="1"/>
  <c r="N11" i="1"/>
  <c r="O11" i="1"/>
  <c r="N12" i="1"/>
  <c r="O12" i="1"/>
  <c r="N13" i="1"/>
  <c r="O13" i="1"/>
  <c r="N14" i="1"/>
  <c r="O14" i="1"/>
  <c r="N15" i="1"/>
  <c r="O15" i="1"/>
  <c r="N16" i="1"/>
  <c r="O16" i="1"/>
  <c r="N17" i="1"/>
  <c r="O17" i="1"/>
  <c r="N18" i="1"/>
  <c r="O18" i="1"/>
  <c r="N19" i="1"/>
  <c r="N20" i="1"/>
  <c r="O20" i="1"/>
  <c r="N21" i="1"/>
  <c r="O21" i="1"/>
  <c r="N22" i="1"/>
  <c r="N23" i="1"/>
  <c r="O23" i="1"/>
  <c r="N24" i="1"/>
  <c r="O24" i="1"/>
  <c r="N25" i="1"/>
  <c r="N26" i="1"/>
  <c r="N27" i="1"/>
  <c r="O27" i="1"/>
  <c r="N29" i="1"/>
  <c r="O29" i="1"/>
  <c r="N30" i="1"/>
  <c r="O30" i="1"/>
  <c r="N31" i="1"/>
  <c r="O31" i="1"/>
  <c r="N32" i="1"/>
  <c r="N34" i="1"/>
  <c r="O34" i="1"/>
  <c r="N35" i="1"/>
  <c r="O35" i="1"/>
  <c r="N36" i="1"/>
  <c r="O36" i="1"/>
  <c r="N37" i="1"/>
  <c r="O37" i="1"/>
  <c r="N38" i="1"/>
  <c r="O38" i="1"/>
  <c r="N39" i="1"/>
  <c r="O39" i="1"/>
  <c r="N41" i="1"/>
  <c r="O41" i="1"/>
  <c r="N42" i="1"/>
  <c r="O42" i="1"/>
  <c r="N43" i="1"/>
  <c r="O43" i="1"/>
  <c r="N44" i="1"/>
  <c r="O44" i="1"/>
  <c r="N45" i="1"/>
  <c r="O45" i="1"/>
  <c r="N46" i="1"/>
  <c r="O46" i="1"/>
  <c r="N47" i="1"/>
  <c r="O47" i="1"/>
  <c r="N49" i="1"/>
  <c r="O49" i="1"/>
  <c r="N50" i="1"/>
  <c r="O50" i="1"/>
  <c r="N51" i="1"/>
  <c r="O51" i="1"/>
  <c r="N53" i="1"/>
  <c r="O53" i="1"/>
  <c r="N54" i="1"/>
  <c r="O54" i="1"/>
  <c r="N55" i="1"/>
  <c r="O55" i="1"/>
  <c r="N56" i="1"/>
  <c r="O56" i="1"/>
  <c r="N57" i="1"/>
  <c r="O57" i="1"/>
  <c r="N59" i="1"/>
  <c r="O59" i="1"/>
  <c r="N61" i="1"/>
  <c r="O61" i="1"/>
  <c r="N62" i="1"/>
  <c r="N63" i="1"/>
  <c r="O63" i="1"/>
  <c r="N64" i="1"/>
  <c r="O64" i="1"/>
  <c r="N65" i="1"/>
  <c r="N66" i="1"/>
  <c r="O66" i="1"/>
  <c r="N67" i="1"/>
  <c r="O67" i="1"/>
  <c r="N69" i="1"/>
  <c r="O69" i="1"/>
  <c r="N70" i="1"/>
  <c r="O70" i="1"/>
  <c r="N71" i="1"/>
  <c r="O71" i="1"/>
  <c r="N72" i="1"/>
  <c r="O72" i="1"/>
  <c r="N73" i="1"/>
  <c r="O73" i="1"/>
  <c r="N74" i="1"/>
  <c r="O74" i="1"/>
  <c r="N75" i="1"/>
  <c r="O75" i="1"/>
  <c r="N76" i="1"/>
  <c r="O76" i="1"/>
  <c r="N77" i="1"/>
  <c r="O77" i="1"/>
  <c r="N78" i="1"/>
  <c r="O78" i="1"/>
  <c r="N79" i="1"/>
  <c r="O79" i="1"/>
  <c r="N80" i="1"/>
  <c r="O80" i="1"/>
  <c r="O8" i="1"/>
  <c r="N8" i="1"/>
  <c r="L9" i="1"/>
  <c r="M9" i="1"/>
  <c r="L11" i="1"/>
  <c r="M11" i="1"/>
  <c r="L12" i="1"/>
  <c r="M12" i="1"/>
  <c r="L13" i="1"/>
  <c r="M13" i="1"/>
  <c r="L14" i="1"/>
  <c r="M14" i="1"/>
  <c r="L15" i="1"/>
  <c r="M15" i="1"/>
  <c r="L16" i="1"/>
  <c r="M16" i="1"/>
  <c r="L17" i="1"/>
  <c r="M17" i="1"/>
  <c r="L18" i="1"/>
  <c r="M18" i="1"/>
  <c r="L19" i="1"/>
  <c r="M19" i="1"/>
  <c r="L20" i="1"/>
  <c r="M20" i="1"/>
  <c r="L21" i="1"/>
  <c r="M21" i="1"/>
  <c r="L22" i="1"/>
  <c r="M22" i="1"/>
  <c r="L23" i="1"/>
  <c r="M23" i="1"/>
  <c r="L24" i="1"/>
  <c r="M24" i="1"/>
  <c r="L25" i="1"/>
  <c r="M25" i="1"/>
  <c r="L26" i="1"/>
  <c r="M26" i="1"/>
  <c r="L27" i="1"/>
  <c r="M27" i="1"/>
  <c r="L29" i="1"/>
  <c r="M29" i="1"/>
  <c r="L30" i="1"/>
  <c r="M30" i="1"/>
  <c r="L31" i="1"/>
  <c r="M31" i="1"/>
  <c r="L32" i="1"/>
  <c r="M32" i="1"/>
  <c r="L34" i="1"/>
  <c r="M34" i="1"/>
  <c r="L35" i="1"/>
  <c r="M35" i="1"/>
  <c r="L36" i="1"/>
  <c r="M36" i="1"/>
  <c r="L37" i="1"/>
  <c r="M37" i="1"/>
  <c r="L38" i="1"/>
  <c r="M38" i="1"/>
  <c r="L39" i="1"/>
  <c r="L41" i="1"/>
  <c r="M41" i="1"/>
  <c r="L42" i="1"/>
  <c r="M42" i="1"/>
  <c r="L43" i="1"/>
  <c r="M43" i="1"/>
  <c r="L44" i="1"/>
  <c r="M44" i="1"/>
  <c r="L45" i="1"/>
  <c r="L46" i="1"/>
  <c r="M46" i="1"/>
  <c r="L47" i="1"/>
  <c r="M47" i="1"/>
  <c r="L49" i="1"/>
  <c r="M49" i="1"/>
  <c r="L50" i="1"/>
  <c r="M50" i="1"/>
  <c r="L51" i="1"/>
  <c r="M51" i="1"/>
  <c r="L53" i="1"/>
  <c r="M53" i="1"/>
  <c r="L54" i="1"/>
  <c r="M54" i="1"/>
  <c r="L55" i="1"/>
  <c r="M55" i="1"/>
  <c r="L56" i="1"/>
  <c r="M56" i="1"/>
  <c r="L57" i="1"/>
  <c r="M57" i="1"/>
  <c r="L59" i="1"/>
  <c r="M59" i="1"/>
  <c r="L61" i="1"/>
  <c r="M61" i="1"/>
  <c r="L62" i="1"/>
  <c r="L63" i="1"/>
  <c r="M63" i="1"/>
  <c r="L64" i="1"/>
  <c r="M64" i="1"/>
  <c r="L65" i="1"/>
  <c r="L66" i="1"/>
  <c r="L67" i="1"/>
  <c r="M67" i="1"/>
  <c r="L69" i="1"/>
  <c r="M69" i="1"/>
  <c r="L70" i="1"/>
  <c r="M70" i="1"/>
  <c r="L71" i="1"/>
  <c r="M71" i="1"/>
  <c r="L72" i="1"/>
  <c r="M72" i="1"/>
  <c r="L73" i="1"/>
  <c r="M73" i="1"/>
  <c r="L74" i="1"/>
  <c r="M74" i="1"/>
  <c r="L75" i="1"/>
  <c r="M75" i="1"/>
  <c r="L76" i="1"/>
  <c r="M76" i="1"/>
  <c r="L77" i="1"/>
  <c r="M77" i="1"/>
  <c r="L78" i="1"/>
  <c r="M78" i="1"/>
  <c r="L79" i="1"/>
  <c r="M79" i="1"/>
  <c r="L80" i="1"/>
  <c r="M80" i="1"/>
  <c r="M8" i="1"/>
  <c r="L8" i="1"/>
  <c r="I9" i="1"/>
  <c r="J9" i="1"/>
  <c r="I11" i="1"/>
  <c r="J11" i="1"/>
  <c r="I12" i="1"/>
  <c r="J12" i="1"/>
  <c r="I13" i="1"/>
  <c r="J13" i="1"/>
  <c r="I14" i="1"/>
  <c r="J14" i="1"/>
  <c r="I15" i="1"/>
  <c r="J15" i="1"/>
  <c r="I16" i="1"/>
  <c r="J16" i="1"/>
  <c r="I17" i="1"/>
  <c r="J17" i="1"/>
  <c r="I18" i="1"/>
  <c r="J18" i="1"/>
  <c r="I19" i="1"/>
  <c r="J19" i="1"/>
  <c r="I20" i="1"/>
  <c r="J20" i="1"/>
  <c r="I21" i="1"/>
  <c r="J21" i="1"/>
  <c r="I22" i="1"/>
  <c r="J22" i="1"/>
  <c r="I23" i="1"/>
  <c r="J23" i="1"/>
  <c r="I24" i="1"/>
  <c r="J24" i="1"/>
  <c r="I25" i="1"/>
  <c r="J25" i="1"/>
  <c r="I26" i="1"/>
  <c r="J26" i="1"/>
  <c r="I27" i="1"/>
  <c r="J27" i="1"/>
  <c r="I29" i="1"/>
  <c r="J29" i="1"/>
  <c r="I30" i="1"/>
  <c r="J30" i="1"/>
  <c r="I31" i="1"/>
  <c r="J31" i="1"/>
  <c r="I32" i="1"/>
  <c r="I34" i="1"/>
  <c r="J34" i="1"/>
  <c r="I35" i="1"/>
  <c r="J35" i="1"/>
  <c r="I36" i="1"/>
  <c r="J36" i="1"/>
  <c r="I37" i="1"/>
  <c r="J37" i="1"/>
  <c r="I38" i="1"/>
  <c r="J38" i="1"/>
  <c r="I39" i="1"/>
  <c r="I41" i="1"/>
  <c r="J41" i="1"/>
  <c r="I42" i="1"/>
  <c r="J42" i="1"/>
  <c r="I43" i="1"/>
  <c r="J43" i="1"/>
  <c r="I44" i="1"/>
  <c r="J44" i="1"/>
  <c r="I45" i="1"/>
  <c r="I46" i="1"/>
  <c r="J46" i="1"/>
  <c r="I47" i="1"/>
  <c r="J47" i="1"/>
  <c r="I49" i="1"/>
  <c r="J49" i="1"/>
  <c r="I50" i="1"/>
  <c r="J50" i="1"/>
  <c r="I51" i="1"/>
  <c r="J51" i="1"/>
  <c r="I53" i="1"/>
  <c r="J53" i="1"/>
  <c r="I54" i="1"/>
  <c r="J54" i="1"/>
  <c r="I55" i="1"/>
  <c r="J55" i="1"/>
  <c r="I56" i="1"/>
  <c r="J56" i="1"/>
  <c r="I57" i="1"/>
  <c r="J57" i="1"/>
  <c r="I59" i="1"/>
  <c r="J59" i="1"/>
  <c r="I61" i="1"/>
  <c r="J61" i="1"/>
  <c r="I62" i="1"/>
  <c r="J62" i="1"/>
  <c r="I63" i="1"/>
  <c r="J63" i="1"/>
  <c r="I64" i="1"/>
  <c r="J64" i="1"/>
  <c r="I65" i="1"/>
  <c r="J65" i="1"/>
  <c r="I66" i="1"/>
  <c r="J66" i="1"/>
  <c r="I67" i="1"/>
  <c r="J67" i="1"/>
  <c r="I69" i="1"/>
  <c r="J69" i="1"/>
  <c r="I70" i="1"/>
  <c r="J70" i="1"/>
  <c r="I71" i="1"/>
  <c r="J71" i="1"/>
  <c r="I72" i="1"/>
  <c r="J72" i="1"/>
  <c r="I73" i="1"/>
  <c r="J73" i="1"/>
  <c r="I74" i="1"/>
  <c r="J74" i="1"/>
  <c r="I75" i="1"/>
  <c r="J75" i="1"/>
  <c r="I76" i="1"/>
  <c r="J76" i="1"/>
  <c r="I77" i="1"/>
  <c r="J77" i="1"/>
  <c r="I78" i="1"/>
  <c r="J78" i="1"/>
  <c r="I79" i="1"/>
  <c r="J79" i="1"/>
  <c r="I80" i="1"/>
  <c r="J80" i="1"/>
  <c r="J8" i="1"/>
  <c r="I8" i="1"/>
  <c r="F9" i="1"/>
  <c r="G9" i="1"/>
  <c r="F11" i="1"/>
  <c r="G11" i="1"/>
  <c r="F12" i="1"/>
  <c r="G12" i="1"/>
  <c r="F13" i="1"/>
  <c r="G13" i="1"/>
  <c r="F14" i="1"/>
  <c r="G14" i="1"/>
  <c r="F15" i="1"/>
  <c r="G15" i="1"/>
  <c r="F16" i="1"/>
  <c r="G16" i="1"/>
  <c r="F17" i="1"/>
  <c r="G17" i="1"/>
  <c r="F18" i="1"/>
  <c r="G18" i="1"/>
  <c r="F19" i="1"/>
  <c r="F20" i="1"/>
  <c r="G20" i="1"/>
  <c r="F21" i="1"/>
  <c r="G21" i="1"/>
  <c r="F22" i="1"/>
  <c r="F23" i="1"/>
  <c r="G23" i="1"/>
  <c r="F24" i="1"/>
  <c r="G24" i="1"/>
  <c r="F25" i="1"/>
  <c r="F26" i="1"/>
  <c r="F27" i="1"/>
  <c r="G27" i="1"/>
  <c r="F29" i="1"/>
  <c r="G29" i="1"/>
  <c r="F30" i="1"/>
  <c r="G30" i="1"/>
  <c r="F31" i="1"/>
  <c r="G31" i="1"/>
  <c r="F32" i="1"/>
  <c r="F34" i="1"/>
  <c r="G34" i="1"/>
  <c r="F35" i="1"/>
  <c r="G35" i="1"/>
  <c r="F36" i="1"/>
  <c r="G36" i="1"/>
  <c r="F37" i="1"/>
  <c r="G37" i="1"/>
  <c r="F38" i="1"/>
  <c r="G38" i="1"/>
  <c r="F39" i="1"/>
  <c r="G39" i="1"/>
  <c r="F41" i="1"/>
  <c r="G41" i="1"/>
  <c r="F42" i="1"/>
  <c r="G42" i="1"/>
  <c r="F43" i="1"/>
  <c r="G43" i="1"/>
  <c r="F44" i="1"/>
  <c r="G44" i="1"/>
  <c r="F45" i="1"/>
  <c r="G45" i="1"/>
  <c r="F46" i="1"/>
  <c r="G46" i="1"/>
  <c r="F47" i="1"/>
  <c r="G47" i="1"/>
  <c r="F49" i="1"/>
  <c r="G49" i="1"/>
  <c r="F50" i="1"/>
  <c r="G50" i="1"/>
  <c r="F51" i="1"/>
  <c r="G51" i="1"/>
  <c r="F53" i="1"/>
  <c r="G53" i="1"/>
  <c r="F54" i="1"/>
  <c r="G54" i="1"/>
  <c r="F55" i="1"/>
  <c r="G55" i="1"/>
  <c r="F56" i="1"/>
  <c r="G56" i="1"/>
  <c r="F57" i="1"/>
  <c r="G57" i="1"/>
  <c r="F59" i="1"/>
  <c r="G59" i="1"/>
  <c r="F61" i="1"/>
  <c r="G61" i="1"/>
  <c r="F62" i="1"/>
  <c r="F63" i="1"/>
  <c r="G63" i="1"/>
  <c r="F64" i="1"/>
  <c r="G64" i="1"/>
  <c r="F65" i="1"/>
  <c r="F66" i="1"/>
  <c r="G66" i="1"/>
  <c r="F67" i="1"/>
  <c r="G67" i="1"/>
  <c r="F69" i="1"/>
  <c r="G69" i="1"/>
  <c r="F70" i="1"/>
  <c r="G70" i="1"/>
  <c r="F71" i="1"/>
  <c r="G71" i="1"/>
  <c r="F72" i="1"/>
  <c r="G72" i="1"/>
  <c r="F73" i="1"/>
  <c r="G73" i="1"/>
  <c r="F74" i="1"/>
  <c r="G74" i="1"/>
  <c r="F75" i="1"/>
  <c r="G75" i="1"/>
  <c r="F76" i="1"/>
  <c r="G76" i="1"/>
  <c r="F77" i="1"/>
  <c r="G77" i="1"/>
  <c r="F78" i="1"/>
  <c r="G78" i="1"/>
  <c r="F79" i="1"/>
  <c r="G79" i="1"/>
  <c r="F80" i="1"/>
  <c r="G80" i="1"/>
  <c r="G8" i="1"/>
  <c r="F8" i="1"/>
  <c r="K28" i="1" l="1"/>
  <c r="H6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9" i="1"/>
  <c r="E30" i="1"/>
  <c r="E31" i="1"/>
  <c r="E32" i="1"/>
  <c r="E34" i="1"/>
  <c r="E35" i="1"/>
  <c r="E36" i="1"/>
  <c r="E37" i="1"/>
  <c r="E38" i="1"/>
  <c r="E39" i="1"/>
  <c r="E41" i="1"/>
  <c r="E42" i="1"/>
  <c r="E43" i="1"/>
  <c r="E44" i="1"/>
  <c r="E45" i="1"/>
  <c r="E46" i="1"/>
  <c r="E47" i="1"/>
  <c r="E49" i="1"/>
  <c r="E50" i="1"/>
  <c r="E51" i="1"/>
  <c r="E53" i="1"/>
  <c r="E54" i="1"/>
  <c r="E55" i="1"/>
  <c r="E56" i="1"/>
  <c r="E57" i="1"/>
  <c r="E59" i="1"/>
  <c r="E61" i="1"/>
  <c r="E62" i="1"/>
  <c r="E63" i="1"/>
  <c r="E64" i="1"/>
  <c r="E65" i="1"/>
  <c r="E66" i="1"/>
  <c r="E67" i="1"/>
  <c r="E69" i="1"/>
  <c r="E70" i="1"/>
  <c r="E71" i="1"/>
  <c r="E72" i="1"/>
  <c r="E73" i="1"/>
  <c r="E74" i="1"/>
  <c r="E75" i="1"/>
  <c r="E76" i="1"/>
  <c r="E77" i="1"/>
  <c r="E78" i="1"/>
  <c r="E79" i="1"/>
  <c r="E80" i="1"/>
  <c r="E8" i="1"/>
  <c r="E9" i="1"/>
  <c r="D48" i="1"/>
  <c r="C68" i="1"/>
  <c r="C60" i="1"/>
  <c r="C58" i="1"/>
  <c r="C52" i="1"/>
  <c r="C48" i="1"/>
  <c r="C40" i="1"/>
  <c r="C33" i="1"/>
  <c r="C28" i="1"/>
  <c r="C10" i="1"/>
  <c r="C7" i="1"/>
  <c r="F48" i="1" l="1"/>
  <c r="G48" i="1"/>
  <c r="N28" i="1"/>
  <c r="O28" i="1"/>
  <c r="E48" i="1"/>
  <c r="C81" i="1"/>
  <c r="K58" i="1" l="1"/>
  <c r="H58" i="1"/>
  <c r="D58" i="1"/>
  <c r="F58" i="1" l="1"/>
  <c r="G58" i="1"/>
  <c r="J58" i="1"/>
  <c r="I58" i="1"/>
  <c r="O58" i="1"/>
  <c r="N58" i="1"/>
  <c r="L58" i="1"/>
  <c r="M58" i="1"/>
  <c r="E58" i="1"/>
  <c r="D10" i="1" l="1"/>
  <c r="G10" i="1" l="1"/>
  <c r="E10" i="1"/>
  <c r="H28" i="1"/>
  <c r="M28" i="1" l="1"/>
  <c r="L28" i="1"/>
  <c r="D40" i="1"/>
  <c r="F40" i="1" l="1"/>
  <c r="G40" i="1"/>
  <c r="E40" i="1"/>
  <c r="K60" i="1"/>
  <c r="D60" i="1"/>
  <c r="M60" i="1" l="1"/>
  <c r="N60" i="1"/>
  <c r="L60" i="1"/>
  <c r="O60" i="1"/>
  <c r="G60" i="1"/>
  <c r="F60" i="1"/>
  <c r="J60" i="1"/>
  <c r="I60" i="1"/>
  <c r="E60" i="1"/>
  <c r="K68" i="1" l="1"/>
  <c r="H68" i="1"/>
  <c r="D68" i="1"/>
  <c r="F68" i="1" l="1"/>
  <c r="G68" i="1"/>
  <c r="J68" i="1"/>
  <c r="I68" i="1"/>
  <c r="O68" i="1"/>
  <c r="L68" i="1"/>
  <c r="N68" i="1"/>
  <c r="M68" i="1"/>
  <c r="E68" i="1"/>
  <c r="K52" i="1"/>
  <c r="H52" i="1"/>
  <c r="D52" i="1"/>
  <c r="J52" i="1" l="1"/>
  <c r="I52" i="1"/>
  <c r="F52" i="1"/>
  <c r="G52" i="1"/>
  <c r="N52" i="1"/>
  <c r="L52" i="1"/>
  <c r="O52" i="1"/>
  <c r="M52" i="1"/>
  <c r="E52" i="1"/>
  <c r="K10" i="1"/>
  <c r="H10" i="1"/>
  <c r="H33" i="1"/>
  <c r="K48" i="1"/>
  <c r="H48" i="1"/>
  <c r="K7" i="1"/>
  <c r="H7" i="1"/>
  <c r="D7" i="1"/>
  <c r="H40" i="1"/>
  <c r="D28" i="1"/>
  <c r="I10" i="1" l="1"/>
  <c r="J10" i="1"/>
  <c r="G28" i="1"/>
  <c r="F28" i="1"/>
  <c r="I28" i="1"/>
  <c r="J28" i="1"/>
  <c r="J48" i="1"/>
  <c r="I48" i="1"/>
  <c r="I40" i="1"/>
  <c r="J40" i="1"/>
  <c r="M10" i="1"/>
  <c r="N10" i="1"/>
  <c r="O10" i="1"/>
  <c r="L10" i="1"/>
  <c r="F7" i="1"/>
  <c r="G7" i="1"/>
  <c r="O48" i="1"/>
  <c r="N48" i="1"/>
  <c r="L48" i="1"/>
  <c r="M48" i="1"/>
  <c r="O7" i="1"/>
  <c r="N7" i="1"/>
  <c r="M7" i="1"/>
  <c r="L7" i="1"/>
  <c r="I7" i="1"/>
  <c r="J7" i="1"/>
  <c r="E7" i="1"/>
  <c r="H81" i="1"/>
  <c r="K33" i="1"/>
  <c r="D33" i="1"/>
  <c r="I33" i="1" s="1"/>
  <c r="K40" i="1"/>
  <c r="F33" i="1" l="1"/>
  <c r="G33" i="1"/>
  <c r="O33" i="1"/>
  <c r="L33" i="1"/>
  <c r="M33" i="1"/>
  <c r="N33" i="1"/>
  <c r="O40" i="1"/>
  <c r="L40" i="1"/>
  <c r="N40" i="1"/>
  <c r="M40" i="1"/>
  <c r="J33" i="1"/>
  <c r="K81" i="1"/>
  <c r="E33" i="1"/>
  <c r="D81" i="1"/>
  <c r="I81" i="1" s="1"/>
  <c r="L81" i="1" l="1"/>
  <c r="N81" i="1"/>
  <c r="M81" i="1"/>
  <c r="O81" i="1"/>
  <c r="F81" i="1"/>
  <c r="G81" i="1"/>
  <c r="J81" i="1"/>
  <c r="E81" i="1"/>
</calcChain>
</file>

<file path=xl/sharedStrings.xml><?xml version="1.0" encoding="utf-8"?>
<sst xmlns="http://schemas.openxmlformats.org/spreadsheetml/2006/main" count="161" uniqueCount="103">
  <si>
    <t>Подраздел</t>
  </si>
  <si>
    <t xml:space="preserve"> Наименование показателя</t>
  </si>
  <si>
    <t>удельный вес в общем объёме расходов</t>
  </si>
  <si>
    <t>Сумма</t>
  </si>
  <si>
    <t>%</t>
  </si>
  <si>
    <t>Дума города Нефтеюганска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</si>
  <si>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</si>
  <si>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</si>
  <si>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</si>
  <si>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</si>
  <si>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</si>
  <si>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</si>
  <si>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Другие общегосударственные вопросы</t>
  </si>
  <si>
    <t>0113</t>
  </si>
  <si>
    <t>администрация города Нефтеюганска</t>
  </si>
  <si>
    <t>0104</t>
  </si>
  <si>
    <t>Судебная система</t>
  </si>
  <si>
    <t>0105</t>
  </si>
  <si>
    <t>Другие вопросы в области национальной безопасности и правоохранительной деятельности</t>
  </si>
  <si>
    <t>0314</t>
  </si>
  <si>
    <t>Сельское хозяйство и рыболовство</t>
  </si>
  <si>
    <t>0405</t>
  </si>
  <si>
    <t>Другие вопросы в области национальной экономики</t>
  </si>
  <si>
    <t>0412</t>
  </si>
  <si>
    <t>Пенсионное обеспечение</t>
  </si>
  <si>
    <t>1001</t>
  </si>
  <si>
    <t>Периодическая печать и издательства</t>
  </si>
  <si>
    <t>1202</t>
  </si>
  <si>
    <t>Департамент финансов администрации города Нефтеюганска</t>
  </si>
  <si>
    <t>Резервные фонды</t>
  </si>
  <si>
    <t>0111</t>
  </si>
  <si>
    <t>Жилищное хозяйство</t>
  </si>
  <si>
    <t>0501</t>
  </si>
  <si>
    <t>Социальное обеспечение населения</t>
  </si>
  <si>
    <t>1003</t>
  </si>
  <si>
    <t>Охрана семьи и детства</t>
  </si>
  <si>
    <t>1004</t>
  </si>
  <si>
    <t>Телевидение и радиовещание</t>
  </si>
  <si>
    <t>1201</t>
  </si>
  <si>
    <t>Общеэкономические вопросы</t>
  </si>
  <si>
    <t>0401</t>
  </si>
  <si>
    <t>Дошкольное образование</t>
  </si>
  <si>
    <t>0701</t>
  </si>
  <si>
    <t>Общее образование</t>
  </si>
  <si>
    <t>0702</t>
  </si>
  <si>
    <t>0707</t>
  </si>
  <si>
    <t>Другие вопросы в области образования</t>
  </si>
  <si>
    <t>0709</t>
  </si>
  <si>
    <t>Культура</t>
  </si>
  <si>
    <t>0801</t>
  </si>
  <si>
    <t>Другие вопросы в области культуры, кинематографии</t>
  </si>
  <si>
    <t>0804</t>
  </si>
  <si>
    <t>Комитет физической культуры и спорта администрации города Нефтеюганска</t>
  </si>
  <si>
    <t>Физическая культура</t>
  </si>
  <si>
    <t>1101</t>
  </si>
  <si>
    <t>Массовый спорт</t>
  </si>
  <si>
    <t>1102</t>
  </si>
  <si>
    <t>Другие вопросы в области физической культуры и спорта</t>
  </si>
  <si>
    <t>1105</t>
  </si>
  <si>
    <t>Дорожное хозяйство (дорожные фонды)</t>
  </si>
  <si>
    <t>0409</t>
  </si>
  <si>
    <t>Коммунальное хозяйство</t>
  </si>
  <si>
    <t>0502</t>
  </si>
  <si>
    <t>Департамент жилищно-коммунального хозяйства администрации города Нефтеюганска</t>
  </si>
  <si>
    <t>Транспорт</t>
  </si>
  <si>
    <t>0408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</si>
  <si>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</si>
  <si>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</si>
  <si>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</si>
  <si>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</si>
  <si>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Органы юстиции</t>
  </si>
  <si>
    <t>0304</t>
  </si>
  <si>
    <t>Приложение № 4</t>
  </si>
  <si>
    <t>1301</t>
  </si>
  <si>
    <t>0703</t>
  </si>
  <si>
    <t>0909</t>
  </si>
  <si>
    <t>Другие вопросы в области здравоохранения</t>
  </si>
  <si>
    <t>0605</t>
  </si>
  <si>
    <t>Другие вопросы в области охраны окружающей среды</t>
  </si>
  <si>
    <t>Дополнительное образование детей</t>
  </si>
  <si>
    <t>Департамент муниципального имущества администрации города Нефтеюганска</t>
  </si>
  <si>
    <t>Департамент градостроительства и земельных отношений администрации города Нефтеюганска</t>
  </si>
  <si>
    <t>Комитет культуры и туризма администрации города Нефтеюганска</t>
  </si>
  <si>
    <t xml:space="preserve">Молодёжная политика </t>
  </si>
  <si>
    <t>Обслуживание государственного (муниципального) внутреннего долга</t>
  </si>
  <si>
    <t>0310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</si>
  <si>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</si>
  <si>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1103</t>
  </si>
  <si>
    <t xml:space="preserve">Спорт высших достижений
</t>
  </si>
  <si>
    <t xml:space="preserve">Отклонение 2024 года от проекта 2023 года </t>
  </si>
  <si>
    <t>2023 год (проект)</t>
  </si>
  <si>
    <t xml:space="preserve"> 2025 год (проект) </t>
  </si>
  <si>
    <t xml:space="preserve">Отклонение 2025 года от проекта 2024 года </t>
  </si>
  <si>
    <t>Счётная палата города Нефтеюганска</t>
  </si>
  <si>
    <t xml:space="preserve">Сравнение проекта бюджета по расходам на 2024 - 2026 годы с проектом на 2023 год </t>
  </si>
  <si>
    <t xml:space="preserve"> 2024 год </t>
  </si>
  <si>
    <t>2024 год (проект)</t>
  </si>
  <si>
    <t xml:space="preserve"> 2026 год (проект) </t>
  </si>
  <si>
    <t xml:space="preserve">Отклонение 2026 года от  проекта 2023 года </t>
  </si>
  <si>
    <t xml:space="preserve">Отклонение 2026 года от проекта 2025 года </t>
  </si>
  <si>
    <t>Расходы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</si>
  <si>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</si>
  <si>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Департамент образования администрации города Нефтеюганска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</si>
</sst>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0"/>
      <name val="Arial Cyr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theme="1"/>
      <name val="Calibri"/>
      <family val="2"/>
      <charset val="204"/>
      <scheme val="minor"/>
    </font>
    <font>
      <b/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2"/>
      <color rgb="FFFF0000"/>
      <name val="Times New Roman"/>
      <family val="1"/>
    </font>
    <font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1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2" fillId="21" borderId="7" applyNumberFormat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7" fillId="0" borderId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</cellStyleXfs>
  <cellXfs count="52">
    <xf numFmtId="0" fontId="0" fillId="0" borderId="0" xfId="0"/>
    <xf numFmtId="0" fontId="23" fillId="24" borderId="0" xfId="0" applyFont="1" applyFill="1"/>
    <xf numFmtId="0" fontId="22" fillId="24" borderId="0" xfId="1" applyFont="1" applyFill="1" applyBorder="1" applyAlignment="1">
      <alignment horizontal="center" wrapText="1"/>
    </xf>
    <xf numFmtId="49" fontId="25" fillId="24" borderId="10" xfId="1" applyNumberFormat="1" applyFont="1" applyFill="1" applyBorder="1" applyAlignment="1">
      <alignment vertical="top" wrapText="1"/>
    </xf>
    <xf numFmtId="49" fontId="25" fillId="24" borderId="10" xfId="1" applyNumberFormat="1" applyFont="1" applyFill="1" applyBorder="1" applyAlignment="1">
      <alignment horizontal="center" vertical="center" wrapText="1"/>
    </xf>
    <xf numFmtId="0" fontId="28" fillId="24" borderId="0" xfId="0" applyFont="1" applyFill="1"/>
    <xf numFmtId="0" fontId="20" fillId="24" borderId="10" xfId="1" applyNumberFormat="1" applyFont="1" applyFill="1" applyBorder="1" applyAlignment="1">
      <alignment vertical="top" wrapText="1"/>
    </xf>
    <xf numFmtId="49" fontId="20" fillId="24" borderId="10" xfId="1" applyNumberFormat="1" applyFont="1" applyFill="1" applyBorder="1" applyAlignment="1">
      <alignment horizontal="center" vertical="center"/>
    </xf>
    <xf numFmtId="49" fontId="21" fillId="24" borderId="10" xfId="1" applyNumberFormat="1" applyFont="1" applyFill="1" applyBorder="1" applyAlignment="1">
      <alignment horizontal="left" vertical="top" wrapText="1"/>
    </xf>
    <xf numFmtId="49" fontId="21" fillId="24" borderId="10" xfId="1" applyNumberFormat="1" applyFont="1" applyFill="1" applyBorder="1" applyAlignment="1">
      <alignment horizontal="center" vertical="center" shrinkToFit="1"/>
    </xf>
    <xf numFmtId="3" fontId="20" fillId="24" borderId="10" xfId="1" applyNumberFormat="1" applyFont="1" applyFill="1" applyBorder="1" applyAlignment="1">
      <alignment horizontal="center" vertical="center" shrinkToFit="1"/>
    </xf>
    <xf numFmtId="49" fontId="25" fillId="24" borderId="10" xfId="1" applyNumberFormat="1" applyFont="1" applyFill="1" applyBorder="1" applyAlignment="1">
      <alignment vertical="center" wrapText="1"/>
    </xf>
    <xf numFmtId="0" fontId="25" fillId="24" borderId="10" xfId="1" applyFont="1" applyFill="1" applyBorder="1" applyAlignment="1">
      <alignment vertical="top" wrapText="1"/>
    </xf>
    <xf numFmtId="0" fontId="25" fillId="24" borderId="10" xfId="1" applyFont="1" applyFill="1" applyBorder="1" applyAlignment="1">
      <alignment horizontal="center" vertical="center"/>
    </xf>
    <xf numFmtId="49" fontId="20" fillId="24" borderId="10" xfId="1" applyNumberFormat="1" applyFont="1" applyFill="1" applyBorder="1" applyAlignment="1">
      <alignment horizontal="center" vertical="center" wrapText="1"/>
    </xf>
    <xf numFmtId="0" fontId="29" fillId="24" borderId="0" xfId="0" applyFont="1" applyFill="1"/>
    <xf numFmtId="0" fontId="30" fillId="24" borderId="0" xfId="1" applyFont="1" applyFill="1" applyBorder="1" applyAlignment="1">
      <alignment horizontal="center" wrapText="1"/>
    </xf>
    <xf numFmtId="3" fontId="25" fillId="24" borderId="10" xfId="1" applyNumberFormat="1" applyFont="1" applyFill="1" applyBorder="1" applyAlignment="1">
      <alignment horizontal="center" vertical="center" shrinkToFit="1"/>
    </xf>
    <xf numFmtId="0" fontId="27" fillId="24" borderId="0" xfId="0" applyNumberFormat="1" applyFont="1" applyFill="1"/>
    <xf numFmtId="0" fontId="22" fillId="24" borderId="0" xfId="1" applyFont="1" applyFill="1" applyBorder="1" applyAlignment="1">
      <alignment horizontal="center" wrapText="1"/>
    </xf>
    <xf numFmtId="3" fontId="29" fillId="24" borderId="0" xfId="0" applyNumberFormat="1" applyFont="1" applyFill="1"/>
    <xf numFmtId="164" fontId="25" fillId="24" borderId="10" xfId="1" applyNumberFormat="1" applyFont="1" applyFill="1" applyBorder="1" applyAlignment="1">
      <alignment horizontal="center" vertical="center"/>
    </xf>
    <xf numFmtId="164" fontId="20" fillId="24" borderId="10" xfId="1" applyNumberFormat="1" applyFont="1" applyFill="1" applyBorder="1" applyAlignment="1">
      <alignment horizontal="center" vertical="center"/>
    </xf>
    <xf numFmtId="164" fontId="22" fillId="24" borderId="10" xfId="1" applyNumberFormat="1" applyFont="1" applyFill="1" applyBorder="1" applyAlignment="1">
      <alignment horizontal="center" vertical="center" wrapText="1"/>
    </xf>
    <xf numFmtId="3" fontId="25" fillId="24" borderId="10" xfId="1" applyNumberFormat="1" applyFont="1" applyFill="1" applyBorder="1" applyAlignment="1">
      <alignment horizontal="center" vertical="center"/>
    </xf>
    <xf numFmtId="0" fontId="32" fillId="24" borderId="0" xfId="0" applyFont="1" applyFill="1"/>
    <xf numFmtId="164" fontId="22" fillId="24" borderId="11" xfId="1" applyNumberFormat="1" applyFont="1" applyFill="1" applyBorder="1" applyAlignment="1">
      <alignment horizontal="center" vertical="center" wrapText="1"/>
    </xf>
    <xf numFmtId="3" fontId="22" fillId="24" borderId="11" xfId="1" applyNumberFormat="1" applyFont="1" applyFill="1" applyBorder="1" applyAlignment="1">
      <alignment horizontal="center" vertical="center" wrapText="1"/>
    </xf>
    <xf numFmtId="3" fontId="20" fillId="24" borderId="10" xfId="1" applyNumberFormat="1" applyFont="1" applyFill="1" applyBorder="1" applyAlignment="1">
      <alignment horizontal="center" vertical="center"/>
    </xf>
    <xf numFmtId="3" fontId="32" fillId="24" borderId="0" xfId="0" applyNumberFormat="1" applyFont="1" applyFill="1"/>
    <xf numFmtId="3" fontId="20" fillId="24" borderId="10" xfId="37" applyNumberFormat="1" applyFont="1" applyFill="1" applyBorder="1" applyAlignment="1">
      <alignment horizontal="center" vertical="center"/>
    </xf>
    <xf numFmtId="0" fontId="25" fillId="24" borderId="10" xfId="1" applyNumberFormat="1" applyFont="1" applyFill="1" applyBorder="1" applyAlignment="1">
      <alignment vertical="top" wrapText="1"/>
    </xf>
    <xf numFmtId="49" fontId="25" fillId="24" borderId="10" xfId="1" applyNumberFormat="1" applyFont="1" applyFill="1" applyBorder="1" applyAlignment="1">
      <alignment horizontal="center" vertical="center"/>
    </xf>
    <xf numFmtId="164" fontId="29" fillId="24" borderId="0" xfId="0" applyNumberFormat="1" applyFont="1" applyFill="1"/>
    <xf numFmtId="4" fontId="29" fillId="24" borderId="0" xfId="0" applyNumberFormat="1" applyFont="1" applyFill="1"/>
    <xf numFmtId="0" fontId="33" fillId="0" borderId="11" xfId="0" applyNumberFormat="1" applyFont="1" applyBorder="1" applyAlignment="1">
      <alignment horizontal="center" vertical="center" wrapText="1"/>
    </xf>
    <xf numFmtId="0" fontId="25" fillId="24" borderId="10" xfId="1" applyNumberFormat="1" applyFont="1" applyFill="1" applyBorder="1" applyAlignment="1">
      <alignment horizontal="center" vertical="center" wrapText="1"/>
    </xf>
    <xf numFmtId="0" fontId="25" fillId="24" borderId="11" xfId="1" applyNumberFormat="1" applyFont="1" applyFill="1" applyBorder="1" applyAlignment="1">
      <alignment horizontal="center" vertical="center" wrapText="1"/>
    </xf>
    <xf numFmtId="0" fontId="25" fillId="24" borderId="11" xfId="0" applyNumberFormat="1" applyFont="1" applyFill="1" applyBorder="1" applyAlignment="1">
      <alignment horizontal="center" vertical="center" wrapText="1"/>
    </xf>
    <xf numFmtId="0" fontId="20" fillId="24" borderId="0" xfId="0" applyFont="1" applyFill="1" applyAlignment="1">
      <alignment horizontal="right"/>
    </xf>
    <xf numFmtId="164" fontId="22" fillId="24" borderId="13" xfId="1" applyNumberFormat="1" applyFont="1" applyFill="1" applyBorder="1" applyAlignment="1">
      <alignment horizontal="center" vertical="center" wrapText="1"/>
    </xf>
    <xf numFmtId="0" fontId="26" fillId="24" borderId="14" xfId="1" applyFont="1" applyFill="1" applyBorder="1" applyAlignment="1">
      <alignment horizontal="center" vertical="center" wrapText="1"/>
    </xf>
    <xf numFmtId="0" fontId="22" fillId="24" borderId="0" xfId="1" applyFont="1" applyFill="1" applyBorder="1" applyAlignment="1">
      <alignment horizontal="center" wrapText="1"/>
    </xf>
    <xf numFmtId="0" fontId="25" fillId="24" borderId="10" xfId="37" applyNumberFormat="1" applyFont="1" applyFill="1" applyBorder="1" applyAlignment="1">
      <alignment horizontal="center" vertical="center" wrapText="1"/>
    </xf>
    <xf numFmtId="0" fontId="24" fillId="24" borderId="10" xfId="1" applyFont="1" applyFill="1" applyBorder="1" applyAlignment="1">
      <alignment horizontal="center" vertical="center" wrapText="1"/>
    </xf>
    <xf numFmtId="3" fontId="25" fillId="24" borderId="12" xfId="1" applyNumberFormat="1" applyFont="1" applyFill="1" applyBorder="1" applyAlignment="1">
      <alignment horizontal="center" vertical="center" wrapText="1"/>
    </xf>
    <xf numFmtId="0" fontId="26" fillId="24" borderId="11" xfId="1" applyFont="1" applyFill="1" applyBorder="1" applyAlignment="1">
      <alignment horizontal="center" vertical="center" wrapText="1"/>
    </xf>
    <xf numFmtId="164" fontId="22" fillId="24" borderId="12" xfId="1" applyNumberFormat="1" applyFont="1" applyFill="1" applyBorder="1" applyAlignment="1">
      <alignment horizontal="center" vertical="center" wrapText="1"/>
    </xf>
    <xf numFmtId="0" fontId="32" fillId="24" borderId="11" xfId="0" applyFont="1" applyFill="1" applyBorder="1" applyAlignment="1">
      <alignment horizontal="center" vertical="center" wrapText="1"/>
    </xf>
    <xf numFmtId="0" fontId="31" fillId="0" borderId="14" xfId="0" applyFont="1" applyBorder="1" applyAlignment="1">
      <alignment horizontal="center" vertical="center" wrapText="1"/>
    </xf>
    <xf numFmtId="0" fontId="25" fillId="24" borderId="12" xfId="37" applyNumberFormat="1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</cellXfs>
  <cellStyles count="44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2" xfId="1"/>
    <cellStyle name="Обычный_Приложения  734" xfId="37"/>
    <cellStyle name="Плохой 2" xfId="38"/>
    <cellStyle name="Пояснение 2" xfId="39"/>
    <cellStyle name="Примечание 2" xfId="40"/>
    <cellStyle name="Связанная ячейка 2" xfId="41"/>
    <cellStyle name="Текст предупреждения 2" xfId="42"/>
    <cellStyle name="Хороший 2" xfId="4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88"/>
  <sheetViews>
    <sheetView tabSelected="1" zoomScale="80" zoomScaleNormal="80" zoomScaleSheetLayoutView="75" workbookViewId="0">
      <pane ySplit="5" topLeftCell="A57" activePane="bottomLeft" state="frozen"/>
      <selection pane="bottomLeft" activeCell="G69" sqref="G69"/>
    </sheetView>
  </sheetViews>
  <sheetFormatPr defaultColWidth="9.140625" defaultRowHeight="15.75" x14ac:dyDescent="0.25"/>
  <cols>
    <col min="1" max="1" width="73.5703125" style="1" customWidth="1"/>
    <col min="2" max="2" width="12.7109375" style="1" customWidth="1"/>
    <col min="3" max="3" width="18.28515625" style="1" customWidth="1"/>
    <col min="4" max="4" width="17.42578125" style="15" customWidth="1"/>
    <col min="5" max="5" width="13.85546875" style="15" customWidth="1"/>
    <col min="6" max="6" width="17.42578125" style="25" customWidth="1"/>
    <col min="7" max="7" width="14.5703125" style="25" customWidth="1"/>
    <col min="8" max="8" width="20.28515625" style="15" customWidth="1"/>
    <col min="9" max="9" width="18.140625" style="15" customWidth="1"/>
    <col min="10" max="10" width="9.5703125" style="15" customWidth="1"/>
    <col min="11" max="11" width="20.7109375" style="15" customWidth="1"/>
    <col min="12" max="12" width="17.28515625" style="15" customWidth="1"/>
    <col min="13" max="13" width="10.7109375" style="15" customWidth="1"/>
    <col min="14" max="14" width="17.42578125" style="15" customWidth="1"/>
    <col min="15" max="15" width="10.140625" style="15" customWidth="1"/>
    <col min="16" max="16384" width="9.140625" style="1"/>
  </cols>
  <sheetData>
    <row r="1" spans="1:15" x14ac:dyDescent="0.25">
      <c r="N1" s="39" t="s">
        <v>72</v>
      </c>
      <c r="O1" s="39"/>
    </row>
    <row r="2" spans="1:15" x14ac:dyDescent="0.25">
      <c r="A2" s="42" t="s">
        <v>94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</row>
    <row r="3" spans="1:15" x14ac:dyDescent="0.25">
      <c r="A3" s="2"/>
      <c r="B3" s="2"/>
      <c r="C3" s="2"/>
      <c r="D3" s="16"/>
      <c r="E3" s="16"/>
      <c r="F3" s="19"/>
      <c r="G3" s="19"/>
      <c r="H3" s="16"/>
      <c r="I3" s="16"/>
      <c r="J3" s="16"/>
      <c r="K3" s="16"/>
      <c r="L3" s="16"/>
      <c r="M3" s="16"/>
      <c r="N3" s="16"/>
      <c r="O3" s="16"/>
    </row>
    <row r="4" spans="1:15" ht="36" customHeight="1" x14ac:dyDescent="0.25">
      <c r="A4" s="50" t="s">
        <v>1</v>
      </c>
      <c r="B4" s="43" t="s">
        <v>0</v>
      </c>
      <c r="C4" s="45" t="s">
        <v>90</v>
      </c>
      <c r="D4" s="40" t="s">
        <v>95</v>
      </c>
      <c r="E4" s="49"/>
      <c r="F4" s="40" t="s">
        <v>89</v>
      </c>
      <c r="G4" s="41"/>
      <c r="H4" s="47" t="s">
        <v>91</v>
      </c>
      <c r="I4" s="40" t="s">
        <v>92</v>
      </c>
      <c r="J4" s="41"/>
      <c r="K4" s="47" t="s">
        <v>97</v>
      </c>
      <c r="L4" s="40" t="s">
        <v>99</v>
      </c>
      <c r="M4" s="41"/>
      <c r="N4" s="40" t="s">
        <v>98</v>
      </c>
      <c r="O4" s="41"/>
    </row>
    <row r="5" spans="1:15" ht="83.25" customHeight="1" x14ac:dyDescent="0.25">
      <c r="A5" s="51"/>
      <c r="B5" s="44"/>
      <c r="C5" s="46"/>
      <c r="D5" s="23" t="s">
        <v>96</v>
      </c>
      <c r="E5" s="23" t="s">
        <v>2</v>
      </c>
      <c r="F5" s="26" t="s">
        <v>3</v>
      </c>
      <c r="G5" s="27" t="s">
        <v>4</v>
      </c>
      <c r="H5" s="48"/>
      <c r="I5" s="26" t="s">
        <v>3</v>
      </c>
      <c r="J5" s="27" t="s">
        <v>4</v>
      </c>
      <c r="K5" s="48"/>
      <c r="L5" s="26" t="s">
        <v>3</v>
      </c>
      <c r="M5" s="27" t="s">
        <v>4</v>
      </c>
      <c r="N5" s="26" t="s">
        <v>3</v>
      </c>
      <c r="O5" s="27" t="s">
        <v>4</v>
      </c>
    </row>
    <row r="6" spans="1:15" s="18" customFormat="1" ht="18.75" customHeight="1" x14ac:dyDescent="0.25">
      <c r="A6" s="35">
        <v>1</v>
      </c>
      <c r="B6" s="36">
        <v>2</v>
      </c>
      <c r="C6" s="37">
        <v>3</v>
      </c>
      <c r="D6" s="36">
        <v>4</v>
      </c>
      <c r="E6" s="36">
        <v>5</v>
      </c>
      <c r="F6" s="37">
        <v>6</v>
      </c>
      <c r="G6" s="37">
        <v>7</v>
      </c>
      <c r="H6" s="38">
        <v>8</v>
      </c>
      <c r="I6" s="37">
        <v>9</v>
      </c>
      <c r="J6" s="37">
        <v>10</v>
      </c>
      <c r="K6" s="38">
        <v>11</v>
      </c>
      <c r="L6" s="37">
        <v>12</v>
      </c>
      <c r="M6" s="37">
        <v>13</v>
      </c>
      <c r="N6" s="37">
        <v>14</v>
      </c>
      <c r="O6" s="37">
        <v>15</v>
      </c>
    </row>
    <row r="7" spans="1:15" s="5" customFormat="1" x14ac:dyDescent="0.25">
      <c r="A7" s="3" t="s">
        <v>5</v>
      </c>
      <c r="B7" s="4"/>
      <c r="C7" s="17">
        <f>SUM(C8:C9)</f>
        <v>30132700</v>
      </c>
      <c r="D7" s="17">
        <f>SUM(D8:D9)</f>
        <v>36351800</v>
      </c>
      <c r="E7" s="21">
        <f>D7/12864534007*100</f>
        <v>0.28257377982148313</v>
      </c>
      <c r="F7" s="24">
        <f>D7-C7</f>
        <v>6219100</v>
      </c>
      <c r="G7" s="21">
        <f>(D7/C7*100)-100</f>
        <v>20.639039979822599</v>
      </c>
      <c r="H7" s="17">
        <f>SUM(H8:H9)</f>
        <v>36565400</v>
      </c>
      <c r="I7" s="24">
        <f>H7-D7</f>
        <v>213600</v>
      </c>
      <c r="J7" s="21">
        <f>(H7/D7*100)-100</f>
        <v>0.587591260955449</v>
      </c>
      <c r="K7" s="17">
        <f>SUM(K8:K9)</f>
        <v>36351800</v>
      </c>
      <c r="L7" s="24">
        <f>K7-H7</f>
        <v>-213600</v>
      </c>
      <c r="M7" s="21">
        <f>(K7/H7*100)-100</f>
        <v>-0.5841587949263527</v>
      </c>
      <c r="N7" s="24">
        <f>K7-C7</f>
        <v>6219100</v>
      </c>
      <c r="O7" s="21">
        <f>(K7/C7*100)-100</f>
        <v>20.639039979822599</v>
      </c>
    </row>
    <row r="8" spans="1:15" ht="47.25" x14ac:dyDescent="0.25">
      <c r="A8" s="6" t="s">
        <v>8</v>
      </c>
      <c r="B8" s="7" t="s">
        <v>9</v>
      </c>
      <c r="C8" s="10">
        <v>29972700</v>
      </c>
      <c r="D8" s="10">
        <v>36191800</v>
      </c>
      <c r="E8" s="22">
        <f t="shared" ref="E8:E67" si="0">D8/12864534007*100</f>
        <v>0.28133005035632769</v>
      </c>
      <c r="F8" s="28">
        <f>D8-C8</f>
        <v>6219100</v>
      </c>
      <c r="G8" s="22">
        <f>(D8/C8*100)-100</f>
        <v>20.749215119091716</v>
      </c>
      <c r="H8" s="30">
        <v>36405400</v>
      </c>
      <c r="I8" s="28">
        <f>H8-D8</f>
        <v>213600</v>
      </c>
      <c r="J8" s="22">
        <f>(H8/D8*100)-100</f>
        <v>0.59018893782570103</v>
      </c>
      <c r="K8" s="30">
        <v>36191800</v>
      </c>
      <c r="L8" s="28">
        <f>K8-H8</f>
        <v>-213600</v>
      </c>
      <c r="M8" s="22">
        <f>(K8/H8*100)-100</f>
        <v>-0.58672614502243903</v>
      </c>
      <c r="N8" s="28">
        <f>K8-C8</f>
        <v>6219100</v>
      </c>
      <c r="O8" s="22">
        <f>(K8/C8*100)-100</f>
        <v>20.749215119091716</v>
      </c>
    </row>
    <row r="9" spans="1:15" x14ac:dyDescent="0.25">
      <c r="A9" s="6" t="s">
        <v>12</v>
      </c>
      <c r="B9" s="7" t="s">
        <v>13</v>
      </c>
      <c r="C9" s="10">
        <v>160000</v>
      </c>
      <c r="D9" s="10">
        <v>160000</v>
      </c>
      <c r="E9" s="22">
        <f t="shared" si="0"/>
        <v>1.243729465155434E-3</v>
      </c>
      <c r="F9" s="28">
        <f t="shared" ref="F9:F68" si="1">D9-C9</f>
        <v>0</v>
      </c>
      <c r="G9" s="22">
        <f t="shared" ref="G9:G68" si="2">(D9/C9*100)-100</f>
        <v>0</v>
      </c>
      <c r="H9" s="30">
        <v>160000</v>
      </c>
      <c r="I9" s="28">
        <f t="shared" ref="I9:I72" si="3">H9-D9</f>
        <v>0</v>
      </c>
      <c r="J9" s="22">
        <f t="shared" ref="J9:J72" si="4">(H9/D9*100)-100</f>
        <v>0</v>
      </c>
      <c r="K9" s="30">
        <v>160000</v>
      </c>
      <c r="L9" s="28">
        <f t="shared" ref="L9:L72" si="5">K9-H9</f>
        <v>0</v>
      </c>
      <c r="M9" s="22">
        <f t="shared" ref="M9:M72" si="6">(K9/H9*100)-100</f>
        <v>0</v>
      </c>
      <c r="N9" s="28">
        <f t="shared" ref="N9:N72" si="7">K9-C9</f>
        <v>0</v>
      </c>
      <c r="O9" s="22">
        <f t="shared" ref="O9:O72" si="8">(K9/C9*100)-100</f>
        <v>0</v>
      </c>
    </row>
    <row r="10" spans="1:15" s="5" customFormat="1" x14ac:dyDescent="0.25">
      <c r="A10" s="3" t="s">
        <v>14</v>
      </c>
      <c r="B10" s="4"/>
      <c r="C10" s="17">
        <f>SUM(C11:C27)</f>
        <v>459371700</v>
      </c>
      <c r="D10" s="17">
        <f>SUM(D11:D27)</f>
        <v>690480100</v>
      </c>
      <c r="E10" s="21">
        <f t="shared" si="0"/>
        <v>5.3673152842091909</v>
      </c>
      <c r="F10" s="24">
        <f>D10-C10</f>
        <v>231108400</v>
      </c>
      <c r="G10" s="21">
        <f>(D10/C10*100)-100</f>
        <v>50.309672972888848</v>
      </c>
      <c r="H10" s="17">
        <f>SUM(H11:H27)</f>
        <v>678088860</v>
      </c>
      <c r="I10" s="24">
        <f t="shared" si="3"/>
        <v>-12391240</v>
      </c>
      <c r="J10" s="21">
        <f t="shared" si="4"/>
        <v>-1.7945832182563919</v>
      </c>
      <c r="K10" s="17">
        <f>SUM(K11:K27)</f>
        <v>675992860</v>
      </c>
      <c r="L10" s="24">
        <f t="shared" si="5"/>
        <v>-2096000</v>
      </c>
      <c r="M10" s="21">
        <f t="shared" si="6"/>
        <v>-0.30910403099676387</v>
      </c>
      <c r="N10" s="24">
        <f t="shared" si="7"/>
        <v>216621160</v>
      </c>
      <c r="O10" s="21">
        <f t="shared" si="8"/>
        <v>47.155965419724367</v>
      </c>
    </row>
    <row r="11" spans="1:15" s="5" customFormat="1" ht="31.5" x14ac:dyDescent="0.25">
      <c r="A11" s="6" t="s">
        <v>6</v>
      </c>
      <c r="B11" s="14" t="s">
        <v>7</v>
      </c>
      <c r="C11" s="10">
        <v>6259800</v>
      </c>
      <c r="D11" s="10">
        <v>8529600</v>
      </c>
      <c r="E11" s="22">
        <f t="shared" si="0"/>
        <v>6.6303217787436169E-2</v>
      </c>
      <c r="F11" s="28">
        <f t="shared" si="1"/>
        <v>2269800</v>
      </c>
      <c r="G11" s="22">
        <f>(D11/C11*100)-100</f>
        <v>36.259944407169542</v>
      </c>
      <c r="H11" s="10">
        <v>8529600</v>
      </c>
      <c r="I11" s="28">
        <f t="shared" si="3"/>
        <v>0</v>
      </c>
      <c r="J11" s="22">
        <f t="shared" si="4"/>
        <v>0</v>
      </c>
      <c r="K11" s="10">
        <v>8529600</v>
      </c>
      <c r="L11" s="28">
        <f t="shared" si="5"/>
        <v>0</v>
      </c>
      <c r="M11" s="22">
        <f t="shared" si="6"/>
        <v>0</v>
      </c>
      <c r="N11" s="28">
        <f t="shared" si="7"/>
        <v>2269800</v>
      </c>
      <c r="O11" s="22">
        <f t="shared" si="8"/>
        <v>36.259944407169542</v>
      </c>
    </row>
    <row r="12" spans="1:15" ht="47.25" x14ac:dyDescent="0.25">
      <c r="A12" s="6" t="s">
        <v>101</v>
      </c>
      <c r="B12" s="7" t="s">
        <v>15</v>
      </c>
      <c r="C12" s="10">
        <v>227980100</v>
      </c>
      <c r="D12" s="10">
        <v>292450100</v>
      </c>
      <c r="E12" s="22">
        <f t="shared" si="0"/>
        <v>2.2733050403603321</v>
      </c>
      <c r="F12" s="28">
        <f t="shared" si="1"/>
        <v>64470000</v>
      </c>
      <c r="G12" s="22">
        <f t="shared" si="2"/>
        <v>28.278783981584354</v>
      </c>
      <c r="H12" s="30">
        <v>293688900</v>
      </c>
      <c r="I12" s="28">
        <f t="shared" si="3"/>
        <v>1238800</v>
      </c>
      <c r="J12" s="22">
        <f t="shared" si="4"/>
        <v>0.4235936318708724</v>
      </c>
      <c r="K12" s="30">
        <v>292378600</v>
      </c>
      <c r="L12" s="28">
        <f t="shared" si="5"/>
        <v>-1310300</v>
      </c>
      <c r="M12" s="22">
        <f t="shared" si="6"/>
        <v>-0.44615237416191178</v>
      </c>
      <c r="N12" s="28">
        <f t="shared" si="7"/>
        <v>64398500</v>
      </c>
      <c r="O12" s="22">
        <f t="shared" si="8"/>
        <v>28.247421595130447</v>
      </c>
    </row>
    <row r="13" spans="1:15" x14ac:dyDescent="0.25">
      <c r="A13" s="8" t="s">
        <v>16</v>
      </c>
      <c r="B13" s="9" t="s">
        <v>17</v>
      </c>
      <c r="C13" s="10">
        <v>3300</v>
      </c>
      <c r="D13" s="10">
        <v>5800</v>
      </c>
      <c r="E13" s="22">
        <f t="shared" si="0"/>
        <v>4.5085193111884474E-5</v>
      </c>
      <c r="F13" s="28">
        <f t="shared" si="1"/>
        <v>2500</v>
      </c>
      <c r="G13" s="22">
        <f t="shared" si="2"/>
        <v>75.757575757575751</v>
      </c>
      <c r="H13" s="30">
        <v>8900</v>
      </c>
      <c r="I13" s="28">
        <f t="shared" si="3"/>
        <v>3100</v>
      </c>
      <c r="J13" s="22">
        <f t="shared" si="4"/>
        <v>53.448275862068982</v>
      </c>
      <c r="K13" s="30">
        <v>109900</v>
      </c>
      <c r="L13" s="28">
        <f t="shared" si="5"/>
        <v>101000</v>
      </c>
      <c r="M13" s="22">
        <f t="shared" si="6"/>
        <v>1134.8314606741574</v>
      </c>
      <c r="N13" s="28">
        <f t="shared" si="7"/>
        <v>106600</v>
      </c>
      <c r="O13" s="22">
        <f t="shared" si="8"/>
        <v>3230.3030303030305</v>
      </c>
    </row>
    <row r="14" spans="1:15" ht="31.5" x14ac:dyDescent="0.25">
      <c r="A14" s="6" t="s">
        <v>10</v>
      </c>
      <c r="B14" s="9" t="s">
        <v>11</v>
      </c>
      <c r="C14" s="10">
        <v>395900</v>
      </c>
      <c r="D14" s="10">
        <v>420900</v>
      </c>
      <c r="E14" s="22">
        <f t="shared" si="0"/>
        <v>3.2717858242745134E-3</v>
      </c>
      <c r="F14" s="28">
        <f t="shared" si="1"/>
        <v>25000</v>
      </c>
      <c r="G14" s="22">
        <f t="shared" si="2"/>
        <v>6.3147259408941778</v>
      </c>
      <c r="H14" s="30">
        <v>420900</v>
      </c>
      <c r="I14" s="28">
        <f t="shared" si="3"/>
        <v>0</v>
      </c>
      <c r="J14" s="22">
        <f t="shared" si="4"/>
        <v>0</v>
      </c>
      <c r="K14" s="30">
        <v>420900</v>
      </c>
      <c r="L14" s="28">
        <f t="shared" si="5"/>
        <v>0</v>
      </c>
      <c r="M14" s="22">
        <f t="shared" si="6"/>
        <v>0</v>
      </c>
      <c r="N14" s="28">
        <f t="shared" si="7"/>
        <v>25000</v>
      </c>
      <c r="O14" s="22">
        <f t="shared" si="8"/>
        <v>6.3147259408941778</v>
      </c>
    </row>
    <row r="15" spans="1:15" x14ac:dyDescent="0.25">
      <c r="A15" s="6" t="s">
        <v>12</v>
      </c>
      <c r="B15" s="7" t="s">
        <v>13</v>
      </c>
      <c r="C15" s="10">
        <v>131861400</v>
      </c>
      <c r="D15" s="10">
        <v>165762200</v>
      </c>
      <c r="E15" s="22">
        <f t="shared" si="0"/>
        <v>1.2885208271811754</v>
      </c>
      <c r="F15" s="28">
        <f t="shared" si="1"/>
        <v>33900800</v>
      </c>
      <c r="G15" s="22">
        <f t="shared" si="2"/>
        <v>25.709419132513389</v>
      </c>
      <c r="H15" s="30">
        <v>168300200</v>
      </c>
      <c r="I15" s="28">
        <f t="shared" si="3"/>
        <v>2538000</v>
      </c>
      <c r="J15" s="22">
        <f t="shared" si="4"/>
        <v>1.5311090224430046</v>
      </c>
      <c r="K15" s="30">
        <v>169074900</v>
      </c>
      <c r="L15" s="28">
        <f t="shared" si="5"/>
        <v>774700</v>
      </c>
      <c r="M15" s="22">
        <f t="shared" si="6"/>
        <v>0.46030842506425529</v>
      </c>
      <c r="N15" s="28">
        <f t="shared" si="7"/>
        <v>37213500</v>
      </c>
      <c r="O15" s="22">
        <f t="shared" si="8"/>
        <v>28.221678216672956</v>
      </c>
    </row>
    <row r="16" spans="1:15" x14ac:dyDescent="0.25">
      <c r="A16" s="6" t="s">
        <v>70</v>
      </c>
      <c r="B16" s="7" t="s">
        <v>71</v>
      </c>
      <c r="C16" s="10">
        <v>11192600</v>
      </c>
      <c r="D16" s="10">
        <v>13424300</v>
      </c>
      <c r="E16" s="22">
        <f t="shared" si="0"/>
        <v>0.10435123411928807</v>
      </c>
      <c r="F16" s="28">
        <f t="shared" si="1"/>
        <v>2231700</v>
      </c>
      <c r="G16" s="22">
        <f t="shared" si="2"/>
        <v>19.939066883476571</v>
      </c>
      <c r="H16" s="30">
        <v>13405200</v>
      </c>
      <c r="I16" s="28">
        <f t="shared" si="3"/>
        <v>-19100</v>
      </c>
      <c r="J16" s="22">
        <f t="shared" si="4"/>
        <v>-0.14227929947929852</v>
      </c>
      <c r="K16" s="30">
        <v>13405200</v>
      </c>
      <c r="L16" s="28">
        <f t="shared" si="5"/>
        <v>0</v>
      </c>
      <c r="M16" s="22">
        <f t="shared" si="6"/>
        <v>0</v>
      </c>
      <c r="N16" s="28">
        <f t="shared" si="7"/>
        <v>2212600</v>
      </c>
      <c r="O16" s="22">
        <f t="shared" si="8"/>
        <v>19.768418419312766</v>
      </c>
    </row>
    <row r="17" spans="1:15" ht="36" customHeight="1" x14ac:dyDescent="0.25">
      <c r="A17" s="6" t="s">
        <v>86</v>
      </c>
      <c r="B17" s="7" t="s">
        <v>85</v>
      </c>
      <c r="C17" s="10">
        <v>60000</v>
      </c>
      <c r="D17" s="10">
        <v>60000</v>
      </c>
      <c r="E17" s="22">
        <f t="shared" si="0"/>
        <v>4.6639854943328769E-4</v>
      </c>
      <c r="F17" s="28">
        <f t="shared" si="1"/>
        <v>0</v>
      </c>
      <c r="G17" s="22">
        <f t="shared" si="2"/>
        <v>0</v>
      </c>
      <c r="H17" s="30">
        <v>60000</v>
      </c>
      <c r="I17" s="28">
        <f t="shared" si="3"/>
        <v>0</v>
      </c>
      <c r="J17" s="22">
        <f t="shared" si="4"/>
        <v>0</v>
      </c>
      <c r="K17" s="30">
        <v>60000</v>
      </c>
      <c r="L17" s="28">
        <f t="shared" si="5"/>
        <v>0</v>
      </c>
      <c r="M17" s="22">
        <f t="shared" si="6"/>
        <v>0</v>
      </c>
      <c r="N17" s="28">
        <f t="shared" si="7"/>
        <v>0</v>
      </c>
      <c r="O17" s="22">
        <f t="shared" si="8"/>
        <v>0</v>
      </c>
    </row>
    <row r="18" spans="1:15" ht="31.5" x14ac:dyDescent="0.25">
      <c r="A18" s="6" t="s">
        <v>18</v>
      </c>
      <c r="B18" s="7" t="s">
        <v>19</v>
      </c>
      <c r="C18" s="10">
        <v>137600</v>
      </c>
      <c r="D18" s="10">
        <v>145600</v>
      </c>
      <c r="E18" s="22">
        <f t="shared" si="0"/>
        <v>1.1317938132914447E-3</v>
      </c>
      <c r="F18" s="28">
        <f t="shared" si="1"/>
        <v>8000</v>
      </c>
      <c r="G18" s="22">
        <f t="shared" si="2"/>
        <v>5.8139534883721069</v>
      </c>
      <c r="H18" s="30">
        <v>153600</v>
      </c>
      <c r="I18" s="28">
        <f t="shared" si="3"/>
        <v>8000</v>
      </c>
      <c r="J18" s="22">
        <f t="shared" si="4"/>
        <v>5.4945054945055034</v>
      </c>
      <c r="K18" s="30">
        <v>162000</v>
      </c>
      <c r="L18" s="28">
        <f t="shared" si="5"/>
        <v>8400</v>
      </c>
      <c r="M18" s="22">
        <f t="shared" si="6"/>
        <v>5.46875</v>
      </c>
      <c r="N18" s="28">
        <f t="shared" si="7"/>
        <v>24400</v>
      </c>
      <c r="O18" s="22">
        <f t="shared" si="8"/>
        <v>17.732558139534888</v>
      </c>
    </row>
    <row r="19" spans="1:15" x14ac:dyDescent="0.25">
      <c r="A19" s="6" t="s">
        <v>39</v>
      </c>
      <c r="B19" s="7" t="s">
        <v>40</v>
      </c>
      <c r="C19" s="10">
        <v>0</v>
      </c>
      <c r="D19" s="10">
        <v>6376300</v>
      </c>
      <c r="E19" s="22">
        <f t="shared" si="0"/>
        <v>4.9564951179191206E-2</v>
      </c>
      <c r="F19" s="28">
        <f t="shared" si="1"/>
        <v>6376300</v>
      </c>
      <c r="G19" s="22">
        <v>0</v>
      </c>
      <c r="H19" s="30">
        <v>6376300</v>
      </c>
      <c r="I19" s="28">
        <f t="shared" si="3"/>
        <v>0</v>
      </c>
      <c r="J19" s="22">
        <f t="shared" si="4"/>
        <v>0</v>
      </c>
      <c r="K19" s="30">
        <v>6376300</v>
      </c>
      <c r="L19" s="28">
        <f t="shared" si="5"/>
        <v>0</v>
      </c>
      <c r="M19" s="22">
        <f t="shared" si="6"/>
        <v>0</v>
      </c>
      <c r="N19" s="28">
        <f t="shared" si="7"/>
        <v>6376300</v>
      </c>
      <c r="O19" s="22">
        <v>0</v>
      </c>
    </row>
    <row r="20" spans="1:15" x14ac:dyDescent="0.25">
      <c r="A20" s="6" t="s">
        <v>20</v>
      </c>
      <c r="B20" s="7" t="s">
        <v>21</v>
      </c>
      <c r="C20" s="10">
        <v>39080000</v>
      </c>
      <c r="D20" s="10">
        <v>15867200</v>
      </c>
      <c r="E20" s="22">
        <f t="shared" si="0"/>
        <v>0.12334065105946436</v>
      </c>
      <c r="F20" s="28">
        <f t="shared" si="1"/>
        <v>-23212800</v>
      </c>
      <c r="G20" s="22">
        <f t="shared" si="2"/>
        <v>-59.398157625383831</v>
      </c>
      <c r="H20" s="30">
        <v>15884400</v>
      </c>
      <c r="I20" s="28">
        <f t="shared" si="3"/>
        <v>17200</v>
      </c>
      <c r="J20" s="22">
        <f t="shared" si="4"/>
        <v>0.10839971765655321</v>
      </c>
      <c r="K20" s="30">
        <v>15899500</v>
      </c>
      <c r="L20" s="28">
        <f t="shared" si="5"/>
        <v>15100</v>
      </c>
      <c r="M20" s="22">
        <f t="shared" si="6"/>
        <v>9.5061821661502677E-2</v>
      </c>
      <c r="N20" s="28">
        <f t="shared" si="7"/>
        <v>-23180500</v>
      </c>
      <c r="O20" s="22">
        <f t="shared" si="8"/>
        <v>-59.315506653019447</v>
      </c>
    </row>
    <row r="21" spans="1:15" x14ac:dyDescent="0.25">
      <c r="A21" s="6" t="s">
        <v>22</v>
      </c>
      <c r="B21" s="7" t="s">
        <v>23</v>
      </c>
      <c r="C21" s="10">
        <v>10976200</v>
      </c>
      <c r="D21" s="10">
        <v>15307200</v>
      </c>
      <c r="E21" s="22">
        <f t="shared" si="0"/>
        <v>0.11898759793142034</v>
      </c>
      <c r="F21" s="28">
        <f t="shared" si="1"/>
        <v>4331000</v>
      </c>
      <c r="G21" s="22">
        <f t="shared" si="2"/>
        <v>39.458100253275262</v>
      </c>
      <c r="H21" s="30">
        <v>15307200</v>
      </c>
      <c r="I21" s="28">
        <f t="shared" si="3"/>
        <v>0</v>
      </c>
      <c r="J21" s="22">
        <f t="shared" si="4"/>
        <v>0</v>
      </c>
      <c r="K21" s="30">
        <v>12920900</v>
      </c>
      <c r="L21" s="28">
        <f t="shared" si="5"/>
        <v>-2386300</v>
      </c>
      <c r="M21" s="22">
        <f t="shared" si="6"/>
        <v>-15.589395839866199</v>
      </c>
      <c r="N21" s="28">
        <f t="shared" si="7"/>
        <v>1944700</v>
      </c>
      <c r="O21" s="22">
        <f t="shared" si="8"/>
        <v>17.717424974034728</v>
      </c>
    </row>
    <row r="22" spans="1:15" x14ac:dyDescent="0.25">
      <c r="A22" s="6" t="s">
        <v>83</v>
      </c>
      <c r="B22" s="7" t="s">
        <v>45</v>
      </c>
      <c r="C22" s="10">
        <v>0</v>
      </c>
      <c r="D22" s="10">
        <v>79568000</v>
      </c>
      <c r="E22" s="22">
        <f t="shared" si="0"/>
        <v>0.61850666302179724</v>
      </c>
      <c r="F22" s="28">
        <f t="shared" si="1"/>
        <v>79568000</v>
      </c>
      <c r="G22" s="22">
        <v>0</v>
      </c>
      <c r="H22" s="30">
        <v>79784160</v>
      </c>
      <c r="I22" s="28">
        <f t="shared" si="3"/>
        <v>216160</v>
      </c>
      <c r="J22" s="22">
        <f t="shared" si="4"/>
        <v>0.27166700180978864</v>
      </c>
      <c r="K22" s="30">
        <v>79784160</v>
      </c>
      <c r="L22" s="28">
        <f t="shared" si="5"/>
        <v>0</v>
      </c>
      <c r="M22" s="22">
        <f t="shared" si="6"/>
        <v>0</v>
      </c>
      <c r="N22" s="28">
        <f t="shared" si="7"/>
        <v>79784160</v>
      </c>
      <c r="O22" s="22">
        <v>0</v>
      </c>
    </row>
    <row r="23" spans="1:15" x14ac:dyDescent="0.25">
      <c r="A23" s="6" t="s">
        <v>50</v>
      </c>
      <c r="B23" s="7" t="s">
        <v>51</v>
      </c>
      <c r="C23" s="10">
        <v>795800</v>
      </c>
      <c r="D23" s="10">
        <v>856700</v>
      </c>
      <c r="E23" s="22">
        <f t="shared" si="0"/>
        <v>6.659393954991627E-3</v>
      </c>
      <c r="F23" s="28">
        <f t="shared" si="1"/>
        <v>60900</v>
      </c>
      <c r="G23" s="22">
        <f t="shared" si="2"/>
        <v>7.6526765518974571</v>
      </c>
      <c r="H23" s="30">
        <v>891300</v>
      </c>
      <c r="I23" s="28">
        <f t="shared" si="3"/>
        <v>34600</v>
      </c>
      <c r="J23" s="22">
        <f t="shared" si="4"/>
        <v>4.0387533559005533</v>
      </c>
      <c r="K23" s="30">
        <v>925900</v>
      </c>
      <c r="L23" s="28">
        <f t="shared" si="5"/>
        <v>34600</v>
      </c>
      <c r="M23" s="22">
        <f t="shared" si="6"/>
        <v>3.8819701559519757</v>
      </c>
      <c r="N23" s="28">
        <f t="shared" si="7"/>
        <v>130100</v>
      </c>
      <c r="O23" s="22">
        <f t="shared" si="8"/>
        <v>16.348328725810518</v>
      </c>
    </row>
    <row r="24" spans="1:15" x14ac:dyDescent="0.25">
      <c r="A24" s="6" t="s">
        <v>24</v>
      </c>
      <c r="B24" s="7" t="s">
        <v>25</v>
      </c>
      <c r="C24" s="10">
        <v>12722100</v>
      </c>
      <c r="D24" s="10">
        <v>17829500</v>
      </c>
      <c r="E24" s="22">
        <f t="shared" si="0"/>
        <v>0.13859421561868004</v>
      </c>
      <c r="F24" s="28">
        <f t="shared" si="1"/>
        <v>5107400</v>
      </c>
      <c r="G24" s="22">
        <f t="shared" si="2"/>
        <v>40.145887864424907</v>
      </c>
      <c r="H24" s="30">
        <v>17829500</v>
      </c>
      <c r="I24" s="28">
        <f t="shared" si="3"/>
        <v>0</v>
      </c>
      <c r="J24" s="22">
        <f t="shared" si="4"/>
        <v>0</v>
      </c>
      <c r="K24" s="30">
        <v>17829500</v>
      </c>
      <c r="L24" s="28">
        <f t="shared" si="5"/>
        <v>0</v>
      </c>
      <c r="M24" s="22">
        <f t="shared" si="6"/>
        <v>0</v>
      </c>
      <c r="N24" s="28">
        <f t="shared" si="7"/>
        <v>5107400</v>
      </c>
      <c r="O24" s="22">
        <f t="shared" si="8"/>
        <v>40.145887864424907</v>
      </c>
    </row>
    <row r="25" spans="1:15" x14ac:dyDescent="0.25">
      <c r="A25" s="6" t="s">
        <v>33</v>
      </c>
      <c r="B25" s="7" t="s">
        <v>34</v>
      </c>
      <c r="C25" s="10">
        <v>0</v>
      </c>
      <c r="D25" s="10">
        <v>18000000</v>
      </c>
      <c r="E25" s="22">
        <f t="shared" si="0"/>
        <v>0.1399195648299863</v>
      </c>
      <c r="F25" s="28">
        <f t="shared" si="1"/>
        <v>18000000</v>
      </c>
      <c r="G25" s="22">
        <v>0</v>
      </c>
      <c r="H25" s="30">
        <v>1000000</v>
      </c>
      <c r="I25" s="28">
        <f t="shared" si="3"/>
        <v>-17000000</v>
      </c>
      <c r="J25" s="22">
        <f t="shared" si="4"/>
        <v>-94.444444444444443</v>
      </c>
      <c r="K25" s="30">
        <v>1000000</v>
      </c>
      <c r="L25" s="28">
        <f t="shared" si="5"/>
        <v>0</v>
      </c>
      <c r="M25" s="22">
        <f t="shared" si="6"/>
        <v>0</v>
      </c>
      <c r="N25" s="28">
        <f t="shared" si="7"/>
        <v>1000000</v>
      </c>
      <c r="O25" s="22">
        <v>0</v>
      </c>
    </row>
    <row r="26" spans="1:15" x14ac:dyDescent="0.25">
      <c r="A26" s="6" t="s">
        <v>37</v>
      </c>
      <c r="B26" s="7" t="s">
        <v>38</v>
      </c>
      <c r="C26" s="10">
        <v>0</v>
      </c>
      <c r="D26" s="10">
        <v>33432800</v>
      </c>
      <c r="E26" s="22">
        <f t="shared" si="0"/>
        <v>0.25988349039155367</v>
      </c>
      <c r="F26" s="28">
        <f t="shared" si="1"/>
        <v>33432800</v>
      </c>
      <c r="G26" s="22">
        <v>0</v>
      </c>
      <c r="H26" s="30">
        <v>33557800</v>
      </c>
      <c r="I26" s="28">
        <f t="shared" si="3"/>
        <v>125000</v>
      </c>
      <c r="J26" s="22">
        <f t="shared" si="4"/>
        <v>0.3738843291617826</v>
      </c>
      <c r="K26" s="30">
        <v>34186600</v>
      </c>
      <c r="L26" s="28">
        <f t="shared" si="5"/>
        <v>628800</v>
      </c>
      <c r="M26" s="22">
        <f t="shared" si="6"/>
        <v>1.8737819523329904</v>
      </c>
      <c r="N26" s="28">
        <f t="shared" si="7"/>
        <v>34186600</v>
      </c>
      <c r="O26" s="22">
        <v>0</v>
      </c>
    </row>
    <row r="27" spans="1:15" x14ac:dyDescent="0.25">
      <c r="A27" s="6" t="s">
        <v>26</v>
      </c>
      <c r="B27" s="7" t="s">
        <v>27</v>
      </c>
      <c r="C27" s="10">
        <v>17906900</v>
      </c>
      <c r="D27" s="10">
        <v>22443900</v>
      </c>
      <c r="E27" s="22">
        <f t="shared" si="0"/>
        <v>0.17446337339376278</v>
      </c>
      <c r="F27" s="28">
        <f t="shared" si="1"/>
        <v>4537000</v>
      </c>
      <c r="G27" s="22">
        <f t="shared" si="2"/>
        <v>25.336602091931042</v>
      </c>
      <c r="H27" s="30">
        <v>22890900</v>
      </c>
      <c r="I27" s="28">
        <f t="shared" si="3"/>
        <v>447000</v>
      </c>
      <c r="J27" s="22">
        <f t="shared" si="4"/>
        <v>1.9916324702925863</v>
      </c>
      <c r="K27" s="30">
        <v>22928900</v>
      </c>
      <c r="L27" s="28">
        <f t="shared" si="5"/>
        <v>38000</v>
      </c>
      <c r="M27" s="22">
        <f t="shared" si="6"/>
        <v>0.16600483161430191</v>
      </c>
      <c r="N27" s="28">
        <f t="shared" si="7"/>
        <v>5022000</v>
      </c>
      <c r="O27" s="22">
        <f t="shared" si="8"/>
        <v>28.045055258029038</v>
      </c>
    </row>
    <row r="28" spans="1:15" s="5" customFormat="1" x14ac:dyDescent="0.25">
      <c r="A28" s="3" t="s">
        <v>28</v>
      </c>
      <c r="B28" s="4"/>
      <c r="C28" s="17">
        <f>SUM(C29:C32)</f>
        <v>92471000</v>
      </c>
      <c r="D28" s="17">
        <f>SUM(D29:D32)</f>
        <v>315431400</v>
      </c>
      <c r="E28" s="21">
        <v>2.4</v>
      </c>
      <c r="F28" s="24">
        <f t="shared" si="1"/>
        <v>222960400</v>
      </c>
      <c r="G28" s="21">
        <f t="shared" si="2"/>
        <v>241.11386272452984</v>
      </c>
      <c r="H28" s="17">
        <f>SUM(H29:H32)</f>
        <v>310586300</v>
      </c>
      <c r="I28" s="24">
        <f t="shared" si="3"/>
        <v>-4845100</v>
      </c>
      <c r="J28" s="21">
        <f t="shared" si="4"/>
        <v>-1.5360233635585985</v>
      </c>
      <c r="K28" s="17">
        <f>SUM(K29:K32)</f>
        <v>522252800</v>
      </c>
      <c r="L28" s="24">
        <f t="shared" si="5"/>
        <v>211666500</v>
      </c>
      <c r="M28" s="21">
        <f t="shared" si="6"/>
        <v>68.150623514301799</v>
      </c>
      <c r="N28" s="24">
        <f t="shared" si="7"/>
        <v>429781800</v>
      </c>
      <c r="O28" s="21">
        <f t="shared" si="8"/>
        <v>464.77468611780989</v>
      </c>
    </row>
    <row r="29" spans="1:15" ht="31.5" x14ac:dyDescent="0.25">
      <c r="A29" s="6" t="s">
        <v>10</v>
      </c>
      <c r="B29" s="7" t="s">
        <v>11</v>
      </c>
      <c r="C29" s="10">
        <v>74357000</v>
      </c>
      <c r="D29" s="10">
        <v>89640100</v>
      </c>
      <c r="E29" s="22">
        <f t="shared" si="0"/>
        <v>0.69680021018424754</v>
      </c>
      <c r="F29" s="28">
        <f t="shared" si="1"/>
        <v>15283100</v>
      </c>
      <c r="G29" s="22">
        <f t="shared" si="2"/>
        <v>20.553680218405802</v>
      </c>
      <c r="H29" s="30">
        <v>89859300</v>
      </c>
      <c r="I29" s="28">
        <f t="shared" si="3"/>
        <v>219200</v>
      </c>
      <c r="J29" s="22">
        <f t="shared" si="4"/>
        <v>0.24453341752183633</v>
      </c>
      <c r="K29" s="30">
        <v>89640100</v>
      </c>
      <c r="L29" s="28">
        <f t="shared" si="5"/>
        <v>-219200</v>
      </c>
      <c r="M29" s="22">
        <f t="shared" si="6"/>
        <v>-0.24393691025859709</v>
      </c>
      <c r="N29" s="28">
        <f t="shared" si="7"/>
        <v>15283100</v>
      </c>
      <c r="O29" s="22">
        <f t="shared" si="8"/>
        <v>20.553680218405802</v>
      </c>
    </row>
    <row r="30" spans="1:15" x14ac:dyDescent="0.25">
      <c r="A30" s="6" t="s">
        <v>29</v>
      </c>
      <c r="B30" s="7" t="s">
        <v>30</v>
      </c>
      <c r="C30" s="10">
        <v>5000000</v>
      </c>
      <c r="D30" s="10">
        <v>10000000</v>
      </c>
      <c r="E30" s="22">
        <f t="shared" si="0"/>
        <v>7.7733091572214613E-2</v>
      </c>
      <c r="F30" s="28">
        <f t="shared" si="1"/>
        <v>5000000</v>
      </c>
      <c r="G30" s="22">
        <f t="shared" si="2"/>
        <v>100</v>
      </c>
      <c r="H30" s="30">
        <v>10000000</v>
      </c>
      <c r="I30" s="28">
        <f t="shared" si="3"/>
        <v>0</v>
      </c>
      <c r="J30" s="22">
        <f t="shared" si="4"/>
        <v>0</v>
      </c>
      <c r="K30" s="30">
        <v>10000000</v>
      </c>
      <c r="L30" s="28">
        <f t="shared" si="5"/>
        <v>0</v>
      </c>
      <c r="M30" s="22">
        <f t="shared" si="6"/>
        <v>0</v>
      </c>
      <c r="N30" s="28">
        <f t="shared" si="7"/>
        <v>5000000</v>
      </c>
      <c r="O30" s="22">
        <f t="shared" si="8"/>
        <v>100</v>
      </c>
    </row>
    <row r="31" spans="1:15" x14ac:dyDescent="0.25">
      <c r="A31" s="6" t="s">
        <v>12</v>
      </c>
      <c r="B31" s="7" t="s">
        <v>13</v>
      </c>
      <c r="C31" s="10">
        <v>13114000</v>
      </c>
      <c r="D31" s="10">
        <v>215791300</v>
      </c>
      <c r="E31" s="22">
        <f t="shared" si="0"/>
        <v>1.6774124883387236</v>
      </c>
      <c r="F31" s="28">
        <f t="shared" si="1"/>
        <v>202677300</v>
      </c>
      <c r="G31" s="22">
        <f t="shared" si="2"/>
        <v>1545.5032789385389</v>
      </c>
      <c r="H31" s="30">
        <v>205727000</v>
      </c>
      <c r="I31" s="28">
        <f t="shared" si="3"/>
        <v>-10064300</v>
      </c>
      <c r="J31" s="22">
        <f t="shared" si="4"/>
        <v>-4.6639044298820096</v>
      </c>
      <c r="K31" s="30">
        <v>397612700</v>
      </c>
      <c r="L31" s="28">
        <f t="shared" si="5"/>
        <v>191885700</v>
      </c>
      <c r="M31" s="22">
        <f t="shared" si="6"/>
        <v>93.272006105178235</v>
      </c>
      <c r="N31" s="28">
        <f t="shared" si="7"/>
        <v>384498700</v>
      </c>
      <c r="O31" s="22">
        <f t="shared" si="8"/>
        <v>2931.971175842611</v>
      </c>
    </row>
    <row r="32" spans="1:15" x14ac:dyDescent="0.25">
      <c r="A32" s="6" t="s">
        <v>84</v>
      </c>
      <c r="B32" s="7" t="s">
        <v>73</v>
      </c>
      <c r="C32" s="10">
        <v>0</v>
      </c>
      <c r="D32" s="10">
        <v>0</v>
      </c>
      <c r="E32" s="22">
        <f t="shared" si="0"/>
        <v>0</v>
      </c>
      <c r="F32" s="28">
        <f t="shared" si="1"/>
        <v>0</v>
      </c>
      <c r="G32" s="22">
        <v>0</v>
      </c>
      <c r="H32" s="30">
        <v>5000000</v>
      </c>
      <c r="I32" s="28">
        <f t="shared" si="3"/>
        <v>5000000</v>
      </c>
      <c r="J32" s="22">
        <v>0</v>
      </c>
      <c r="K32" s="30">
        <v>25000000</v>
      </c>
      <c r="L32" s="28">
        <f t="shared" si="5"/>
        <v>20000000</v>
      </c>
      <c r="M32" s="22">
        <f t="shared" si="6"/>
        <v>400</v>
      </c>
      <c r="N32" s="28">
        <f t="shared" si="7"/>
        <v>25000000</v>
      </c>
      <c r="O32" s="22">
        <v>0</v>
      </c>
    </row>
    <row r="33" spans="1:15" s="5" customFormat="1" ht="31.5" x14ac:dyDescent="0.25">
      <c r="A33" s="11" t="s">
        <v>80</v>
      </c>
      <c r="B33" s="4"/>
      <c r="C33" s="17">
        <f>SUM(C34:C39)</f>
        <v>4462882500</v>
      </c>
      <c r="D33" s="17">
        <f>SUM(D34:D39)</f>
        <v>143245300</v>
      </c>
      <c r="E33" s="21">
        <f t="shared" si="0"/>
        <v>1.1134900022189353</v>
      </c>
      <c r="F33" s="24">
        <f t="shared" si="1"/>
        <v>-4319637200</v>
      </c>
      <c r="G33" s="21">
        <f t="shared" si="2"/>
        <v>-96.790296405966316</v>
      </c>
      <c r="H33" s="17">
        <f>SUM(H34:H39)</f>
        <v>117691500</v>
      </c>
      <c r="I33" s="24">
        <f t="shared" si="3"/>
        <v>-25553800</v>
      </c>
      <c r="J33" s="21">
        <f t="shared" si="4"/>
        <v>-17.839189139189898</v>
      </c>
      <c r="K33" s="17">
        <f>SUM(K34:K39)</f>
        <v>118003400</v>
      </c>
      <c r="L33" s="24">
        <f t="shared" si="5"/>
        <v>311900</v>
      </c>
      <c r="M33" s="21">
        <f t="shared" si="6"/>
        <v>0.26501489062506778</v>
      </c>
      <c r="N33" s="24">
        <f t="shared" si="7"/>
        <v>-4344879100</v>
      </c>
      <c r="O33" s="21">
        <f t="shared" si="8"/>
        <v>-97.355892744207353</v>
      </c>
    </row>
    <row r="34" spans="1:15" ht="19.5" customHeight="1" x14ac:dyDescent="0.25">
      <c r="A34" s="6" t="s">
        <v>12</v>
      </c>
      <c r="B34" s="7" t="s">
        <v>13</v>
      </c>
      <c r="C34" s="10">
        <v>75537200</v>
      </c>
      <c r="D34" s="10">
        <v>91261300</v>
      </c>
      <c r="E34" s="22">
        <f t="shared" si="0"/>
        <v>0.7094022989899349</v>
      </c>
      <c r="F34" s="28">
        <f t="shared" si="1"/>
        <v>15724100</v>
      </c>
      <c r="G34" s="22">
        <f t="shared" si="2"/>
        <v>20.816365975969447</v>
      </c>
      <c r="H34" s="30">
        <v>92030400</v>
      </c>
      <c r="I34" s="28">
        <f t="shared" si="3"/>
        <v>769100</v>
      </c>
      <c r="J34" s="22">
        <f t="shared" si="4"/>
        <v>0.84274495322770804</v>
      </c>
      <c r="K34" s="30">
        <v>91213000</v>
      </c>
      <c r="L34" s="28">
        <f t="shared" si="5"/>
        <v>-817400</v>
      </c>
      <c r="M34" s="22">
        <f t="shared" si="6"/>
        <v>-0.88818477372694815</v>
      </c>
      <c r="N34" s="28">
        <f t="shared" si="7"/>
        <v>15675800</v>
      </c>
      <c r="O34" s="22">
        <f t="shared" si="8"/>
        <v>20.752423971235359</v>
      </c>
    </row>
    <row r="35" spans="1:15" x14ac:dyDescent="0.25">
      <c r="A35" s="8" t="s">
        <v>31</v>
      </c>
      <c r="B35" s="9" t="s">
        <v>32</v>
      </c>
      <c r="C35" s="10">
        <v>4336533200</v>
      </c>
      <c r="D35" s="10">
        <v>41918200</v>
      </c>
      <c r="E35" s="22">
        <f t="shared" si="0"/>
        <v>0.32584312791424069</v>
      </c>
      <c r="F35" s="28">
        <f t="shared" si="1"/>
        <v>-4294615000</v>
      </c>
      <c r="G35" s="22">
        <f t="shared" si="2"/>
        <v>-99.033370711885709</v>
      </c>
      <c r="H35" s="30">
        <v>10935500</v>
      </c>
      <c r="I35" s="28">
        <f t="shared" si="3"/>
        <v>-30982700</v>
      </c>
      <c r="J35" s="22">
        <f t="shared" si="4"/>
        <v>-73.912286310003765</v>
      </c>
      <c r="K35" s="30">
        <v>10935500</v>
      </c>
      <c r="L35" s="28">
        <f t="shared" si="5"/>
        <v>0</v>
      </c>
      <c r="M35" s="22">
        <f t="shared" si="6"/>
        <v>0</v>
      </c>
      <c r="N35" s="28">
        <f t="shared" si="7"/>
        <v>-4325597700</v>
      </c>
      <c r="O35" s="22">
        <f t="shared" si="8"/>
        <v>-99.747828518873092</v>
      </c>
    </row>
    <row r="36" spans="1:15" x14ac:dyDescent="0.25">
      <c r="A36" s="6" t="s">
        <v>68</v>
      </c>
      <c r="B36" s="9" t="s">
        <v>69</v>
      </c>
      <c r="C36" s="10">
        <v>4500</v>
      </c>
      <c r="D36" s="10">
        <v>9600</v>
      </c>
      <c r="E36" s="22">
        <f t="shared" si="0"/>
        <v>7.4623767909326032E-5</v>
      </c>
      <c r="F36" s="28">
        <f t="shared" si="1"/>
        <v>5100</v>
      </c>
      <c r="G36" s="22">
        <f t="shared" si="2"/>
        <v>113.33333333333334</v>
      </c>
      <c r="H36" s="30">
        <v>9600</v>
      </c>
      <c r="I36" s="28">
        <f t="shared" si="3"/>
        <v>0</v>
      </c>
      <c r="J36" s="22">
        <f t="shared" si="4"/>
        <v>0</v>
      </c>
      <c r="K36" s="30">
        <v>9600</v>
      </c>
      <c r="L36" s="28">
        <f t="shared" si="5"/>
        <v>0</v>
      </c>
      <c r="M36" s="22">
        <f t="shared" si="6"/>
        <v>0</v>
      </c>
      <c r="N36" s="28">
        <f t="shared" si="7"/>
        <v>5100</v>
      </c>
      <c r="O36" s="22">
        <f t="shared" si="8"/>
        <v>113.33333333333334</v>
      </c>
    </row>
    <row r="37" spans="1:15" x14ac:dyDescent="0.25">
      <c r="A37" s="6" t="s">
        <v>33</v>
      </c>
      <c r="B37" s="9" t="s">
        <v>34</v>
      </c>
      <c r="C37" s="10">
        <v>22000000</v>
      </c>
      <c r="D37" s="10">
        <v>4027600</v>
      </c>
      <c r="E37" s="22">
        <f t="shared" si="0"/>
        <v>3.1307779961625155E-2</v>
      </c>
      <c r="F37" s="28">
        <f t="shared" si="1"/>
        <v>-17972400</v>
      </c>
      <c r="G37" s="22">
        <f t="shared" si="2"/>
        <v>-81.692727272727268</v>
      </c>
      <c r="H37" s="30">
        <v>6181500</v>
      </c>
      <c r="I37" s="28">
        <f t="shared" si="3"/>
        <v>2153900</v>
      </c>
      <c r="J37" s="22">
        <f t="shared" si="4"/>
        <v>53.478498361306976</v>
      </c>
      <c r="K37" s="30">
        <v>6510700</v>
      </c>
      <c r="L37" s="28">
        <f t="shared" si="5"/>
        <v>329200</v>
      </c>
      <c r="M37" s="22">
        <f t="shared" si="6"/>
        <v>5.3255682277764294</v>
      </c>
      <c r="N37" s="28">
        <f t="shared" si="7"/>
        <v>-15489300</v>
      </c>
      <c r="O37" s="22">
        <f t="shared" si="8"/>
        <v>-70.405909090909091</v>
      </c>
    </row>
    <row r="38" spans="1:15" x14ac:dyDescent="0.25">
      <c r="A38" s="6" t="s">
        <v>35</v>
      </c>
      <c r="B38" s="7" t="s">
        <v>36</v>
      </c>
      <c r="C38" s="10">
        <v>2974000</v>
      </c>
      <c r="D38" s="10">
        <v>6028600</v>
      </c>
      <c r="E38" s="22">
        <f t="shared" si="0"/>
        <v>4.68621715852253E-2</v>
      </c>
      <c r="F38" s="28">
        <f t="shared" si="1"/>
        <v>3054600</v>
      </c>
      <c r="G38" s="22">
        <f t="shared" si="2"/>
        <v>102.71015467383995</v>
      </c>
      <c r="H38" s="30">
        <v>8534500</v>
      </c>
      <c r="I38" s="28">
        <f t="shared" si="3"/>
        <v>2505900</v>
      </c>
      <c r="J38" s="22">
        <f t="shared" si="4"/>
        <v>41.566864612016076</v>
      </c>
      <c r="K38" s="30">
        <v>9334600</v>
      </c>
      <c r="L38" s="28">
        <f t="shared" si="5"/>
        <v>800100</v>
      </c>
      <c r="M38" s="22">
        <f t="shared" si="6"/>
        <v>9.3748901517370768</v>
      </c>
      <c r="N38" s="28">
        <f t="shared" si="7"/>
        <v>6360600</v>
      </c>
      <c r="O38" s="22">
        <f t="shared" si="8"/>
        <v>213.87357094821789</v>
      </c>
    </row>
    <row r="39" spans="1:15" x14ac:dyDescent="0.25">
      <c r="A39" s="6" t="s">
        <v>37</v>
      </c>
      <c r="B39" s="7" t="s">
        <v>38</v>
      </c>
      <c r="C39" s="10">
        <v>25833600</v>
      </c>
      <c r="D39" s="10">
        <v>0</v>
      </c>
      <c r="E39" s="22">
        <f t="shared" si="0"/>
        <v>0</v>
      </c>
      <c r="F39" s="28">
        <f t="shared" si="1"/>
        <v>-25833600</v>
      </c>
      <c r="G39" s="22">
        <f t="shared" si="2"/>
        <v>-100</v>
      </c>
      <c r="H39" s="30">
        <v>0</v>
      </c>
      <c r="I39" s="28">
        <f t="shared" si="3"/>
        <v>0</v>
      </c>
      <c r="J39" s="22">
        <v>0</v>
      </c>
      <c r="K39" s="30">
        <v>0</v>
      </c>
      <c r="L39" s="28">
        <f t="shared" si="5"/>
        <v>0</v>
      </c>
      <c r="M39" s="22">
        <v>0</v>
      </c>
      <c r="N39" s="28">
        <f t="shared" si="7"/>
        <v>-25833600</v>
      </c>
      <c r="O39" s="22">
        <f t="shared" si="8"/>
        <v>-100</v>
      </c>
    </row>
    <row r="40" spans="1:15" s="5" customFormat="1" ht="18" customHeight="1" x14ac:dyDescent="0.25">
      <c r="A40" s="11" t="s">
        <v>102</v>
      </c>
      <c r="B40" s="4"/>
      <c r="C40" s="17">
        <f>SUM(C41:C47)</f>
        <v>5312808468</v>
      </c>
      <c r="D40" s="17">
        <f>SUM(D41:D47)</f>
        <v>5681240971</v>
      </c>
      <c r="E40" s="21">
        <f t="shared" si="0"/>
        <v>44.162042464256047</v>
      </c>
      <c r="F40" s="24">
        <f t="shared" si="1"/>
        <v>368432503</v>
      </c>
      <c r="G40" s="21">
        <f t="shared" si="2"/>
        <v>6.9347973904787921</v>
      </c>
      <c r="H40" s="17">
        <f>SUM(H41:H47)</f>
        <v>5902569711</v>
      </c>
      <c r="I40" s="24">
        <f t="shared" si="3"/>
        <v>221328740</v>
      </c>
      <c r="J40" s="21">
        <f t="shared" si="4"/>
        <v>3.8957815929613986</v>
      </c>
      <c r="K40" s="17">
        <f>SUM(K41:K47)</f>
        <v>5902648625</v>
      </c>
      <c r="L40" s="24">
        <f t="shared" si="5"/>
        <v>78914</v>
      </c>
      <c r="M40" s="21">
        <f t="shared" si="6"/>
        <v>1.3369431258496434E-3</v>
      </c>
      <c r="N40" s="24">
        <f t="shared" si="7"/>
        <v>589840157</v>
      </c>
      <c r="O40" s="21">
        <f t="shared" si="8"/>
        <v>11.102228897441208</v>
      </c>
    </row>
    <row r="41" spans="1:15" x14ac:dyDescent="0.25">
      <c r="A41" s="6" t="s">
        <v>39</v>
      </c>
      <c r="B41" s="7" t="s">
        <v>40</v>
      </c>
      <c r="C41" s="10">
        <v>4960300</v>
      </c>
      <c r="D41" s="10">
        <v>300000</v>
      </c>
      <c r="E41" s="22">
        <f t="shared" si="0"/>
        <v>2.3319927471664387E-3</v>
      </c>
      <c r="F41" s="28">
        <f t="shared" si="1"/>
        <v>-4660300</v>
      </c>
      <c r="G41" s="22">
        <f t="shared" si="2"/>
        <v>-93.951978710965065</v>
      </c>
      <c r="H41" s="30">
        <v>400000</v>
      </c>
      <c r="I41" s="28">
        <f t="shared" si="3"/>
        <v>100000</v>
      </c>
      <c r="J41" s="22">
        <f t="shared" si="4"/>
        <v>33.333333333333314</v>
      </c>
      <c r="K41" s="30">
        <v>400000</v>
      </c>
      <c r="L41" s="28">
        <f t="shared" si="5"/>
        <v>0</v>
      </c>
      <c r="M41" s="22">
        <f t="shared" si="6"/>
        <v>0</v>
      </c>
      <c r="N41" s="28">
        <f t="shared" si="7"/>
        <v>-4560300</v>
      </c>
      <c r="O41" s="22">
        <f t="shared" si="8"/>
        <v>-91.935971614620087</v>
      </c>
    </row>
    <row r="42" spans="1:15" x14ac:dyDescent="0.25">
      <c r="A42" s="6" t="s">
        <v>41</v>
      </c>
      <c r="B42" s="7" t="s">
        <v>42</v>
      </c>
      <c r="C42" s="10">
        <v>1734494822</v>
      </c>
      <c r="D42" s="10">
        <v>1782335012</v>
      </c>
      <c r="E42" s="22">
        <f t="shared" si="0"/>
        <v>13.854641070016024</v>
      </c>
      <c r="F42" s="28">
        <f t="shared" si="1"/>
        <v>47840190</v>
      </c>
      <c r="G42" s="22">
        <f t="shared" si="2"/>
        <v>2.7581627453252793</v>
      </c>
      <c r="H42" s="30">
        <v>1783782400</v>
      </c>
      <c r="I42" s="28">
        <f t="shared" si="3"/>
        <v>1447388</v>
      </c>
      <c r="J42" s="22">
        <f t="shared" si="4"/>
        <v>8.1207404346272938E-2</v>
      </c>
      <c r="K42" s="30">
        <v>1782279100</v>
      </c>
      <c r="L42" s="28">
        <f t="shared" si="5"/>
        <v>-1503300</v>
      </c>
      <c r="M42" s="22">
        <f t="shared" si="6"/>
        <v>-8.4275974468638992E-2</v>
      </c>
      <c r="N42" s="28">
        <f t="shared" si="7"/>
        <v>47784278</v>
      </c>
      <c r="O42" s="22">
        <f t="shared" si="8"/>
        <v>2.7549392130730865</v>
      </c>
    </row>
    <row r="43" spans="1:15" x14ac:dyDescent="0.25">
      <c r="A43" s="6" t="s">
        <v>43</v>
      </c>
      <c r="B43" s="7" t="s">
        <v>44</v>
      </c>
      <c r="C43" s="10">
        <v>3030879365</v>
      </c>
      <c r="D43" s="10">
        <v>3407587425</v>
      </c>
      <c r="E43" s="22">
        <f t="shared" si="0"/>
        <v>26.488230534785203</v>
      </c>
      <c r="F43" s="28">
        <f t="shared" si="1"/>
        <v>376708060</v>
      </c>
      <c r="G43" s="22">
        <f t="shared" si="2"/>
        <v>12.429002102497066</v>
      </c>
      <c r="H43" s="30">
        <v>3624894677</v>
      </c>
      <c r="I43" s="28">
        <f t="shared" si="3"/>
        <v>217307252</v>
      </c>
      <c r="J43" s="22">
        <f t="shared" si="4"/>
        <v>6.3771585258740657</v>
      </c>
      <c r="K43" s="30">
        <v>3626799191</v>
      </c>
      <c r="L43" s="28">
        <f t="shared" si="5"/>
        <v>1904514</v>
      </c>
      <c r="M43" s="22">
        <f t="shared" si="6"/>
        <v>5.2539843766609806E-2</v>
      </c>
      <c r="N43" s="28">
        <f t="shared" si="7"/>
        <v>595919826</v>
      </c>
      <c r="O43" s="22">
        <f t="shared" si="8"/>
        <v>19.661614806632201</v>
      </c>
    </row>
    <row r="44" spans="1:15" x14ac:dyDescent="0.25">
      <c r="A44" s="6" t="s">
        <v>79</v>
      </c>
      <c r="B44" s="7" t="s">
        <v>74</v>
      </c>
      <c r="C44" s="10">
        <v>187446794</v>
      </c>
      <c r="D44" s="10">
        <v>209247987</v>
      </c>
      <c r="E44" s="22">
        <f t="shared" si="0"/>
        <v>1.6265492934772574</v>
      </c>
      <c r="F44" s="28">
        <f t="shared" si="1"/>
        <v>21801193</v>
      </c>
      <c r="G44" s="22">
        <f t="shared" si="2"/>
        <v>11.630603295354305</v>
      </c>
      <c r="H44" s="30">
        <v>209506387</v>
      </c>
      <c r="I44" s="28">
        <f t="shared" si="3"/>
        <v>258400</v>
      </c>
      <c r="J44" s="22">
        <f t="shared" si="4"/>
        <v>0.12348983792136892</v>
      </c>
      <c r="K44" s="30">
        <v>209557487</v>
      </c>
      <c r="L44" s="28">
        <f t="shared" si="5"/>
        <v>51100</v>
      </c>
      <c r="M44" s="22">
        <f t="shared" si="6"/>
        <v>2.4390664519444272E-2</v>
      </c>
      <c r="N44" s="28">
        <f t="shared" si="7"/>
        <v>22110693</v>
      </c>
      <c r="O44" s="22">
        <f t="shared" si="8"/>
        <v>11.795716815514055</v>
      </c>
    </row>
    <row r="45" spans="1:15" x14ac:dyDescent="0.25">
      <c r="A45" s="6" t="s">
        <v>83</v>
      </c>
      <c r="B45" s="7" t="s">
        <v>45</v>
      </c>
      <c r="C45" s="10">
        <v>70698100</v>
      </c>
      <c r="D45" s="10">
        <v>0</v>
      </c>
      <c r="E45" s="22">
        <f t="shared" si="0"/>
        <v>0</v>
      </c>
      <c r="F45" s="28">
        <f t="shared" si="1"/>
        <v>-70698100</v>
      </c>
      <c r="G45" s="22">
        <f t="shared" si="2"/>
        <v>-100</v>
      </c>
      <c r="H45" s="30">
        <v>0</v>
      </c>
      <c r="I45" s="28">
        <f t="shared" si="3"/>
        <v>0</v>
      </c>
      <c r="J45" s="22">
        <v>0</v>
      </c>
      <c r="K45" s="30">
        <v>0</v>
      </c>
      <c r="L45" s="28">
        <f t="shared" si="5"/>
        <v>0</v>
      </c>
      <c r="M45" s="22">
        <v>0</v>
      </c>
      <c r="N45" s="28">
        <f t="shared" si="7"/>
        <v>-70698100</v>
      </c>
      <c r="O45" s="22">
        <f t="shared" si="8"/>
        <v>-100</v>
      </c>
    </row>
    <row r="46" spans="1:15" x14ac:dyDescent="0.25">
      <c r="A46" s="6" t="s">
        <v>46</v>
      </c>
      <c r="B46" s="7" t="s">
        <v>47</v>
      </c>
      <c r="C46" s="10">
        <v>203802087</v>
      </c>
      <c r="D46" s="10">
        <v>214294547</v>
      </c>
      <c r="E46" s="22">
        <f t="shared" si="0"/>
        <v>1.665777764537725</v>
      </c>
      <c r="F46" s="28">
        <f t="shared" si="1"/>
        <v>10492460</v>
      </c>
      <c r="G46" s="22">
        <f t="shared" si="2"/>
        <v>5.1483574846807159</v>
      </c>
      <c r="H46" s="30">
        <v>216510247</v>
      </c>
      <c r="I46" s="28">
        <f t="shared" si="3"/>
        <v>2215700</v>
      </c>
      <c r="J46" s="22">
        <f t="shared" si="4"/>
        <v>1.0339507145741749</v>
      </c>
      <c r="K46" s="30">
        <v>216136847</v>
      </c>
      <c r="L46" s="28">
        <f t="shared" si="5"/>
        <v>-373400</v>
      </c>
      <c r="M46" s="22">
        <f t="shared" si="6"/>
        <v>-0.1724629689235968</v>
      </c>
      <c r="N46" s="28">
        <f t="shared" si="7"/>
        <v>12334760</v>
      </c>
      <c r="O46" s="22">
        <f t="shared" si="8"/>
        <v>6.0523227124754726</v>
      </c>
    </row>
    <row r="47" spans="1:15" x14ac:dyDescent="0.25">
      <c r="A47" s="6" t="s">
        <v>35</v>
      </c>
      <c r="B47" s="7" t="s">
        <v>36</v>
      </c>
      <c r="C47" s="10">
        <v>80527000</v>
      </c>
      <c r="D47" s="10">
        <v>67476000</v>
      </c>
      <c r="E47" s="22">
        <f t="shared" si="0"/>
        <v>0.52451180869267533</v>
      </c>
      <c r="F47" s="28">
        <f t="shared" si="1"/>
        <v>-13051000</v>
      </c>
      <c r="G47" s="22">
        <f t="shared" si="2"/>
        <v>-16.206986476585499</v>
      </c>
      <c r="H47" s="30">
        <v>67476000</v>
      </c>
      <c r="I47" s="28">
        <f t="shared" si="3"/>
        <v>0</v>
      </c>
      <c r="J47" s="22">
        <f t="shared" si="4"/>
        <v>0</v>
      </c>
      <c r="K47" s="30">
        <v>67476000</v>
      </c>
      <c r="L47" s="28">
        <f t="shared" si="5"/>
        <v>0</v>
      </c>
      <c r="M47" s="22">
        <f t="shared" si="6"/>
        <v>0</v>
      </c>
      <c r="N47" s="28">
        <f t="shared" si="7"/>
        <v>-13051000</v>
      </c>
      <c r="O47" s="22">
        <f t="shared" si="8"/>
        <v>-16.206986476585499</v>
      </c>
    </row>
    <row r="48" spans="1:15" s="5" customFormat="1" x14ac:dyDescent="0.25">
      <c r="A48" s="3" t="s">
        <v>82</v>
      </c>
      <c r="B48" s="4"/>
      <c r="C48" s="17">
        <f>SUM(C49:C51)</f>
        <v>738180863</v>
      </c>
      <c r="D48" s="17">
        <f>SUM(D49:D51)</f>
        <v>821356577</v>
      </c>
      <c r="E48" s="21">
        <f t="shared" si="0"/>
        <v>6.3846586013381739</v>
      </c>
      <c r="F48" s="24">
        <f t="shared" si="1"/>
        <v>83175714</v>
      </c>
      <c r="G48" s="21">
        <f t="shared" si="2"/>
        <v>11.267660565185906</v>
      </c>
      <c r="H48" s="17">
        <f>SUM(H49:H51)</f>
        <v>823764752</v>
      </c>
      <c r="I48" s="24">
        <f t="shared" si="3"/>
        <v>2408175</v>
      </c>
      <c r="J48" s="21">
        <f t="shared" si="4"/>
        <v>0.29319482761016502</v>
      </c>
      <c r="K48" s="17">
        <f>SUM(K49:K51)</f>
        <v>824054302</v>
      </c>
      <c r="L48" s="24">
        <f t="shared" si="5"/>
        <v>289550</v>
      </c>
      <c r="M48" s="21">
        <f t="shared" si="6"/>
        <v>3.5149598146432481E-2</v>
      </c>
      <c r="N48" s="24">
        <f t="shared" si="7"/>
        <v>85873439</v>
      </c>
      <c r="O48" s="21">
        <f t="shared" si="8"/>
        <v>11.633116395216007</v>
      </c>
    </row>
    <row r="49" spans="1:15" x14ac:dyDescent="0.25">
      <c r="A49" s="6" t="s">
        <v>79</v>
      </c>
      <c r="B49" s="7" t="s">
        <v>74</v>
      </c>
      <c r="C49" s="10">
        <v>231550300</v>
      </c>
      <c r="D49" s="10">
        <v>241460300</v>
      </c>
      <c r="E49" s="22">
        <f t="shared" si="0"/>
        <v>1.8769455610954413</v>
      </c>
      <c r="F49" s="28">
        <f t="shared" si="1"/>
        <v>9910000</v>
      </c>
      <c r="G49" s="22">
        <f t="shared" si="2"/>
        <v>4.279847618422437</v>
      </c>
      <c r="H49" s="30">
        <v>242705900</v>
      </c>
      <c r="I49" s="28">
        <f t="shared" si="3"/>
        <v>1245600</v>
      </c>
      <c r="J49" s="22">
        <f t="shared" si="4"/>
        <v>0.51586119954293963</v>
      </c>
      <c r="K49" s="30">
        <v>242934000</v>
      </c>
      <c r="L49" s="28">
        <f t="shared" si="5"/>
        <v>228100</v>
      </c>
      <c r="M49" s="22">
        <f t="shared" si="6"/>
        <v>9.3982058120545275E-2</v>
      </c>
      <c r="N49" s="28">
        <f t="shared" si="7"/>
        <v>11383700</v>
      </c>
      <c r="O49" s="22">
        <f t="shared" si="8"/>
        <v>4.9162968046251763</v>
      </c>
    </row>
    <row r="50" spans="1:15" x14ac:dyDescent="0.25">
      <c r="A50" s="6" t="s">
        <v>48</v>
      </c>
      <c r="B50" s="7" t="s">
        <v>49</v>
      </c>
      <c r="C50" s="10">
        <v>479178963</v>
      </c>
      <c r="D50" s="10">
        <v>545741077</v>
      </c>
      <c r="E50" s="22">
        <f t="shared" si="0"/>
        <v>4.2422141113160023</v>
      </c>
      <c r="F50" s="28">
        <f t="shared" si="1"/>
        <v>66562114</v>
      </c>
      <c r="G50" s="22">
        <f t="shared" si="2"/>
        <v>13.890867325074964</v>
      </c>
      <c r="H50" s="30">
        <v>547146452</v>
      </c>
      <c r="I50" s="28">
        <f t="shared" si="3"/>
        <v>1405375</v>
      </c>
      <c r="J50" s="22">
        <f t="shared" si="4"/>
        <v>0.25751680773701935</v>
      </c>
      <c r="K50" s="30">
        <v>547035602</v>
      </c>
      <c r="L50" s="28">
        <f t="shared" si="5"/>
        <v>-110850</v>
      </c>
      <c r="M50" s="22">
        <f t="shared" si="6"/>
        <v>-2.0259658011994475E-2</v>
      </c>
      <c r="N50" s="28">
        <f t="shared" si="7"/>
        <v>67856639</v>
      </c>
      <c r="O50" s="22">
        <f t="shared" si="8"/>
        <v>14.161022131516248</v>
      </c>
    </row>
    <row r="51" spans="1:15" x14ac:dyDescent="0.25">
      <c r="A51" s="6" t="s">
        <v>50</v>
      </c>
      <c r="B51" s="7" t="s">
        <v>51</v>
      </c>
      <c r="C51" s="10">
        <v>27451600</v>
      </c>
      <c r="D51" s="10">
        <v>34155200</v>
      </c>
      <c r="E51" s="22">
        <f t="shared" si="0"/>
        <v>0.26549892892673044</v>
      </c>
      <c r="F51" s="28">
        <f t="shared" si="1"/>
        <v>6703600</v>
      </c>
      <c r="G51" s="22">
        <f t="shared" si="2"/>
        <v>24.419705955208443</v>
      </c>
      <c r="H51" s="30">
        <v>33912400</v>
      </c>
      <c r="I51" s="28">
        <f t="shared" si="3"/>
        <v>-242800</v>
      </c>
      <c r="J51" s="22">
        <f t="shared" si="4"/>
        <v>-0.71087272216236386</v>
      </c>
      <c r="K51" s="30">
        <v>34084700</v>
      </c>
      <c r="L51" s="28">
        <f t="shared" si="5"/>
        <v>172300</v>
      </c>
      <c r="M51" s="22">
        <f t="shared" si="6"/>
        <v>0.50807374293768248</v>
      </c>
      <c r="N51" s="28">
        <f t="shared" si="7"/>
        <v>6633100</v>
      </c>
      <c r="O51" s="22">
        <f t="shared" si="8"/>
        <v>24.162890323332704</v>
      </c>
    </row>
    <row r="52" spans="1:15" s="5" customFormat="1" ht="31.5" x14ac:dyDescent="0.25">
      <c r="A52" s="11" t="s">
        <v>52</v>
      </c>
      <c r="B52" s="4"/>
      <c r="C52" s="17">
        <f>SUM(C53:C57)</f>
        <v>711884680</v>
      </c>
      <c r="D52" s="17">
        <f>SUM(D53:D57)</f>
        <v>800241478</v>
      </c>
      <c r="E52" s="21">
        <f t="shared" si="0"/>
        <v>6.2205244089258365</v>
      </c>
      <c r="F52" s="24">
        <f t="shared" si="1"/>
        <v>88356798</v>
      </c>
      <c r="G52" s="21">
        <f t="shared" si="2"/>
        <v>12.411672913090356</v>
      </c>
      <c r="H52" s="17">
        <f>SUM(H53:H57)</f>
        <v>813016383</v>
      </c>
      <c r="I52" s="24">
        <f t="shared" si="3"/>
        <v>12774905</v>
      </c>
      <c r="J52" s="21">
        <f t="shared" si="4"/>
        <v>1.5963812613072292</v>
      </c>
      <c r="K52" s="17">
        <f>SUM(K53:K57)</f>
        <v>808844883</v>
      </c>
      <c r="L52" s="24">
        <f t="shared" si="5"/>
        <v>-4171500</v>
      </c>
      <c r="M52" s="21">
        <f t="shared" si="6"/>
        <v>-0.5130892915844214</v>
      </c>
      <c r="N52" s="24">
        <f t="shared" si="7"/>
        <v>96960203</v>
      </c>
      <c r="O52" s="21">
        <f t="shared" si="8"/>
        <v>13.620212054570402</v>
      </c>
    </row>
    <row r="53" spans="1:15" x14ac:dyDescent="0.25">
      <c r="A53" s="6" t="s">
        <v>46</v>
      </c>
      <c r="B53" s="7" t="s">
        <v>47</v>
      </c>
      <c r="C53" s="10">
        <v>3921014</v>
      </c>
      <c r="D53" s="10">
        <v>4048004</v>
      </c>
      <c r="E53" s="22">
        <f t="shared" si="0"/>
        <v>3.1466386561669106E-2</v>
      </c>
      <c r="F53" s="28">
        <f t="shared" si="1"/>
        <v>126990</v>
      </c>
      <c r="G53" s="22">
        <f t="shared" si="2"/>
        <v>3.2387030497723401</v>
      </c>
      <c r="H53" s="30">
        <v>4048004</v>
      </c>
      <c r="I53" s="28">
        <f t="shared" si="3"/>
        <v>0</v>
      </c>
      <c r="J53" s="22">
        <f t="shared" si="4"/>
        <v>0</v>
      </c>
      <c r="K53" s="30">
        <v>4048004</v>
      </c>
      <c r="L53" s="28">
        <f t="shared" si="5"/>
        <v>0</v>
      </c>
      <c r="M53" s="22">
        <f t="shared" si="6"/>
        <v>0</v>
      </c>
      <c r="N53" s="28">
        <f t="shared" si="7"/>
        <v>126990</v>
      </c>
      <c r="O53" s="22">
        <f t="shared" si="8"/>
        <v>3.2387030497723401</v>
      </c>
    </row>
    <row r="54" spans="1:15" x14ac:dyDescent="0.25">
      <c r="A54" s="6" t="s">
        <v>53</v>
      </c>
      <c r="B54" s="7" t="s">
        <v>54</v>
      </c>
      <c r="C54" s="10">
        <v>677752771</v>
      </c>
      <c r="D54" s="10">
        <v>229309170</v>
      </c>
      <c r="E54" s="22">
        <f t="shared" si="0"/>
        <v>1.7824910709958528</v>
      </c>
      <c r="F54" s="28">
        <f t="shared" si="1"/>
        <v>-448443601</v>
      </c>
      <c r="G54" s="22">
        <f t="shared" si="2"/>
        <v>-66.166251203715106</v>
      </c>
      <c r="H54" s="30">
        <v>227695670</v>
      </c>
      <c r="I54" s="28">
        <f t="shared" si="3"/>
        <v>-1613500</v>
      </c>
      <c r="J54" s="22">
        <f t="shared" si="4"/>
        <v>-0.70363518388732871</v>
      </c>
      <c r="K54" s="30">
        <v>227467470</v>
      </c>
      <c r="L54" s="28">
        <f t="shared" si="5"/>
        <v>-228200</v>
      </c>
      <c r="M54" s="22">
        <f t="shared" si="6"/>
        <v>-0.10022149301302363</v>
      </c>
      <c r="N54" s="28">
        <f t="shared" si="7"/>
        <v>-450285301</v>
      </c>
      <c r="O54" s="22">
        <f t="shared" si="8"/>
        <v>-66.43798745899926</v>
      </c>
    </row>
    <row r="55" spans="1:15" x14ac:dyDescent="0.25">
      <c r="A55" s="6" t="s">
        <v>55</v>
      </c>
      <c r="B55" s="7" t="s">
        <v>56</v>
      </c>
      <c r="C55" s="10">
        <v>6689948</v>
      </c>
      <c r="D55" s="10">
        <v>7096273</v>
      </c>
      <c r="E55" s="22">
        <f t="shared" si="0"/>
        <v>5.5161523893043414E-2</v>
      </c>
      <c r="F55" s="28">
        <f t="shared" si="1"/>
        <v>406325</v>
      </c>
      <c r="G55" s="22">
        <f t="shared" si="2"/>
        <v>6.0736645486631602</v>
      </c>
      <c r="H55" s="30">
        <v>7096273</v>
      </c>
      <c r="I55" s="28">
        <f t="shared" si="3"/>
        <v>0</v>
      </c>
      <c r="J55" s="22">
        <f t="shared" si="4"/>
        <v>0</v>
      </c>
      <c r="K55" s="30">
        <v>7096273</v>
      </c>
      <c r="L55" s="28">
        <f t="shared" si="5"/>
        <v>0</v>
      </c>
      <c r="M55" s="22">
        <f t="shared" si="6"/>
        <v>0</v>
      </c>
      <c r="N55" s="28">
        <f t="shared" si="7"/>
        <v>406325</v>
      </c>
      <c r="O55" s="22">
        <f t="shared" si="8"/>
        <v>6.0736645486631602</v>
      </c>
    </row>
    <row r="56" spans="1:15" ht="16.5" customHeight="1" x14ac:dyDescent="0.25">
      <c r="A56" s="6" t="s">
        <v>88</v>
      </c>
      <c r="B56" s="7" t="s">
        <v>87</v>
      </c>
      <c r="C56" s="10">
        <v>1180947</v>
      </c>
      <c r="D56" s="10">
        <v>531314831</v>
      </c>
      <c r="E56" s="22">
        <f t="shared" si="0"/>
        <v>4.1300744411798735</v>
      </c>
      <c r="F56" s="28">
        <f t="shared" si="1"/>
        <v>530133884</v>
      </c>
      <c r="G56" s="22">
        <f t="shared" si="2"/>
        <v>44890.57375140459</v>
      </c>
      <c r="H56" s="30">
        <v>545681836</v>
      </c>
      <c r="I56" s="28">
        <f t="shared" si="3"/>
        <v>14367005</v>
      </c>
      <c r="J56" s="22">
        <f t="shared" si="4"/>
        <v>2.7040474238145151</v>
      </c>
      <c r="K56" s="30">
        <v>541759936</v>
      </c>
      <c r="L56" s="28">
        <f t="shared" si="5"/>
        <v>-3921900</v>
      </c>
      <c r="M56" s="22">
        <f t="shared" si="6"/>
        <v>-0.71871551172540649</v>
      </c>
      <c r="N56" s="28">
        <f t="shared" si="7"/>
        <v>540578989</v>
      </c>
      <c r="O56" s="22">
        <f t="shared" si="8"/>
        <v>45775.042317733139</v>
      </c>
    </row>
    <row r="57" spans="1:15" x14ac:dyDescent="0.25">
      <c r="A57" s="6" t="s">
        <v>57</v>
      </c>
      <c r="B57" s="7" t="s">
        <v>58</v>
      </c>
      <c r="C57" s="10">
        <v>22340000</v>
      </c>
      <c r="D57" s="10">
        <v>28473200</v>
      </c>
      <c r="E57" s="22">
        <f t="shared" si="0"/>
        <v>0.2213309862953981</v>
      </c>
      <c r="F57" s="28">
        <f t="shared" si="1"/>
        <v>6133200</v>
      </c>
      <c r="G57" s="22">
        <f t="shared" si="2"/>
        <v>27.453894359892558</v>
      </c>
      <c r="H57" s="30">
        <v>28494600</v>
      </c>
      <c r="I57" s="28">
        <f t="shared" si="3"/>
        <v>21400</v>
      </c>
      <c r="J57" s="22">
        <f t="shared" si="4"/>
        <v>7.5158394560489228E-2</v>
      </c>
      <c r="K57" s="30">
        <v>28473200</v>
      </c>
      <c r="L57" s="28">
        <f t="shared" si="5"/>
        <v>-21400</v>
      </c>
      <c r="M57" s="22">
        <f t="shared" si="6"/>
        <v>-7.510194914124213E-2</v>
      </c>
      <c r="N57" s="28">
        <f t="shared" si="7"/>
        <v>6133200</v>
      </c>
      <c r="O57" s="22">
        <f t="shared" si="8"/>
        <v>27.453894359892558</v>
      </c>
    </row>
    <row r="58" spans="1:15" s="5" customFormat="1" x14ac:dyDescent="0.25">
      <c r="A58" s="31" t="s">
        <v>93</v>
      </c>
      <c r="B58" s="32"/>
      <c r="C58" s="17">
        <f>C59</f>
        <v>29679600</v>
      </c>
      <c r="D58" s="17">
        <f>D59</f>
        <v>36231600</v>
      </c>
      <c r="E58" s="21">
        <f t="shared" si="0"/>
        <v>0.28163942806078512</v>
      </c>
      <c r="F58" s="24">
        <f t="shared" si="1"/>
        <v>6552000</v>
      </c>
      <c r="G58" s="21">
        <f t="shared" si="2"/>
        <v>22.075769215218543</v>
      </c>
      <c r="H58" s="17">
        <f>H59</f>
        <v>36613800</v>
      </c>
      <c r="I58" s="24">
        <f t="shared" si="3"/>
        <v>382200</v>
      </c>
      <c r="J58" s="21">
        <f t="shared" si="4"/>
        <v>1.0548802702613216</v>
      </c>
      <c r="K58" s="17">
        <f>K59</f>
        <v>36163600</v>
      </c>
      <c r="L58" s="24">
        <f t="shared" si="5"/>
        <v>-450200</v>
      </c>
      <c r="M58" s="21">
        <f t="shared" si="6"/>
        <v>-1.2295910285193088</v>
      </c>
      <c r="N58" s="24">
        <f t="shared" si="7"/>
        <v>6484000</v>
      </c>
      <c r="O58" s="21">
        <f t="shared" si="8"/>
        <v>21.846655615304783</v>
      </c>
    </row>
    <row r="59" spans="1:15" ht="31.5" x14ac:dyDescent="0.25">
      <c r="A59" s="6" t="s">
        <v>10</v>
      </c>
      <c r="B59" s="7" t="s">
        <v>11</v>
      </c>
      <c r="C59" s="10">
        <v>29679600</v>
      </c>
      <c r="D59" s="10">
        <v>36231600</v>
      </c>
      <c r="E59" s="22">
        <f t="shared" si="0"/>
        <v>0.28163942806078512</v>
      </c>
      <c r="F59" s="28">
        <f t="shared" si="1"/>
        <v>6552000</v>
      </c>
      <c r="G59" s="22">
        <f t="shared" si="2"/>
        <v>22.075769215218543</v>
      </c>
      <c r="H59" s="30">
        <v>36613800</v>
      </c>
      <c r="I59" s="28">
        <f t="shared" si="3"/>
        <v>382200</v>
      </c>
      <c r="J59" s="22">
        <f t="shared" si="4"/>
        <v>1.0548802702613216</v>
      </c>
      <c r="K59" s="30">
        <v>36163600</v>
      </c>
      <c r="L59" s="28">
        <f t="shared" si="5"/>
        <v>-450200</v>
      </c>
      <c r="M59" s="22">
        <f t="shared" si="6"/>
        <v>-1.2295910285193088</v>
      </c>
      <c r="N59" s="28">
        <f t="shared" si="7"/>
        <v>6484000</v>
      </c>
      <c r="O59" s="22">
        <f t="shared" si="8"/>
        <v>21.846655615304783</v>
      </c>
    </row>
    <row r="60" spans="1:15" s="5" customFormat="1" ht="31.5" x14ac:dyDescent="0.25">
      <c r="A60" s="11" t="s">
        <v>81</v>
      </c>
      <c r="B60" s="4"/>
      <c r="C60" s="17">
        <f>SUM(C61:C67)</f>
        <v>1465302795</v>
      </c>
      <c r="D60" s="17">
        <f>SUM(D61:D67)</f>
        <v>2316154481</v>
      </c>
      <c r="E60" s="21">
        <f t="shared" si="0"/>
        <v>18.004184836696822</v>
      </c>
      <c r="F60" s="24">
        <f t="shared" si="1"/>
        <v>850851686</v>
      </c>
      <c r="G60" s="21">
        <f t="shared" si="2"/>
        <v>58.066611822712048</v>
      </c>
      <c r="H60" s="17">
        <f>SUM(H61:H67)</f>
        <v>547670683</v>
      </c>
      <c r="I60" s="24">
        <f t="shared" si="3"/>
        <v>-1768483798</v>
      </c>
      <c r="J60" s="21">
        <f t="shared" si="4"/>
        <v>-76.354311100892403</v>
      </c>
      <c r="K60" s="17">
        <f>SUM(K61:K67)</f>
        <v>158279233</v>
      </c>
      <c r="L60" s="24">
        <f t="shared" si="5"/>
        <v>-389391450</v>
      </c>
      <c r="M60" s="21">
        <f t="shared" si="6"/>
        <v>-71.099560755564482</v>
      </c>
      <c r="N60" s="24">
        <f t="shared" si="7"/>
        <v>-1307023562</v>
      </c>
      <c r="O60" s="21">
        <f t="shared" si="8"/>
        <v>-89.198189374913468</v>
      </c>
    </row>
    <row r="61" spans="1:15" x14ac:dyDescent="0.25">
      <c r="A61" s="6" t="s">
        <v>12</v>
      </c>
      <c r="B61" s="7" t="s">
        <v>13</v>
      </c>
      <c r="C61" s="10">
        <v>80660400</v>
      </c>
      <c r="D61" s="10">
        <v>96860660</v>
      </c>
      <c r="E61" s="22">
        <f t="shared" si="0"/>
        <v>0.7529278553525145</v>
      </c>
      <c r="F61" s="28">
        <f t="shared" si="1"/>
        <v>16200260</v>
      </c>
      <c r="G61" s="22">
        <f t="shared" si="2"/>
        <v>20.084527227735038</v>
      </c>
      <c r="H61" s="30">
        <v>94402900</v>
      </c>
      <c r="I61" s="28">
        <f t="shared" si="3"/>
        <v>-2457760</v>
      </c>
      <c r="J61" s="22">
        <f t="shared" si="4"/>
        <v>-2.5374181840181649</v>
      </c>
      <c r="K61" s="30">
        <v>94945000</v>
      </c>
      <c r="L61" s="28">
        <f t="shared" si="5"/>
        <v>542100</v>
      </c>
      <c r="M61" s="22">
        <f t="shared" si="6"/>
        <v>0.57424083370321455</v>
      </c>
      <c r="N61" s="28">
        <f t="shared" si="7"/>
        <v>14284600</v>
      </c>
      <c r="O61" s="22">
        <f t="shared" si="8"/>
        <v>17.709557601995527</v>
      </c>
    </row>
    <row r="62" spans="1:15" x14ac:dyDescent="0.25">
      <c r="A62" s="6" t="s">
        <v>59</v>
      </c>
      <c r="B62" s="7" t="s">
        <v>60</v>
      </c>
      <c r="C62" s="10">
        <v>0</v>
      </c>
      <c r="D62" s="10">
        <v>172947570</v>
      </c>
      <c r="E62" s="22">
        <f t="shared" si="0"/>
        <v>1.3443749296001997</v>
      </c>
      <c r="F62" s="28">
        <f t="shared" si="1"/>
        <v>172947570</v>
      </c>
      <c r="G62" s="22">
        <v>0</v>
      </c>
      <c r="H62" s="30">
        <v>0</v>
      </c>
      <c r="I62" s="28">
        <f t="shared" si="3"/>
        <v>-172947570</v>
      </c>
      <c r="J62" s="22">
        <f t="shared" si="4"/>
        <v>-100</v>
      </c>
      <c r="K62" s="30">
        <v>0</v>
      </c>
      <c r="L62" s="28">
        <f t="shared" si="5"/>
        <v>0</v>
      </c>
      <c r="M62" s="22">
        <v>0</v>
      </c>
      <c r="N62" s="28">
        <f t="shared" si="7"/>
        <v>0</v>
      </c>
      <c r="O62" s="22">
        <v>0</v>
      </c>
    </row>
    <row r="63" spans="1:15" x14ac:dyDescent="0.25">
      <c r="A63" s="6" t="s">
        <v>22</v>
      </c>
      <c r="B63" s="7" t="s">
        <v>23</v>
      </c>
      <c r="C63" s="10">
        <v>65763200</v>
      </c>
      <c r="D63" s="10">
        <v>62678432</v>
      </c>
      <c r="E63" s="22">
        <f t="shared" si="0"/>
        <v>0.48721882942588268</v>
      </c>
      <c r="F63" s="28">
        <f t="shared" si="1"/>
        <v>-3084768</v>
      </c>
      <c r="G63" s="22">
        <f t="shared" si="2"/>
        <v>-4.6907206461972635</v>
      </c>
      <c r="H63" s="30">
        <v>63844133</v>
      </c>
      <c r="I63" s="28">
        <f t="shared" si="3"/>
        <v>1165701</v>
      </c>
      <c r="J63" s="22">
        <f t="shared" si="4"/>
        <v>1.8598120004023002</v>
      </c>
      <c r="K63" s="30">
        <v>63334233</v>
      </c>
      <c r="L63" s="28">
        <f t="shared" si="5"/>
        <v>-509900</v>
      </c>
      <c r="M63" s="22">
        <f t="shared" si="6"/>
        <v>-0.79866383337055424</v>
      </c>
      <c r="N63" s="28">
        <f t="shared" si="7"/>
        <v>-2428967</v>
      </c>
      <c r="O63" s="22">
        <f t="shared" si="8"/>
        <v>-3.6935048781081292</v>
      </c>
    </row>
    <row r="64" spans="1:15" x14ac:dyDescent="0.25">
      <c r="A64" s="6" t="s">
        <v>61</v>
      </c>
      <c r="B64" s="7" t="s">
        <v>62</v>
      </c>
      <c r="C64" s="10">
        <v>726655968</v>
      </c>
      <c r="D64" s="10">
        <v>691074918</v>
      </c>
      <c r="E64" s="22">
        <f t="shared" si="0"/>
        <v>5.3719389884154705</v>
      </c>
      <c r="F64" s="28">
        <f t="shared" si="1"/>
        <v>-35581050</v>
      </c>
      <c r="G64" s="22">
        <f t="shared" si="2"/>
        <v>-4.8965468621872077</v>
      </c>
      <c r="H64" s="30">
        <v>89423650</v>
      </c>
      <c r="I64" s="28">
        <f t="shared" si="3"/>
        <v>-601651268</v>
      </c>
      <c r="J64" s="22">
        <f t="shared" si="4"/>
        <v>-87.060209006167412</v>
      </c>
      <c r="K64" s="30">
        <v>0</v>
      </c>
      <c r="L64" s="28">
        <f t="shared" si="5"/>
        <v>-89423650</v>
      </c>
      <c r="M64" s="22">
        <f t="shared" si="6"/>
        <v>-100</v>
      </c>
      <c r="N64" s="28">
        <f t="shared" si="7"/>
        <v>-726655968</v>
      </c>
      <c r="O64" s="22">
        <f t="shared" si="8"/>
        <v>-100</v>
      </c>
    </row>
    <row r="65" spans="1:15" x14ac:dyDescent="0.25">
      <c r="A65" s="6" t="s">
        <v>66</v>
      </c>
      <c r="B65" s="7" t="s">
        <v>67</v>
      </c>
      <c r="C65" s="10">
        <v>0</v>
      </c>
      <c r="D65" s="10">
        <v>120025241</v>
      </c>
      <c r="E65" s="22">
        <f t="shared" si="0"/>
        <v>0.9329933049630128</v>
      </c>
      <c r="F65" s="28">
        <f t="shared" si="1"/>
        <v>120025241</v>
      </c>
      <c r="G65" s="22">
        <v>0</v>
      </c>
      <c r="H65" s="30">
        <v>0</v>
      </c>
      <c r="I65" s="28">
        <f t="shared" si="3"/>
        <v>-120025241</v>
      </c>
      <c r="J65" s="22">
        <f t="shared" si="4"/>
        <v>-100</v>
      </c>
      <c r="K65" s="30">
        <v>0</v>
      </c>
      <c r="L65" s="28">
        <f t="shared" si="5"/>
        <v>0</v>
      </c>
      <c r="M65" s="22">
        <v>0</v>
      </c>
      <c r="N65" s="28">
        <f t="shared" si="7"/>
        <v>0</v>
      </c>
      <c r="O65" s="22">
        <v>0</v>
      </c>
    </row>
    <row r="66" spans="1:15" x14ac:dyDescent="0.25">
      <c r="A66" s="6" t="s">
        <v>41</v>
      </c>
      <c r="B66" s="7" t="s">
        <v>42</v>
      </c>
      <c r="C66" s="10">
        <v>169980700</v>
      </c>
      <c r="D66" s="10">
        <v>106467600</v>
      </c>
      <c r="E66" s="22">
        <f t="shared" si="0"/>
        <v>0.82760557002739166</v>
      </c>
      <c r="F66" s="28">
        <f t="shared" si="1"/>
        <v>-63513100</v>
      </c>
      <c r="G66" s="22">
        <f t="shared" si="2"/>
        <v>-37.364889072700599</v>
      </c>
      <c r="H66" s="30">
        <v>0</v>
      </c>
      <c r="I66" s="28">
        <f t="shared" si="3"/>
        <v>-106467600</v>
      </c>
      <c r="J66" s="22">
        <f t="shared" si="4"/>
        <v>-100</v>
      </c>
      <c r="K66" s="30">
        <v>0</v>
      </c>
      <c r="L66" s="28">
        <f t="shared" si="5"/>
        <v>0</v>
      </c>
      <c r="M66" s="22">
        <v>0</v>
      </c>
      <c r="N66" s="28">
        <f t="shared" si="7"/>
        <v>-169980700</v>
      </c>
      <c r="O66" s="22">
        <f t="shared" si="8"/>
        <v>-100</v>
      </c>
    </row>
    <row r="67" spans="1:15" ht="21" customHeight="1" x14ac:dyDescent="0.25">
      <c r="A67" s="6" t="s">
        <v>55</v>
      </c>
      <c r="B67" s="7" t="s">
        <v>56</v>
      </c>
      <c r="C67" s="10">
        <v>422242527</v>
      </c>
      <c r="D67" s="10">
        <v>1066100060</v>
      </c>
      <c r="E67" s="22">
        <f t="shared" si="0"/>
        <v>8.2871253589123484</v>
      </c>
      <c r="F67" s="28">
        <f t="shared" si="1"/>
        <v>643857533</v>
      </c>
      <c r="G67" s="22">
        <f t="shared" si="2"/>
        <v>152.48524054991742</v>
      </c>
      <c r="H67" s="30">
        <v>300000000</v>
      </c>
      <c r="I67" s="28">
        <f t="shared" si="3"/>
        <v>-766100060</v>
      </c>
      <c r="J67" s="22">
        <f t="shared" si="4"/>
        <v>-71.860052235622234</v>
      </c>
      <c r="K67" s="30">
        <v>0</v>
      </c>
      <c r="L67" s="28">
        <f t="shared" si="5"/>
        <v>-300000000</v>
      </c>
      <c r="M67" s="22">
        <f t="shared" si="6"/>
        <v>-100</v>
      </c>
      <c r="N67" s="28">
        <f t="shared" si="7"/>
        <v>-422242527</v>
      </c>
      <c r="O67" s="22">
        <f t="shared" si="8"/>
        <v>-100</v>
      </c>
    </row>
    <row r="68" spans="1:15" s="5" customFormat="1" ht="31.5" x14ac:dyDescent="0.25">
      <c r="A68" s="11" t="s">
        <v>63</v>
      </c>
      <c r="B68" s="4"/>
      <c r="C68" s="17">
        <f>SUM(C69:C80)</f>
        <v>1595017500</v>
      </c>
      <c r="D68" s="17">
        <f>SUM(D69:D80)</f>
        <v>2023800300</v>
      </c>
      <c r="E68" s="21">
        <f t="shared" ref="E68:E81" si="9">D68/12864534007*100</f>
        <v>15.731625404377542</v>
      </c>
      <c r="F68" s="24">
        <f t="shared" si="1"/>
        <v>428782800</v>
      </c>
      <c r="G68" s="21">
        <f t="shared" si="2"/>
        <v>26.882639218691963</v>
      </c>
      <c r="H68" s="17">
        <f>SUM(H69:H80)</f>
        <v>1754625250</v>
      </c>
      <c r="I68" s="24">
        <f t="shared" si="3"/>
        <v>-269175050</v>
      </c>
      <c r="J68" s="21">
        <f t="shared" si="4"/>
        <v>-13.300474854164207</v>
      </c>
      <c r="K68" s="17">
        <f>SUM(K69:K80)</f>
        <v>1788204700</v>
      </c>
      <c r="L68" s="24">
        <f t="shared" si="5"/>
        <v>33579450</v>
      </c>
      <c r="M68" s="21">
        <f t="shared" si="6"/>
        <v>1.9137676264490153</v>
      </c>
      <c r="N68" s="24">
        <f t="shared" si="7"/>
        <v>193187200</v>
      </c>
      <c r="O68" s="21">
        <f t="shared" si="8"/>
        <v>12.111917267365399</v>
      </c>
    </row>
    <row r="69" spans="1:15" x14ac:dyDescent="0.25">
      <c r="A69" s="6" t="s">
        <v>12</v>
      </c>
      <c r="B69" s="7" t="s">
        <v>13</v>
      </c>
      <c r="C69" s="10">
        <v>127996300</v>
      </c>
      <c r="D69" s="10">
        <v>148661600</v>
      </c>
      <c r="E69" s="22">
        <f t="shared" si="9"/>
        <v>1.1555925766071939</v>
      </c>
      <c r="F69" s="28">
        <f t="shared" ref="F69:F81" si="10">D69-C69</f>
        <v>20665300</v>
      </c>
      <c r="G69" s="22">
        <f t="shared" ref="G69:G81" si="11">(D69/C69*100)-100</f>
        <v>16.145232323121832</v>
      </c>
      <c r="H69" s="30">
        <v>150720200</v>
      </c>
      <c r="I69" s="28">
        <f t="shared" si="3"/>
        <v>2058600</v>
      </c>
      <c r="J69" s="22">
        <f t="shared" si="4"/>
        <v>1.3847557136476496</v>
      </c>
      <c r="K69" s="30">
        <v>150684700</v>
      </c>
      <c r="L69" s="28">
        <f t="shared" si="5"/>
        <v>-35500</v>
      </c>
      <c r="M69" s="22">
        <f t="shared" si="6"/>
        <v>-2.3553578087074811E-2</v>
      </c>
      <c r="N69" s="28">
        <f t="shared" si="7"/>
        <v>22688400</v>
      </c>
      <c r="O69" s="22">
        <f t="shared" si="8"/>
        <v>17.72582488712564</v>
      </c>
    </row>
    <row r="70" spans="1:15" ht="37.5" customHeight="1" x14ac:dyDescent="0.25">
      <c r="A70" s="6" t="s">
        <v>86</v>
      </c>
      <c r="B70" s="7" t="s">
        <v>85</v>
      </c>
      <c r="C70" s="10">
        <v>30100400</v>
      </c>
      <c r="D70" s="10">
        <v>30956200</v>
      </c>
      <c r="E70" s="22">
        <f t="shared" si="9"/>
        <v>0.240632112932779</v>
      </c>
      <c r="F70" s="28">
        <f t="shared" si="10"/>
        <v>855800</v>
      </c>
      <c r="G70" s="22">
        <f t="shared" si="11"/>
        <v>2.8431515860254422</v>
      </c>
      <c r="H70" s="30">
        <v>31151600</v>
      </c>
      <c r="I70" s="28">
        <f t="shared" si="3"/>
        <v>195400</v>
      </c>
      <c r="J70" s="22">
        <f t="shared" si="4"/>
        <v>0.63121442554319174</v>
      </c>
      <c r="K70" s="30">
        <v>31368100</v>
      </c>
      <c r="L70" s="28">
        <f t="shared" si="5"/>
        <v>216500</v>
      </c>
      <c r="M70" s="22">
        <f t="shared" si="6"/>
        <v>0.69498837940909652</v>
      </c>
      <c r="N70" s="28">
        <f t="shared" si="7"/>
        <v>1267700</v>
      </c>
      <c r="O70" s="22">
        <f t="shared" si="8"/>
        <v>4.2115719392433277</v>
      </c>
    </row>
    <row r="71" spans="1:15" ht="31.5" x14ac:dyDescent="0.25">
      <c r="A71" s="6" t="s">
        <v>18</v>
      </c>
      <c r="B71" s="7" t="s">
        <v>19</v>
      </c>
      <c r="C71" s="10">
        <v>3051000</v>
      </c>
      <c r="D71" s="10">
        <v>3051000</v>
      </c>
      <c r="E71" s="22">
        <f t="shared" si="9"/>
        <v>2.371636623868268E-2</v>
      </c>
      <c r="F71" s="28">
        <f t="shared" si="10"/>
        <v>0</v>
      </c>
      <c r="G71" s="22">
        <f t="shared" si="11"/>
        <v>0</v>
      </c>
      <c r="H71" s="30">
        <v>3051000</v>
      </c>
      <c r="I71" s="28">
        <f t="shared" si="3"/>
        <v>0</v>
      </c>
      <c r="J71" s="22">
        <f t="shared" si="4"/>
        <v>0</v>
      </c>
      <c r="K71" s="30">
        <v>3051000</v>
      </c>
      <c r="L71" s="28">
        <f t="shared" si="5"/>
        <v>0</v>
      </c>
      <c r="M71" s="22">
        <f t="shared" si="6"/>
        <v>0</v>
      </c>
      <c r="N71" s="28">
        <f t="shared" si="7"/>
        <v>0</v>
      </c>
      <c r="O71" s="22">
        <f t="shared" si="8"/>
        <v>0</v>
      </c>
    </row>
    <row r="72" spans="1:15" x14ac:dyDescent="0.25">
      <c r="A72" s="8" t="s">
        <v>20</v>
      </c>
      <c r="B72" s="9" t="s">
        <v>21</v>
      </c>
      <c r="C72" s="10">
        <v>5154500</v>
      </c>
      <c r="D72" s="10">
        <v>14711700</v>
      </c>
      <c r="E72" s="22">
        <f t="shared" si="9"/>
        <v>0.11435859232829498</v>
      </c>
      <c r="F72" s="28">
        <f t="shared" si="10"/>
        <v>9557200</v>
      </c>
      <c r="G72" s="22">
        <f t="shared" si="11"/>
        <v>185.41468619652733</v>
      </c>
      <c r="H72" s="30">
        <v>14473000</v>
      </c>
      <c r="I72" s="28">
        <f t="shared" si="3"/>
        <v>-238700</v>
      </c>
      <c r="J72" s="22">
        <f t="shared" si="4"/>
        <v>-1.6225181318270501</v>
      </c>
      <c r="K72" s="30">
        <v>14361300</v>
      </c>
      <c r="L72" s="28">
        <f t="shared" si="5"/>
        <v>-111700</v>
      </c>
      <c r="M72" s="22">
        <f t="shared" si="6"/>
        <v>-0.77178193878255286</v>
      </c>
      <c r="N72" s="28">
        <f t="shared" si="7"/>
        <v>9206800</v>
      </c>
      <c r="O72" s="22">
        <f t="shared" si="8"/>
        <v>178.61674265205158</v>
      </c>
    </row>
    <row r="73" spans="1:15" x14ac:dyDescent="0.25">
      <c r="A73" s="6" t="s">
        <v>64</v>
      </c>
      <c r="B73" s="7" t="s">
        <v>65</v>
      </c>
      <c r="C73" s="10">
        <v>353049100</v>
      </c>
      <c r="D73" s="10">
        <v>415786800</v>
      </c>
      <c r="E73" s="22">
        <f t="shared" si="9"/>
        <v>3.2320393398918084</v>
      </c>
      <c r="F73" s="28">
        <f t="shared" si="10"/>
        <v>62737700</v>
      </c>
      <c r="G73" s="22">
        <f t="shared" si="11"/>
        <v>17.770247821053786</v>
      </c>
      <c r="H73" s="30">
        <v>415786800</v>
      </c>
      <c r="I73" s="28">
        <f t="shared" ref="I73:I81" si="12">H73-D73</f>
        <v>0</v>
      </c>
      <c r="J73" s="22">
        <f t="shared" ref="J73:J81" si="13">(H73/D73*100)-100</f>
        <v>0</v>
      </c>
      <c r="K73" s="30">
        <v>415786800</v>
      </c>
      <c r="L73" s="28">
        <f t="shared" ref="L73:L81" si="14">K73-H73</f>
        <v>0</v>
      </c>
      <c r="M73" s="22">
        <f t="shared" ref="M73:M81" si="15">(K73/H73*100)-100</f>
        <v>0</v>
      </c>
      <c r="N73" s="28">
        <f t="shared" ref="N73:N81" si="16">K73-C73</f>
        <v>62737700</v>
      </c>
      <c r="O73" s="22">
        <f t="shared" ref="O73:O81" si="17">(K73/C73*100)-100</f>
        <v>17.770247821053786</v>
      </c>
    </row>
    <row r="74" spans="1:15" x14ac:dyDescent="0.25">
      <c r="A74" s="6" t="s">
        <v>59</v>
      </c>
      <c r="B74" s="7" t="s">
        <v>60</v>
      </c>
      <c r="C74" s="10">
        <v>328390100</v>
      </c>
      <c r="D74" s="10">
        <v>483160800</v>
      </c>
      <c r="E74" s="22">
        <f t="shared" si="9"/>
        <v>3.7557582710504476</v>
      </c>
      <c r="F74" s="28">
        <f t="shared" si="10"/>
        <v>154770700</v>
      </c>
      <c r="G74" s="22">
        <f t="shared" si="11"/>
        <v>47.130135774495017</v>
      </c>
      <c r="H74" s="30">
        <v>410232200</v>
      </c>
      <c r="I74" s="28">
        <f t="shared" si="12"/>
        <v>-72928600</v>
      </c>
      <c r="J74" s="22">
        <f t="shared" si="13"/>
        <v>-15.094063922404303</v>
      </c>
      <c r="K74" s="30">
        <v>408893600</v>
      </c>
      <c r="L74" s="28">
        <f t="shared" si="14"/>
        <v>-1338600</v>
      </c>
      <c r="M74" s="22">
        <f t="shared" si="15"/>
        <v>-0.32630300595613448</v>
      </c>
      <c r="N74" s="28">
        <f t="shared" si="16"/>
        <v>80503500</v>
      </c>
      <c r="O74" s="22">
        <f t="shared" si="17"/>
        <v>24.514594075765373</v>
      </c>
    </row>
    <row r="75" spans="1:15" x14ac:dyDescent="0.25">
      <c r="A75" s="6" t="s">
        <v>31</v>
      </c>
      <c r="B75" s="7" t="s">
        <v>32</v>
      </c>
      <c r="C75" s="10">
        <v>68630000</v>
      </c>
      <c r="D75" s="10">
        <v>107015600</v>
      </c>
      <c r="E75" s="22">
        <f t="shared" si="9"/>
        <v>0.83186534344554897</v>
      </c>
      <c r="F75" s="28">
        <f t="shared" si="10"/>
        <v>38385600</v>
      </c>
      <c r="G75" s="22">
        <f t="shared" si="11"/>
        <v>55.931225411627565</v>
      </c>
      <c r="H75" s="30">
        <v>22391650</v>
      </c>
      <c r="I75" s="28">
        <f t="shared" si="12"/>
        <v>-84623950</v>
      </c>
      <c r="J75" s="22">
        <f t="shared" si="13"/>
        <v>-79.076274860861403</v>
      </c>
      <c r="K75" s="30">
        <v>111815300</v>
      </c>
      <c r="L75" s="28">
        <f t="shared" si="14"/>
        <v>89423650</v>
      </c>
      <c r="M75" s="22">
        <f t="shared" si="15"/>
        <v>399.36159237930207</v>
      </c>
      <c r="N75" s="28">
        <f t="shared" si="16"/>
        <v>43185300</v>
      </c>
      <c r="O75" s="22">
        <f t="shared" si="17"/>
        <v>62.924814221186068</v>
      </c>
    </row>
    <row r="76" spans="1:15" x14ac:dyDescent="0.25">
      <c r="A76" s="6" t="s">
        <v>61</v>
      </c>
      <c r="B76" s="7" t="s">
        <v>62</v>
      </c>
      <c r="C76" s="10">
        <v>27664400</v>
      </c>
      <c r="D76" s="10">
        <v>193423500</v>
      </c>
      <c r="E76" s="22">
        <f t="shared" si="9"/>
        <v>1.5035406637718252</v>
      </c>
      <c r="F76" s="28">
        <f t="shared" si="10"/>
        <v>165759100</v>
      </c>
      <c r="G76" s="22">
        <f t="shared" si="11"/>
        <v>599.17836642038139</v>
      </c>
      <c r="H76" s="30">
        <v>169049900</v>
      </c>
      <c r="I76" s="28">
        <f t="shared" si="12"/>
        <v>-24373600</v>
      </c>
      <c r="J76" s="22">
        <f t="shared" si="13"/>
        <v>-12.601157563584565</v>
      </c>
      <c r="K76" s="30">
        <v>116032600</v>
      </c>
      <c r="L76" s="28">
        <f t="shared" si="14"/>
        <v>-53017300</v>
      </c>
      <c r="M76" s="22">
        <f t="shared" si="15"/>
        <v>-31.361923313767122</v>
      </c>
      <c r="N76" s="28">
        <f t="shared" si="16"/>
        <v>88368200</v>
      </c>
      <c r="O76" s="22">
        <f t="shared" si="17"/>
        <v>319.42930264166216</v>
      </c>
    </row>
    <row r="77" spans="1:15" x14ac:dyDescent="0.25">
      <c r="A77" s="6" t="s">
        <v>66</v>
      </c>
      <c r="B77" s="7" t="s">
        <v>67</v>
      </c>
      <c r="C77" s="10">
        <v>337412900</v>
      </c>
      <c r="D77" s="10">
        <v>376104900</v>
      </c>
      <c r="E77" s="22">
        <f t="shared" si="9"/>
        <v>2.9235796632458619</v>
      </c>
      <c r="F77" s="28">
        <f t="shared" si="10"/>
        <v>38692000</v>
      </c>
      <c r="G77" s="22">
        <f t="shared" si="11"/>
        <v>11.46725569769265</v>
      </c>
      <c r="H77" s="30">
        <v>334907500</v>
      </c>
      <c r="I77" s="28">
        <f t="shared" si="12"/>
        <v>-41197400</v>
      </c>
      <c r="J77" s="22">
        <f t="shared" si="13"/>
        <v>-10.953699353558008</v>
      </c>
      <c r="K77" s="30">
        <v>334907500</v>
      </c>
      <c r="L77" s="28">
        <f t="shared" si="14"/>
        <v>0</v>
      </c>
      <c r="M77" s="22">
        <f t="shared" si="15"/>
        <v>0</v>
      </c>
      <c r="N77" s="28">
        <f t="shared" si="16"/>
        <v>-2505400</v>
      </c>
      <c r="O77" s="22">
        <f t="shared" si="17"/>
        <v>-0.74253236909436282</v>
      </c>
    </row>
    <row r="78" spans="1:15" x14ac:dyDescent="0.25">
      <c r="A78" s="6" t="s">
        <v>68</v>
      </c>
      <c r="B78" s="7" t="s">
        <v>69</v>
      </c>
      <c r="C78" s="10">
        <v>150901100</v>
      </c>
      <c r="D78" s="10">
        <v>191946600</v>
      </c>
      <c r="E78" s="22">
        <f t="shared" si="9"/>
        <v>1.4920602634775249</v>
      </c>
      <c r="F78" s="28">
        <f t="shared" si="10"/>
        <v>41045500</v>
      </c>
      <c r="G78" s="22">
        <f t="shared" si="11"/>
        <v>27.200265604425681</v>
      </c>
      <c r="H78" s="30">
        <v>195090000</v>
      </c>
      <c r="I78" s="28">
        <f t="shared" si="12"/>
        <v>3143400</v>
      </c>
      <c r="J78" s="22">
        <f t="shared" si="13"/>
        <v>1.6376429694508801</v>
      </c>
      <c r="K78" s="30">
        <v>193532400</v>
      </c>
      <c r="L78" s="28">
        <f t="shared" si="14"/>
        <v>-1557600</v>
      </c>
      <c r="M78" s="22">
        <f t="shared" si="15"/>
        <v>-0.79840073812086132</v>
      </c>
      <c r="N78" s="28">
        <f t="shared" si="16"/>
        <v>42631300</v>
      </c>
      <c r="O78" s="22">
        <f t="shared" si="17"/>
        <v>28.251152576091243</v>
      </c>
    </row>
    <row r="79" spans="1:15" x14ac:dyDescent="0.25">
      <c r="A79" s="6" t="s">
        <v>78</v>
      </c>
      <c r="B79" s="7" t="s">
        <v>77</v>
      </c>
      <c r="C79" s="10">
        <v>155100900</v>
      </c>
      <c r="D79" s="10">
        <v>51414800</v>
      </c>
      <c r="E79" s="22">
        <f t="shared" si="9"/>
        <v>0.39966313565671002</v>
      </c>
      <c r="F79" s="28">
        <f t="shared" si="10"/>
        <v>-103686100</v>
      </c>
      <c r="G79" s="22">
        <f t="shared" si="11"/>
        <v>-66.850740388998389</v>
      </c>
      <c r="H79" s="30">
        <v>204600</v>
      </c>
      <c r="I79" s="28">
        <f t="shared" si="12"/>
        <v>-51210200</v>
      </c>
      <c r="J79" s="22">
        <f t="shared" si="13"/>
        <v>-99.602060107206484</v>
      </c>
      <c r="K79" s="30">
        <v>204600</v>
      </c>
      <c r="L79" s="28">
        <f t="shared" si="14"/>
        <v>0</v>
      </c>
      <c r="M79" s="22">
        <f t="shared" si="15"/>
        <v>0</v>
      </c>
      <c r="N79" s="28">
        <f t="shared" si="16"/>
        <v>-154896300</v>
      </c>
      <c r="O79" s="22">
        <f t="shared" si="17"/>
        <v>-99.86808587184214</v>
      </c>
    </row>
    <row r="80" spans="1:15" x14ac:dyDescent="0.25">
      <c r="A80" s="6" t="s">
        <v>76</v>
      </c>
      <c r="B80" s="7" t="s">
        <v>75</v>
      </c>
      <c r="C80" s="10">
        <v>7566800</v>
      </c>
      <c r="D80" s="10">
        <v>7566800</v>
      </c>
      <c r="E80" s="22">
        <f t="shared" si="9"/>
        <v>5.8819075730863347E-2</v>
      </c>
      <c r="F80" s="28">
        <f t="shared" si="10"/>
        <v>0</v>
      </c>
      <c r="G80" s="22">
        <f t="shared" si="11"/>
        <v>0</v>
      </c>
      <c r="H80" s="30">
        <v>7566800</v>
      </c>
      <c r="I80" s="28">
        <f t="shared" si="12"/>
        <v>0</v>
      </c>
      <c r="J80" s="22">
        <f t="shared" si="13"/>
        <v>0</v>
      </c>
      <c r="K80" s="30">
        <v>7566800</v>
      </c>
      <c r="L80" s="28">
        <f t="shared" si="14"/>
        <v>0</v>
      </c>
      <c r="M80" s="22">
        <f t="shared" si="15"/>
        <v>0</v>
      </c>
      <c r="N80" s="28">
        <f t="shared" si="16"/>
        <v>0</v>
      </c>
      <c r="O80" s="22">
        <f t="shared" si="17"/>
        <v>0</v>
      </c>
    </row>
    <row r="81" spans="1:15" s="5" customFormat="1" x14ac:dyDescent="0.25">
      <c r="A81" s="12" t="s">
        <v>100</v>
      </c>
      <c r="B81" s="13"/>
      <c r="C81" s="17">
        <f>C7+C10+C28+C33+C40+C48+C52+C60+C68+C58</f>
        <v>14897731806</v>
      </c>
      <c r="D81" s="17">
        <f>D7+D10+D28+D33+D40+D48+D52+D60+D68+D58</f>
        <v>12864534007</v>
      </c>
      <c r="E81" s="21">
        <f t="shared" si="9"/>
        <v>100</v>
      </c>
      <c r="F81" s="24">
        <f t="shared" si="10"/>
        <v>-2033197799</v>
      </c>
      <c r="G81" s="21">
        <f t="shared" si="11"/>
        <v>-13.647700371281601</v>
      </c>
      <c r="H81" s="17">
        <f>H7+H10+H28+H33+H40+H48+H52+H60+H68+H58</f>
        <v>11021192639</v>
      </c>
      <c r="I81" s="24">
        <f t="shared" si="12"/>
        <v>-1843341368</v>
      </c>
      <c r="J81" s="21">
        <f t="shared" si="13"/>
        <v>-14.328862335759538</v>
      </c>
      <c r="K81" s="17">
        <f>K7+K10+K28+K33+K40+K48+K52+K60+K68+K58</f>
        <v>10870796203</v>
      </c>
      <c r="L81" s="24">
        <f t="shared" si="14"/>
        <v>-150396436</v>
      </c>
      <c r="M81" s="21">
        <f t="shared" si="15"/>
        <v>-1.3646112623764708</v>
      </c>
      <c r="N81" s="24">
        <f t="shared" si="16"/>
        <v>-4026935603</v>
      </c>
      <c r="O81" s="21">
        <f t="shared" si="17"/>
        <v>-27.030528240400784</v>
      </c>
    </row>
    <row r="83" spans="1:15" x14ac:dyDescent="0.25">
      <c r="D83" s="20"/>
      <c r="E83" s="33"/>
    </row>
    <row r="84" spans="1:15" x14ac:dyDescent="0.25">
      <c r="E84" s="33"/>
      <c r="F84" s="29"/>
      <c r="I84" s="20"/>
      <c r="L84" s="20"/>
      <c r="N84" s="20"/>
    </row>
    <row r="85" spans="1:15" x14ac:dyDescent="0.25">
      <c r="L85" s="20"/>
    </row>
    <row r="86" spans="1:15" x14ac:dyDescent="0.25">
      <c r="L86" s="20"/>
    </row>
    <row r="88" spans="1:15" x14ac:dyDescent="0.25">
      <c r="E88" s="34"/>
    </row>
  </sheetData>
  <autoFilter ref="A6:O81"/>
  <mergeCells count="12">
    <mergeCell ref="N1:O1"/>
    <mergeCell ref="F4:G4"/>
    <mergeCell ref="I4:J4"/>
    <mergeCell ref="L4:M4"/>
    <mergeCell ref="N4:O4"/>
    <mergeCell ref="A2:O2"/>
    <mergeCell ref="B4:B5"/>
    <mergeCell ref="C4:C5"/>
    <mergeCell ref="H4:H5"/>
    <mergeCell ref="K4:K5"/>
    <mergeCell ref="D4:E4"/>
    <mergeCell ref="A4:A5"/>
  </mergeCells>
  <pageMargins left="0.70866141732283472" right="0.70866141732283472" top="0.98425196850393704" bottom="0.74803149606299213" header="0.31496062992125984" footer="0.31496062992125984"/>
  <pageSetup paperSize="9" scale="44" fitToHeight="2" orientation="landscape" r:id="rId1"/>
  <headerFooter>
    <oddFooter>&amp;C&amp;P</oddFooter>
  </headerFooter>
  <rowBreaks count="1" manualBreakCount="1">
    <brk id="5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4</vt:lpstr>
      <vt:lpstr>'приложение № 4'!Заголовки_для_печати</vt:lpstr>
      <vt:lpstr>'приложение № 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2023-12-11T12:41:10Z</cp:lastPrinted>
  <dcterms:created xsi:type="dcterms:W3CDTF">2013-11-26T13:36:57Z</dcterms:created>
  <dcterms:modified xsi:type="dcterms:W3CDTF">2023-12-11T13:21:53Z</dcterms:modified>
</cp:coreProperties>
</file>