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0" i="1" l="1"/>
  <c r="H80" i="1"/>
  <c r="Q77" i="1"/>
  <c r="N77" i="1"/>
  <c r="J77" i="1"/>
  <c r="F77" i="1"/>
  <c r="M76" i="1"/>
  <c r="J76" i="1"/>
  <c r="I76" i="1"/>
  <c r="I75" i="1" s="1"/>
  <c r="F76" i="1"/>
  <c r="F75" i="1" s="1"/>
  <c r="M75" i="1"/>
  <c r="Q75" i="1" s="1"/>
  <c r="J75" i="1"/>
  <c r="N75" i="1" s="1"/>
  <c r="Q74" i="1"/>
  <c r="N74" i="1"/>
  <c r="J74" i="1"/>
  <c r="F74" i="1"/>
  <c r="M73" i="1"/>
  <c r="J73" i="1"/>
  <c r="I73" i="1"/>
  <c r="Q73" i="1" s="1"/>
  <c r="F73" i="1"/>
  <c r="N73" i="1" s="1"/>
  <c r="Q72" i="1"/>
  <c r="J72" i="1"/>
  <c r="N72" i="1" s="1"/>
  <c r="F72" i="1"/>
  <c r="M71" i="1"/>
  <c r="J71" i="1" s="1"/>
  <c r="I71" i="1"/>
  <c r="F71" i="1" s="1"/>
  <c r="F70" i="1" s="1"/>
  <c r="Q69" i="1"/>
  <c r="J69" i="1"/>
  <c r="N69" i="1" s="1"/>
  <c r="F69" i="1"/>
  <c r="F68" i="1" s="1"/>
  <c r="M68" i="1"/>
  <c r="Q68" i="1" s="1"/>
  <c r="J68" i="1"/>
  <c r="N68" i="1" s="1"/>
  <c r="I68" i="1"/>
  <c r="J67" i="1"/>
  <c r="F67" i="1"/>
  <c r="J66" i="1"/>
  <c r="F66" i="1"/>
  <c r="O65" i="1"/>
  <c r="N65" i="1"/>
  <c r="J65" i="1"/>
  <c r="F65" i="1"/>
  <c r="Q64" i="1"/>
  <c r="N64" i="1"/>
  <c r="J64" i="1"/>
  <c r="F64" i="1"/>
  <c r="Q63" i="1"/>
  <c r="N63" i="1"/>
  <c r="J63" i="1"/>
  <c r="F63" i="1"/>
  <c r="Q62" i="1"/>
  <c r="M62" i="1"/>
  <c r="K62" i="1"/>
  <c r="J62" i="1"/>
  <c r="I62" i="1"/>
  <c r="I61" i="1" s="1"/>
  <c r="Q61" i="1" s="1"/>
  <c r="G62" i="1"/>
  <c r="F62" i="1" s="1"/>
  <c r="M61" i="1"/>
  <c r="K61" i="1"/>
  <c r="G61" i="1"/>
  <c r="Q60" i="1"/>
  <c r="J60" i="1"/>
  <c r="N60" i="1" s="1"/>
  <c r="F60" i="1"/>
  <c r="O59" i="1"/>
  <c r="J59" i="1"/>
  <c r="F59" i="1"/>
  <c r="O58" i="1"/>
  <c r="J58" i="1"/>
  <c r="F58" i="1"/>
  <c r="Q57" i="1"/>
  <c r="J57" i="1"/>
  <c r="N57" i="1" s="1"/>
  <c r="F57" i="1"/>
  <c r="M56" i="1"/>
  <c r="Q56" i="1" s="1"/>
  <c r="K56" i="1"/>
  <c r="I56" i="1"/>
  <c r="G56" i="1"/>
  <c r="G55" i="1" s="1"/>
  <c r="I55" i="1"/>
  <c r="Q54" i="1"/>
  <c r="N54" i="1"/>
  <c r="J54" i="1"/>
  <c r="F54" i="1"/>
  <c r="O53" i="1"/>
  <c r="J53" i="1"/>
  <c r="F53" i="1"/>
  <c r="N53" i="1" s="1"/>
  <c r="Q52" i="1"/>
  <c r="M52" i="1"/>
  <c r="K52" i="1"/>
  <c r="K51" i="1" s="1"/>
  <c r="J52" i="1"/>
  <c r="I52" i="1"/>
  <c r="H52" i="1"/>
  <c r="G52" i="1"/>
  <c r="G51" i="1" s="1"/>
  <c r="F52" i="1"/>
  <c r="F51" i="1" s="1"/>
  <c r="M51" i="1"/>
  <c r="Q51" i="1" s="1"/>
  <c r="L51" i="1"/>
  <c r="I51" i="1"/>
  <c r="H51" i="1"/>
  <c r="Q50" i="1"/>
  <c r="P50" i="1"/>
  <c r="O50" i="1"/>
  <c r="J50" i="1"/>
  <c r="J49" i="1" s="1"/>
  <c r="N49" i="1" s="1"/>
  <c r="F50" i="1"/>
  <c r="M49" i="1"/>
  <c r="Q49" i="1" s="1"/>
  <c r="L49" i="1"/>
  <c r="P49" i="1" s="1"/>
  <c r="K49" i="1"/>
  <c r="O49" i="1" s="1"/>
  <c r="I49" i="1"/>
  <c r="H49" i="1"/>
  <c r="G49" i="1"/>
  <c r="F49" i="1"/>
  <c r="Q48" i="1"/>
  <c r="P48" i="1"/>
  <c r="O48" i="1"/>
  <c r="J48" i="1"/>
  <c r="F48" i="1"/>
  <c r="N48" i="1" s="1"/>
  <c r="M47" i="1"/>
  <c r="Q47" i="1" s="1"/>
  <c r="L47" i="1"/>
  <c r="P47" i="1" s="1"/>
  <c r="K47" i="1"/>
  <c r="O47" i="1" s="1"/>
  <c r="J47" i="1"/>
  <c r="N47" i="1" s="1"/>
  <c r="I47" i="1"/>
  <c r="H47" i="1"/>
  <c r="G47" i="1"/>
  <c r="F47" i="1"/>
  <c r="P46" i="1"/>
  <c r="J46" i="1"/>
  <c r="F46" i="1"/>
  <c r="N46" i="1" s="1"/>
  <c r="P45" i="1"/>
  <c r="M45" i="1"/>
  <c r="L45" i="1"/>
  <c r="K45" i="1"/>
  <c r="J45" i="1"/>
  <c r="I45" i="1"/>
  <c r="H45" i="1"/>
  <c r="G45" i="1"/>
  <c r="Q44" i="1"/>
  <c r="J44" i="1"/>
  <c r="N44" i="1" s="1"/>
  <c r="F44" i="1"/>
  <c r="Q43" i="1"/>
  <c r="J43" i="1"/>
  <c r="N43" i="1" s="1"/>
  <c r="F43" i="1"/>
  <c r="Q42" i="1"/>
  <c r="J42" i="1"/>
  <c r="N42" i="1" s="1"/>
  <c r="F42" i="1"/>
  <c r="Q41" i="1"/>
  <c r="J41" i="1"/>
  <c r="N41" i="1" s="1"/>
  <c r="F41" i="1"/>
  <c r="Q40" i="1"/>
  <c r="J40" i="1"/>
  <c r="N40" i="1" s="1"/>
  <c r="F40" i="1"/>
  <c r="M39" i="1"/>
  <c r="J39" i="1" s="1"/>
  <c r="I39" i="1"/>
  <c r="F39" i="1"/>
  <c r="F38" i="1" s="1"/>
  <c r="L38" i="1"/>
  <c r="K38" i="1"/>
  <c r="I38" i="1"/>
  <c r="H38" i="1"/>
  <c r="H36" i="1" s="1"/>
  <c r="H35" i="1" s="1"/>
  <c r="H21" i="1" s="1"/>
  <c r="H7" i="1" s="1"/>
  <c r="H6" i="1" s="1"/>
  <c r="G38" i="1"/>
  <c r="G36" i="1" s="1"/>
  <c r="J37" i="1"/>
  <c r="I37" i="1"/>
  <c r="Q37" i="1" s="1"/>
  <c r="Q36" i="1"/>
  <c r="J36" i="1"/>
  <c r="M35" i="1"/>
  <c r="Q35" i="1" s="1"/>
  <c r="L35" i="1"/>
  <c r="K35" i="1"/>
  <c r="J35" i="1" s="1"/>
  <c r="I35" i="1"/>
  <c r="O34" i="1"/>
  <c r="N34" i="1"/>
  <c r="J34" i="1"/>
  <c r="F34" i="1"/>
  <c r="M33" i="1"/>
  <c r="L33" i="1"/>
  <c r="K33" i="1"/>
  <c r="O33" i="1" s="1"/>
  <c r="J33" i="1"/>
  <c r="N33" i="1" s="1"/>
  <c r="I33" i="1"/>
  <c r="H33" i="1"/>
  <c r="G33" i="1"/>
  <c r="F33" i="1"/>
  <c r="Q32" i="1"/>
  <c r="J32" i="1"/>
  <c r="N32" i="1" s="1"/>
  <c r="F32" i="1"/>
  <c r="M31" i="1"/>
  <c r="Q31" i="1" s="1"/>
  <c r="L31" i="1"/>
  <c r="K31" i="1"/>
  <c r="J31" i="1" s="1"/>
  <c r="N31" i="1" s="1"/>
  <c r="I31" i="1"/>
  <c r="H31" i="1"/>
  <c r="G31" i="1"/>
  <c r="F31" i="1" s="1"/>
  <c r="Q30" i="1"/>
  <c r="N30" i="1"/>
  <c r="J30" i="1"/>
  <c r="F30" i="1"/>
  <c r="Q29" i="1"/>
  <c r="N29" i="1"/>
  <c r="J29" i="1"/>
  <c r="F29" i="1"/>
  <c r="Q28" i="1"/>
  <c r="N28" i="1"/>
  <c r="J28" i="1"/>
  <c r="F28" i="1"/>
  <c r="Q27" i="1"/>
  <c r="N27" i="1"/>
  <c r="J27" i="1"/>
  <c r="F27" i="1"/>
  <c r="Q26" i="1"/>
  <c r="N26" i="1"/>
  <c r="J26" i="1"/>
  <c r="F26" i="1"/>
  <c r="Q25" i="1"/>
  <c r="N25" i="1"/>
  <c r="J25" i="1"/>
  <c r="F25" i="1"/>
  <c r="Q24" i="1"/>
  <c r="N24" i="1"/>
  <c r="J24" i="1"/>
  <c r="F24" i="1"/>
  <c r="Q23" i="1"/>
  <c r="N23" i="1"/>
  <c r="J23" i="1"/>
  <c r="F23" i="1"/>
  <c r="Q22" i="1"/>
  <c r="M22" i="1"/>
  <c r="L22" i="1"/>
  <c r="K22" i="1"/>
  <c r="K21" i="1" s="1"/>
  <c r="J22" i="1"/>
  <c r="I22" i="1"/>
  <c r="H22" i="1"/>
  <c r="G22" i="1"/>
  <c r="F22" i="1"/>
  <c r="M21" i="1"/>
  <c r="Q21" i="1" s="1"/>
  <c r="L21" i="1"/>
  <c r="L7" i="1" s="1"/>
  <c r="I21" i="1"/>
  <c r="I7" i="1" s="1"/>
  <c r="Q20" i="1"/>
  <c r="N20" i="1"/>
  <c r="J20" i="1"/>
  <c r="F20" i="1"/>
  <c r="O19" i="1"/>
  <c r="N19" i="1"/>
  <c r="J19" i="1"/>
  <c r="F19" i="1"/>
  <c r="O18" i="1"/>
  <c r="N18" i="1"/>
  <c r="J18" i="1"/>
  <c r="F18" i="1"/>
  <c r="O17" i="1"/>
  <c r="N17" i="1"/>
  <c r="J17" i="1"/>
  <c r="F17" i="1"/>
  <c r="O16" i="1"/>
  <c r="N16" i="1"/>
  <c r="J16" i="1"/>
  <c r="F16" i="1"/>
  <c r="O15" i="1"/>
  <c r="N15" i="1"/>
  <c r="J15" i="1"/>
  <c r="F15" i="1"/>
  <c r="O14" i="1"/>
  <c r="N14" i="1"/>
  <c r="J14" i="1"/>
  <c r="F14" i="1"/>
  <c r="O13" i="1"/>
  <c r="N13" i="1"/>
  <c r="J13" i="1"/>
  <c r="F13" i="1"/>
  <c r="O12" i="1"/>
  <c r="N12" i="1"/>
  <c r="J12" i="1"/>
  <c r="F12" i="1"/>
  <c r="O11" i="1"/>
  <c r="N11" i="1"/>
  <c r="J11" i="1"/>
  <c r="F11" i="1"/>
  <c r="Q10" i="1"/>
  <c r="N10" i="1"/>
  <c r="J10" i="1"/>
  <c r="F10" i="1"/>
  <c r="Q9" i="1"/>
  <c r="N9" i="1"/>
  <c r="J9" i="1"/>
  <c r="F9" i="1"/>
  <c r="Q8" i="1"/>
  <c r="M8" i="1"/>
  <c r="L8" i="1"/>
  <c r="K8" i="1"/>
  <c r="J8" i="1"/>
  <c r="N8" i="1" s="1"/>
  <c r="I8" i="1"/>
  <c r="H8" i="1"/>
  <c r="G8" i="1"/>
  <c r="F8" i="1"/>
  <c r="Q71" i="1" l="1"/>
  <c r="I70" i="1"/>
  <c r="I80" i="1" s="1"/>
  <c r="N71" i="1"/>
  <c r="O61" i="1"/>
  <c r="O62" i="1"/>
  <c r="N62" i="1"/>
  <c r="F61" i="1"/>
  <c r="O52" i="1"/>
  <c r="N52" i="1"/>
  <c r="N59" i="1"/>
  <c r="N58" i="1"/>
  <c r="O56" i="1"/>
  <c r="F56" i="1"/>
  <c r="F55" i="1" s="1"/>
  <c r="J21" i="1"/>
  <c r="G80" i="1"/>
  <c r="J38" i="1"/>
  <c r="N38" i="1" s="1"/>
  <c r="N39" i="1"/>
  <c r="P7" i="1"/>
  <c r="L6" i="1"/>
  <c r="P6" i="1" s="1"/>
  <c r="G35" i="1"/>
  <c r="G21" i="1" s="1"/>
  <c r="G7" i="1" s="1"/>
  <c r="G6" i="1" s="1"/>
  <c r="F36" i="1"/>
  <c r="O51" i="1"/>
  <c r="K7" i="1"/>
  <c r="O8" i="1"/>
  <c r="N22" i="1"/>
  <c r="N76" i="1"/>
  <c r="N50" i="1"/>
  <c r="J51" i="1"/>
  <c r="N51" i="1" s="1"/>
  <c r="Q76" i="1"/>
  <c r="M7" i="1"/>
  <c r="F37" i="1"/>
  <c r="N37" i="1" s="1"/>
  <c r="M38" i="1"/>
  <c r="Q38" i="1" s="1"/>
  <c r="Q39" i="1"/>
  <c r="K55" i="1"/>
  <c r="O55" i="1" s="1"/>
  <c r="J56" i="1"/>
  <c r="J70" i="1"/>
  <c r="N70" i="1" s="1"/>
  <c r="F45" i="1"/>
  <c r="N45" i="1" s="1"/>
  <c r="M55" i="1"/>
  <c r="Q55" i="1" s="1"/>
  <c r="J61" i="1"/>
  <c r="M70" i="1"/>
  <c r="Q70" i="1" l="1"/>
  <c r="I6" i="1"/>
  <c r="F80" i="1"/>
  <c r="F81" i="1" s="1"/>
  <c r="N61" i="1"/>
  <c r="K80" i="1"/>
  <c r="K6" i="1"/>
  <c r="O6" i="1" s="1"/>
  <c r="O7" i="1"/>
  <c r="Q7" i="1"/>
  <c r="M6" i="1"/>
  <c r="M80" i="1"/>
  <c r="N56" i="1"/>
  <c r="J55" i="1"/>
  <c r="F35" i="1"/>
  <c r="N36" i="1"/>
  <c r="J7" i="1"/>
  <c r="Q6" i="1" l="1"/>
  <c r="F21" i="1"/>
  <c r="N35" i="1"/>
  <c r="N55" i="1"/>
  <c r="J80" i="1"/>
  <c r="J81" i="1" s="1"/>
  <c r="J6" i="1"/>
  <c r="F7" i="1" l="1"/>
  <c r="N21" i="1"/>
  <c r="F6" i="1" l="1"/>
  <c r="N6" i="1" s="1"/>
  <c r="N7" i="1"/>
</calcChain>
</file>

<file path=xl/sharedStrings.xml><?xml version="1.0" encoding="utf-8"?>
<sst xmlns="http://schemas.openxmlformats.org/spreadsheetml/2006/main" count="247" uniqueCount="163">
  <si>
    <t>Отчет об исполнении сетевого плана-графика по реализации муниципальной программы «Развитие образования и молодёжной политики в городе Нефтеюганске»</t>
  </si>
  <si>
    <t>№ п/п</t>
  </si>
  <si>
    <t>цср</t>
  </si>
  <si>
    <t>Наименование программы</t>
  </si>
  <si>
    <t>Исполнит.    ГРБС</t>
  </si>
  <si>
    <t>ПЛАН на 2023 год                                                                                                                                          (рублей)</t>
  </si>
  <si>
    <t>Освоение на 31.12.2023 года                                                                                                                                                (рублей)</t>
  </si>
  <si>
    <t>% исполнения к плану за 2023 год</t>
  </si>
  <si>
    <t>Запланированные мероприятия</t>
  </si>
  <si>
    <t>Всего</t>
  </si>
  <si>
    <t>окружной бюджет</t>
  </si>
  <si>
    <t>федеральный бюджет</t>
  </si>
  <si>
    <t>местный бюджет</t>
  </si>
  <si>
    <t>1</t>
  </si>
  <si>
    <t>2</t>
  </si>
  <si>
    <t>3</t>
  </si>
  <si>
    <t>9</t>
  </si>
  <si>
    <t>10</t>
  </si>
  <si>
    <t>11</t>
  </si>
  <si>
    <t>12</t>
  </si>
  <si>
    <t>13</t>
  </si>
  <si>
    <t>14</t>
  </si>
  <si>
    <t>15</t>
  </si>
  <si>
    <t>16</t>
  </si>
  <si>
    <t>21</t>
  </si>
  <si>
    <t>22</t>
  </si>
  <si>
    <t>23</t>
  </si>
  <si>
    <t>24</t>
  </si>
  <si>
    <t>Департамент образования и молодежной политики администрации города</t>
  </si>
  <si>
    <t>Развитие образования и молодёжной политики в городе Нефтеюганске</t>
  </si>
  <si>
    <t>Подпрограмма "Общее образование. Дополнительное образование детей"</t>
  </si>
  <si>
    <t>1.1</t>
  </si>
  <si>
    <t>Обеспечение предоставления дошкольного, общего, дополнительного образования (показатель №№ 1,2,5,7,8,21,22,23,26,27,28,29,30,31,32,33)</t>
  </si>
  <si>
    <t>1.1.1</t>
  </si>
  <si>
    <t>0210100590</t>
  </si>
  <si>
    <t>Расходы на обеспечение деятельности (оказание услуг) муниципальных учреждений</t>
  </si>
  <si>
    <t>ДО</t>
  </si>
  <si>
    <t>1.1.2</t>
  </si>
  <si>
    <t>0210161804</t>
  </si>
  <si>
    <r>
      <t>Субсидия на дополнительное финансовое обеспечение мероприятий по организации питания обучающихся</t>
    </r>
    <r>
      <rPr>
        <i/>
        <sz val="14"/>
        <rFont val="Calibri"/>
        <family val="1"/>
        <charset val="204"/>
        <scheme val="minor"/>
      </rPr>
      <t xml:space="preserve"> социально ориентированным некоммерческим организациям, не являющимся муниципальными учреждениям</t>
    </r>
    <r>
      <rPr>
        <sz val="14"/>
        <rFont val="Calibri"/>
        <family val="1"/>
        <charset val="204"/>
        <scheme val="minor"/>
      </rPr>
      <t>и, осуществляющим деятельность в городе Нефтеюганске</t>
    </r>
  </si>
  <si>
    <t>1.1.3</t>
  </si>
  <si>
    <t>0210182470</t>
  </si>
  <si>
    <r>
      <t>На создание условий для осуществления присмотра и ухода за детьми, содержания детей в</t>
    </r>
    <r>
      <rPr>
        <i/>
        <sz val="14"/>
        <rFont val="Calibri"/>
        <family val="1"/>
        <charset val="204"/>
        <scheme val="minor"/>
      </rPr>
      <t xml:space="preserve"> частных организациях,</t>
    </r>
    <r>
      <rPr>
        <sz val="14"/>
        <rFont val="Calibri"/>
        <family val="1"/>
        <charset val="204"/>
        <scheme val="minor"/>
      </rPr>
      <t xml:space="preserve">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</t>
    </r>
    <r>
      <rPr>
        <b/>
        <sz val="14"/>
        <rFont val="Calibri"/>
        <family val="1"/>
        <charset val="204"/>
        <scheme val="minor"/>
      </rPr>
      <t>за счет средств бюджета автономного округа</t>
    </r>
  </si>
  <si>
    <t>1.1.4</t>
  </si>
  <si>
    <t>0210182480</t>
  </si>
  <si>
    <r>
      <t xml:space="preserve">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организаций, </t>
    </r>
    <r>
      <rPr>
        <i/>
        <sz val="14"/>
        <rFont val="Calibri"/>
        <family val="1"/>
        <charset val="204"/>
        <scheme val="minor"/>
      </rPr>
      <t>частных общеобразовательных организаций</t>
    </r>
    <r>
      <rPr>
        <sz val="14"/>
        <rFont val="Calibri"/>
        <family val="1"/>
        <charset val="204"/>
        <scheme val="minor"/>
      </rPr>
      <t xml:space="preserve">, осуществляющих образовательную деятельность по имеющим государственную аккредитацию основным общеобразовательным программам </t>
    </r>
    <r>
      <rPr>
        <b/>
        <sz val="14"/>
        <rFont val="Calibri"/>
        <family val="1"/>
        <charset val="204"/>
        <scheme val="minor"/>
      </rPr>
      <t>за счет средств бюджета автономного округа</t>
    </r>
  </si>
  <si>
    <t>1.1.5</t>
  </si>
  <si>
    <t>0210184030</t>
  </si>
  <si>
    <r>
  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  </r>
    <r>
      <rPr>
        <b/>
        <sz val="14"/>
        <rFont val="Calibri"/>
        <family val="1"/>
        <charset val="204"/>
        <scheme val="minor"/>
      </rPr>
      <t xml:space="preserve"> за счет средств бюджета автономного округа</t>
    </r>
  </si>
  <si>
    <t>1.1.6</t>
  </si>
  <si>
    <t>0210184050</t>
  </si>
  <si>
    <r>
  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  </r>
    <r>
      <rPr>
        <b/>
        <sz val="14"/>
        <rFont val="Calibri"/>
        <family val="1"/>
        <charset val="204"/>
        <scheme val="minor"/>
      </rPr>
      <t xml:space="preserve"> за счет средств бюджета автономного округа</t>
    </r>
  </si>
  <si>
    <t>1.1.7</t>
  </si>
  <si>
    <t>0210184301</t>
  </si>
  <si>
    <t>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</t>
  </si>
  <si>
    <t>1.1.8</t>
  </si>
  <si>
    <t>0210184302</t>
  </si>
  <si>
    <t>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</t>
  </si>
  <si>
    <t>1.1.9</t>
  </si>
  <si>
    <t>0210184303</t>
  </si>
  <si>
    <r>
      <t xml:space="preserve">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</t>
    </r>
    <r>
      <rPr>
        <b/>
        <sz val="14"/>
        <rFont val="Calibri"/>
        <family val="1"/>
        <charset val="204"/>
        <scheme val="minor"/>
      </rPr>
      <t>за счет средств бюджета автономного округа</t>
    </r>
  </si>
  <si>
    <t>1.1.10</t>
  </si>
  <si>
    <t>0210184304</t>
  </si>
  <si>
    <r>
      <t xml:space="preserve">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</t>
    </r>
    <r>
      <rPr>
        <b/>
        <sz val="14"/>
        <rFont val="Calibri"/>
        <family val="1"/>
        <charset val="204"/>
        <scheme val="minor"/>
      </rPr>
      <t>за счет средств бюджета автономного округа</t>
    </r>
  </si>
  <si>
    <t>1.1.11</t>
  </si>
  <si>
    <t>0210185160</t>
  </si>
  <si>
    <r>
      <t xml:space="preserve">Иные межбюджетные трансферты на реализацию наказов избирателей депутатам Думы Ханты-Мансийского автономного округа-Югры </t>
    </r>
    <r>
      <rPr>
        <b/>
        <sz val="14"/>
        <rFont val="Calibri"/>
        <family val="1"/>
        <charset val="204"/>
        <scheme val="minor"/>
      </rPr>
      <t>за счет средств бюджета автономного округа</t>
    </r>
  </si>
  <si>
    <t>1.1.12</t>
  </si>
  <si>
    <t>0210199990</t>
  </si>
  <si>
    <t>Реализация мероприятий</t>
  </si>
  <si>
    <t>1.2</t>
  </si>
  <si>
    <t>Развитие материально-технической базы образовательных организаций (показатель №№ 6,22,26)</t>
  </si>
  <si>
    <t>ДГиЗО</t>
  </si>
  <si>
    <t>1.2.1</t>
  </si>
  <si>
    <t>0210242110</t>
  </si>
  <si>
    <t>Строительство и реконструкция объектов муниципальной собственности</t>
  </si>
  <si>
    <t>ПИР "Нежилое строение гаража" (здание мастерских МБОУ «СОШ №10»). Расходы осуществляемые за счет средств ООО "РН-Юганскнефтегаз" по договору пожертвования № 27 от 01.10.2018 (262 567 944 руб.)</t>
  </si>
  <si>
    <t>Детский сад на 300 мест в 16 микрорайоне г.Нефтеюганска. Договор №2142021/3395Д от 29.12.2021 (247 976 000 рублей) РН-Юганскнефтегаз. Строительство детского сада на 300 мест в 16 мкр. (116 742 990)</t>
  </si>
  <si>
    <t xml:space="preserve">Детский сад на 300 мест в 16 микрорайоне г.Нефтеюгансказа счет средств местного бюджета </t>
  </si>
  <si>
    <t>Детский сад на 300 мест в 16 микрорайоне г.Нефтеюганска. Расходы, осуществляемые за счет остатков средств городского бюджета, неиспользованных в отчетном финансовом году</t>
  </si>
  <si>
    <t>"Нежилое здание" (наружное освещение территории), расположенное по адресу: г.Нефтеюганск, мкр-н 8а, здание №29. Расходы, осуществляемые за счет остатков средств городского бюджета</t>
  </si>
  <si>
    <t>ПИР "Нежилое строение гаража" (здание мастерских МБОУ «СОШ №10»).Расходы, осуществляемые за счет остатков средств городского бюджета, неиспользованных в отчетном финансовом году</t>
  </si>
  <si>
    <t>На выполнение подрядных работ по строительству объектов капитального строительства здание детского сада №7" (наружное освещение территории), расположенного по адресу: г.Нефтеюганск, 6 мкр., здание №64</t>
  </si>
  <si>
    <t>02102S2090</t>
  </si>
  <si>
    <t xml:space="preserve">Создание образовательных организаций, организаций для отдыха и оздоровления детей </t>
  </si>
  <si>
    <t>Детский сад на 300 мест в 16 микрорайоне г.Нефтеюганска</t>
  </si>
  <si>
    <t>0210282090</t>
  </si>
  <si>
    <t>0210299990</t>
  </si>
  <si>
    <t>1.2.3</t>
  </si>
  <si>
    <t>На выполнение работ по подготовке проектной документации на капитальный ремонт объекта "Строение детского сада № 6" расположенного по адресу: ХМАО-Югра, г.Нефтеюганск, мкр.5-й, д.15</t>
  </si>
  <si>
    <t>На выполнение работ по обустройству спортивной площадки "Спортивная комплексная площадка"в 11Б мкр. ул.Центральная, зд.18 (территория МБОУ "СОШ № 14")</t>
  </si>
  <si>
    <t>1.3</t>
  </si>
  <si>
    <t>Обеспечение персонифицированного финансирования дополнительного образования</t>
  </si>
  <si>
    <t>ДО и КФКиС</t>
  </si>
  <si>
    <t>0210399990</t>
  </si>
  <si>
    <t>ДО и КФКиС, в том числе</t>
  </si>
  <si>
    <t>Ограждение по адресу: г. Нефтеюганск 14мкр., строение 20 (МБОУ "Средняя общеобразовательная школа №13"). Расходы осуществляемые за счет средств ООО "РН-Юганскнефтегаз" по договору пожерствования №8 от 20.06.2017 (74 761 158 р.)</t>
  </si>
  <si>
    <t>Ограждение по адресу: г. Нефтеюганск 14мкр., строение 20 (МБОУ "Средняя общеобразовательная школа №13"). Договор пожертвования № 1 от 02.07.2018 (243 090 000 руб.)</t>
  </si>
  <si>
    <t>КФКиС</t>
  </si>
  <si>
    <t>1.5</t>
  </si>
  <si>
    <t>Ежемесячное денежное вознаграждение за классное руководство педагогическим работникам муниципальных образовательных организаций</t>
  </si>
  <si>
    <t>0210553030</t>
  </si>
  <si>
    <r>
      <t xml:space="preserve">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  </r>
    <r>
      <rPr>
        <b/>
        <sz val="14"/>
        <rFont val="Calibri"/>
        <family val="1"/>
        <charset val="204"/>
        <scheme val="minor"/>
      </rPr>
      <t>за счет средств федерального бюджета</t>
    </r>
  </si>
  <si>
    <t>1.6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</si>
  <si>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</si>
  <si>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02106L3040</t>
  </si>
  <si>
    <r>
      <t>На организацию бесплатного горячего питания обучающихся, получающих начальное общее образование в муниципальных образовательных организациях</t>
    </r>
    <r>
      <rPr>
        <b/>
        <sz val="14"/>
        <rFont val="Calibri"/>
        <family val="1"/>
        <charset val="204"/>
        <scheme val="minor"/>
      </rPr>
      <t xml:space="preserve"> (за счет средств  бюджета автономного округа, федерального и местного) </t>
    </r>
  </si>
  <si>
    <t>1.8</t>
  </si>
  <si>
    <t>Региональный проект «Патриотическое воспитание граждан Российской Федерации» (показатель № 35)</t>
  </si>
  <si>
    <t>021EB5179F</t>
  </si>
  <si>
    <t>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резервного фонда Правительства Российской Федерации</t>
  </si>
  <si>
    <t>2.1</t>
  </si>
  <si>
    <t>Подпрограмма "Система оценки качества образования и информационная прозрачность системы образования"</t>
  </si>
  <si>
    <t>Обеспечение организации и проведения государственной итоговой аттестации (показатель №№ 3, 4)</t>
  </si>
  <si>
    <t>0220184305</t>
  </si>
  <si>
    <r>
      <t xml:space="preserve">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обучающихся, освоивших образовательные программы основного общего образования или среднего общего образования, в том числе в форме единого государственного экзамена </t>
    </r>
    <r>
      <rPr>
        <b/>
        <sz val="13"/>
        <rFont val="Calibri"/>
        <family val="1"/>
        <charset val="204"/>
        <scheme val="minor"/>
      </rPr>
      <t>за счет средств бюджета автономного округа</t>
    </r>
  </si>
  <si>
    <t>0220199990</t>
  </si>
  <si>
    <t xml:space="preserve">Реализация мероприятий </t>
  </si>
  <si>
    <t>3.1</t>
  </si>
  <si>
    <t>Подпрограмма "Отдых и оздоровление детей в каникулярное время"</t>
  </si>
  <si>
    <t>3.1.</t>
  </si>
  <si>
    <t>Обеспечение реализации молодёжной политики (показатель № 11, 12, 13)</t>
  </si>
  <si>
    <t>0230120010</t>
  </si>
  <si>
    <t>Мероприятия по организации отдыха и оздоровления детей</t>
  </si>
  <si>
    <t>0230182050</t>
  </si>
  <si>
    <r>
  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14-17 лет (включительно) - в лагерях труда и отдыха с дневным пребыванием</t>
    </r>
    <r>
      <rPr>
        <b/>
        <sz val="13"/>
        <rFont val="Calibri"/>
        <family val="1"/>
        <charset val="204"/>
        <scheme val="minor"/>
      </rPr>
      <t xml:space="preserve"> за счет средств бюджета автономного округа</t>
    </r>
  </si>
  <si>
    <t>0230184080</t>
  </si>
  <si>
    <r>
      <t xml:space="preserve">Осуществление переданных полномочий на организацию и обеспечение отдыха и оздоровления детей, в том числе в этнической среде </t>
    </r>
    <r>
      <rPr>
        <b/>
        <sz val="14"/>
        <rFont val="Calibri"/>
        <family val="1"/>
        <charset val="204"/>
        <scheme val="minor"/>
      </rPr>
      <t>за счет средств бюджета автономного округа</t>
    </r>
  </si>
  <si>
    <t>02301S2050</t>
  </si>
  <si>
    <t>На оплату стоимости питания детей школьного возраста в оздоровительных лагерях с дневным пребыванием детей</t>
  </si>
  <si>
    <t>4</t>
  </si>
  <si>
    <t>4.</t>
  </si>
  <si>
    <t xml:space="preserve">Подпрограмма "Молодёжь Нефтеюганска" </t>
  </si>
  <si>
    <t>4.1</t>
  </si>
  <si>
    <t>4.1.</t>
  </si>
  <si>
    <t>0240100590</t>
  </si>
  <si>
    <t>0240120610</t>
  </si>
  <si>
    <t>Реализация мероприятий по содействию трудоустройства граждан</t>
  </si>
  <si>
    <t>0240185060</t>
  </si>
  <si>
    <r>
      <t xml:space="preserve">Реализация мероприятий по содействию трудоустройству граждан </t>
    </r>
    <r>
      <rPr>
        <b/>
        <sz val="14"/>
        <rFont val="Calibri"/>
        <family val="1"/>
        <charset val="204"/>
        <scheme val="minor"/>
      </rPr>
      <t>за счет средств бюджета автономного округа</t>
    </r>
  </si>
  <si>
    <t>0240185160</t>
  </si>
  <si>
    <r>
      <t xml:space="preserve">Иные межбюджетные трансферты на реализацию наказов избирателей депутатам Думы Ханты-Мансийского автономного округа-Югры </t>
    </r>
    <r>
      <rPr>
        <b/>
        <sz val="14"/>
        <rFont val="Calibri"/>
        <family val="1"/>
        <charset val="204"/>
        <scheme val="minor"/>
      </rPr>
      <t>за счет средств автономного округа</t>
    </r>
  </si>
  <si>
    <t>0240199990</t>
  </si>
  <si>
    <t>4.2</t>
  </si>
  <si>
    <t>4.2.</t>
  </si>
  <si>
    <t>Социальная поддержка для граждан, заключивших договор о целевом обучении по программе высшего образования в высших учебных заведениях Ханты-Мансийского автономного округа-Югры по педагогическим специальностям</t>
  </si>
  <si>
    <t>0240299990</t>
  </si>
  <si>
    <t>5</t>
  </si>
  <si>
    <t>Подпрограмма "Ресурсное обеспечение в сфере образования и молодежной политики"</t>
  </si>
  <si>
    <t>5.1</t>
  </si>
  <si>
    <t>5.1.</t>
  </si>
  <si>
    <t>Обеспечение выполнения функции управления и контроля в сфере образования и молодёжной политики (показатель №№ 14,15,16,17,18,23)</t>
  </si>
  <si>
    <t>0250102040</t>
  </si>
  <si>
    <t>Расходы на обеспечение функций органов местного самоуправления</t>
  </si>
  <si>
    <t>5.2</t>
  </si>
  <si>
    <t>5.2.</t>
  </si>
  <si>
    <t>Обеспечение функционирования казённого учреждения (показатель №№ 14,15,16,17,18,23)</t>
  </si>
  <si>
    <t>0250200590</t>
  </si>
  <si>
    <t>6</t>
  </si>
  <si>
    <t>Подпрограмма "Формирование законопослушного поведения участников дорожного движения"</t>
  </si>
  <si>
    <t>6.1</t>
  </si>
  <si>
    <t>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</t>
  </si>
  <si>
    <t>0260199990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</si>
</sst>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#,##0.000"/>
    <numFmt numFmtId="165" formatCode="?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Calibri"/>
      <family val="1"/>
      <charset val="204"/>
      <scheme val="minor"/>
    </font>
    <font>
      <sz val="14"/>
      <name val="Calibri"/>
      <family val="1"/>
      <charset val="204"/>
      <scheme val="minor"/>
    </font>
    <font>
      <sz val="20"/>
      <name val="Calibri"/>
      <family val="1"/>
      <charset val="204"/>
      <scheme val="minor"/>
    </font>
    <font>
      <b/>
      <sz val="14"/>
      <name val="Calibri"/>
      <family val="1"/>
      <charset val="204"/>
      <scheme val="minor"/>
    </font>
    <font>
      <b/>
      <i/>
      <sz val="14"/>
      <name val="Calibri"/>
      <family val="1"/>
      <charset val="204"/>
      <scheme val="minor"/>
    </font>
    <font>
      <i/>
      <sz val="14"/>
      <name val="Calibri"/>
      <family val="1"/>
      <charset val="204"/>
      <scheme val="minor"/>
    </font>
    <font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3"/>
      <name val="Calibri"/>
      <family val="1"/>
      <charset val="204"/>
      <scheme val="minor"/>
    </font>
    <font>
      <b/>
      <sz val="13"/>
      <name val="Calibri"/>
      <family val="1"/>
      <charset val="204"/>
      <scheme val="minor"/>
    </font>
    <font>
      <b/>
      <i/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4">
    <xf numFmtId="0" fontId="0" fillId="0" borderId="0" xfId="0"/>
    <xf numFmtId="0" fontId="3" fillId="2" borderId="0" xfId="0" applyFont="1" applyFill="1" applyAlignment="1"/>
    <xf numFmtId="49" fontId="4" fillId="2" borderId="2" xfId="0" applyNumberFormat="1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>
      <alignment horizontal="center" vertical="top"/>
    </xf>
    <xf numFmtId="0" fontId="3" fillId="2" borderId="0" xfId="0" applyFont="1" applyFill="1" applyBorder="1"/>
    <xf numFmtId="49" fontId="3" fillId="2" borderId="9" xfId="0" applyNumberFormat="1" applyFont="1" applyFill="1" applyBorder="1" applyAlignment="1" applyProtection="1">
      <alignment horizontal="center" vertical="top" wrapText="1"/>
      <protection locked="0"/>
    </xf>
    <xf numFmtId="0" fontId="3" fillId="2" borderId="9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2" fontId="3" fillId="2" borderId="12" xfId="0" applyNumberFormat="1" applyFont="1" applyFill="1" applyBorder="1" applyAlignment="1">
      <alignment horizontal="center" vertical="center" wrapText="1"/>
    </xf>
    <xf numFmtId="2" fontId="3" fillId="2" borderId="13" xfId="0" applyNumberFormat="1" applyFont="1" applyFill="1" applyBorder="1" applyAlignment="1">
      <alignment horizontal="center" vertical="center" wrapText="1"/>
    </xf>
    <xf numFmtId="2" fontId="3" fillId="2" borderId="11" xfId="0" applyNumberFormat="1" applyFont="1" applyFill="1" applyBorder="1" applyAlignment="1">
      <alignment horizontal="center" vertical="center" wrapText="1"/>
    </xf>
    <xf numFmtId="49" fontId="3" fillId="2" borderId="14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3" fillId="2" borderId="15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6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7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/>
    <xf numFmtId="49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top"/>
    </xf>
    <xf numFmtId="4" fontId="6" fillId="3" borderId="7" xfId="0" applyNumberFormat="1" applyFont="1" applyFill="1" applyBorder="1" applyAlignment="1">
      <alignment horizontal="center" vertical="center" wrapText="1"/>
    </xf>
    <xf numFmtId="4" fontId="6" fillId="3" borderId="8" xfId="0" applyNumberFormat="1" applyFont="1" applyFill="1" applyBorder="1" applyAlignment="1">
      <alignment horizontal="center" vertical="center" wrapText="1"/>
    </xf>
    <xf numFmtId="4" fontId="6" fillId="3" borderId="4" xfId="0" applyNumberFormat="1" applyFont="1" applyFill="1" applyBorder="1" applyAlignment="1">
      <alignment horizontal="center" vertical="center" wrapText="1"/>
    </xf>
    <xf numFmtId="4" fontId="6" fillId="3" borderId="22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/>
    <xf numFmtId="49" fontId="5" fillId="3" borderId="9" xfId="0" applyNumberFormat="1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horizontal="center" vertical="top"/>
    </xf>
    <xf numFmtId="0" fontId="5" fillId="3" borderId="12" xfId="0" applyFont="1" applyFill="1" applyBorder="1" applyAlignment="1">
      <alignment horizontal="left" vertical="top" wrapText="1"/>
    </xf>
    <xf numFmtId="0" fontId="5" fillId="3" borderId="23" xfId="0" applyFont="1" applyFill="1" applyBorder="1" applyAlignment="1">
      <alignment horizontal="center" vertical="center"/>
    </xf>
    <xf numFmtId="4" fontId="5" fillId="3" borderId="12" xfId="0" applyNumberFormat="1" applyFont="1" applyFill="1" applyBorder="1" applyAlignment="1">
      <alignment horizontal="center" vertical="center"/>
    </xf>
    <xf numFmtId="4" fontId="5" fillId="3" borderId="13" xfId="0" applyNumberFormat="1" applyFont="1" applyFill="1" applyBorder="1" applyAlignment="1">
      <alignment horizontal="center" vertical="center"/>
    </xf>
    <xf numFmtId="4" fontId="5" fillId="3" borderId="11" xfId="0" applyNumberFormat="1" applyFont="1" applyFill="1" applyBorder="1" applyAlignment="1">
      <alignment horizontal="center" vertical="center"/>
    </xf>
    <xf numFmtId="4" fontId="5" fillId="3" borderId="23" xfId="0" applyNumberFormat="1" applyFont="1" applyFill="1" applyBorder="1" applyAlignment="1">
      <alignment horizontal="center" vertical="center"/>
    </xf>
    <xf numFmtId="4" fontId="5" fillId="3" borderId="12" xfId="0" applyNumberFormat="1" applyFont="1" applyFill="1" applyBorder="1" applyAlignment="1">
      <alignment horizontal="center" vertical="center" wrapText="1"/>
    </xf>
    <xf numFmtId="4" fontId="5" fillId="3" borderId="13" xfId="0" applyNumberFormat="1" applyFont="1" applyFill="1" applyBorder="1" applyAlignment="1">
      <alignment horizontal="center" vertical="center" wrapText="1"/>
    </xf>
    <xf numFmtId="4" fontId="5" fillId="3" borderId="11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top"/>
    </xf>
    <xf numFmtId="0" fontId="6" fillId="2" borderId="12" xfId="0" applyFont="1" applyFill="1" applyBorder="1" applyAlignment="1">
      <alignment horizontal="left" vertical="top" wrapText="1"/>
    </xf>
    <xf numFmtId="0" fontId="6" fillId="2" borderId="23" xfId="0" applyFont="1" applyFill="1" applyBorder="1" applyAlignment="1">
      <alignment horizontal="center" vertical="center"/>
    </xf>
    <xf numFmtId="4" fontId="6" fillId="2" borderId="12" xfId="0" applyNumberFormat="1" applyFont="1" applyFill="1" applyBorder="1" applyAlignment="1">
      <alignment horizontal="center" vertical="center"/>
    </xf>
    <xf numFmtId="4" fontId="6" fillId="2" borderId="13" xfId="0" applyNumberFormat="1" applyFont="1" applyFill="1" applyBorder="1" applyAlignment="1">
      <alignment horizontal="center" vertical="center"/>
    </xf>
    <xf numFmtId="4" fontId="6" fillId="2" borderId="11" xfId="0" applyNumberFormat="1" applyFont="1" applyFill="1" applyBorder="1" applyAlignment="1">
      <alignment horizontal="center" vertical="center"/>
    </xf>
    <xf numFmtId="4" fontId="6" fillId="2" borderId="23" xfId="0" applyNumberFormat="1" applyFont="1" applyFill="1" applyBorder="1" applyAlignment="1">
      <alignment horizontal="center" vertical="center"/>
    </xf>
    <xf numFmtId="4" fontId="6" fillId="2" borderId="12" xfId="0" applyNumberFormat="1" applyFont="1" applyFill="1" applyBorder="1" applyAlignment="1">
      <alignment horizontal="center" vertical="center" wrapText="1"/>
    </xf>
    <xf numFmtId="4" fontId="6" fillId="2" borderId="13" xfId="0" applyNumberFormat="1" applyFont="1" applyFill="1" applyBorder="1" applyAlignment="1">
      <alignment horizontal="center" vertical="center" wrapText="1"/>
    </xf>
    <xf numFmtId="4" fontId="6" fillId="2" borderId="11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9" xfId="0" applyNumberFormat="1" applyFont="1" applyFill="1" applyBorder="1" applyAlignment="1">
      <alignment horizontal="center" vertical="top"/>
    </xf>
    <xf numFmtId="2" fontId="3" fillId="2" borderId="12" xfId="0" applyNumberFormat="1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center" vertical="center"/>
    </xf>
    <xf numFmtId="4" fontId="3" fillId="2" borderId="12" xfId="1" applyNumberFormat="1" applyFont="1" applyFill="1" applyBorder="1" applyAlignment="1">
      <alignment horizontal="center" vertical="center"/>
    </xf>
    <xf numFmtId="4" fontId="3" fillId="2" borderId="13" xfId="0" applyNumberFormat="1" applyFont="1" applyFill="1" applyBorder="1" applyAlignment="1">
      <alignment horizontal="center" vertical="center"/>
    </xf>
    <xf numFmtId="4" fontId="3" fillId="2" borderId="23" xfId="0" applyNumberFormat="1" applyFont="1" applyFill="1" applyBorder="1" applyAlignment="1">
      <alignment horizontal="center" vertical="center"/>
    </xf>
    <xf numFmtId="4" fontId="3" fillId="2" borderId="11" xfId="1" applyNumberFormat="1" applyFont="1" applyFill="1" applyBorder="1" applyAlignment="1">
      <alignment horizontal="center" vertical="center"/>
    </xf>
    <xf numFmtId="4" fontId="3" fillId="2" borderId="23" xfId="1" applyNumberFormat="1" applyFont="1" applyFill="1" applyBorder="1" applyAlignment="1">
      <alignment horizontal="center" vertical="center"/>
    </xf>
    <xf numFmtId="4" fontId="3" fillId="2" borderId="12" xfId="0" applyNumberFormat="1" applyFont="1" applyFill="1" applyBorder="1" applyAlignment="1">
      <alignment horizontal="center" vertical="center" wrapText="1"/>
    </xf>
    <xf numFmtId="4" fontId="3" fillId="2" borderId="13" xfId="0" applyNumberFormat="1" applyFont="1" applyFill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horizontal="center" vertical="center" wrapText="1"/>
    </xf>
    <xf numFmtId="4" fontId="3" fillId="2" borderId="9" xfId="1" applyNumberFormat="1" applyFont="1" applyFill="1" applyBorder="1" applyAlignment="1">
      <alignment horizontal="center" vertical="center"/>
    </xf>
    <xf numFmtId="4" fontId="3" fillId="2" borderId="13" xfId="1" applyNumberFormat="1" applyFont="1" applyFill="1" applyBorder="1" applyAlignment="1">
      <alignment horizontal="center" vertical="center"/>
    </xf>
    <xf numFmtId="4" fontId="3" fillId="2" borderId="23" xfId="0" applyNumberFormat="1" applyFont="1" applyFill="1" applyBorder="1" applyAlignment="1">
      <alignment horizontal="center" vertical="center" wrapText="1"/>
    </xf>
    <xf numFmtId="4" fontId="3" fillId="2" borderId="11" xfId="0" applyNumberFormat="1" applyFont="1" applyFill="1" applyBorder="1" applyAlignment="1">
      <alignment horizontal="center" vertical="center"/>
    </xf>
    <xf numFmtId="4" fontId="3" fillId="2" borderId="24" xfId="0" applyNumberFormat="1" applyFont="1" applyFill="1" applyBorder="1" applyAlignment="1">
      <alignment horizontal="center" vertical="center"/>
    </xf>
    <xf numFmtId="4" fontId="3" fillId="2" borderId="25" xfId="0" applyNumberFormat="1" applyFont="1" applyFill="1" applyBorder="1" applyAlignment="1">
      <alignment horizontal="center" vertical="center"/>
    </xf>
    <xf numFmtId="4" fontId="3" fillId="2" borderId="26" xfId="0" applyNumberFormat="1" applyFont="1" applyFill="1" applyBorder="1" applyAlignment="1">
      <alignment horizontal="center" vertical="center" wrapText="1"/>
    </xf>
    <xf numFmtId="4" fontId="3" fillId="2" borderId="27" xfId="0" applyNumberFormat="1" applyFont="1" applyFill="1" applyBorder="1" applyAlignment="1">
      <alignment horizontal="center" vertical="center" wrapText="1"/>
    </xf>
    <xf numFmtId="4" fontId="3" fillId="2" borderId="28" xfId="0" applyNumberFormat="1" applyFont="1" applyFill="1" applyBorder="1" applyAlignment="1">
      <alignment horizontal="center" vertical="center" wrapText="1"/>
    </xf>
    <xf numFmtId="49" fontId="3" fillId="2" borderId="29" xfId="0" applyNumberFormat="1" applyFont="1" applyFill="1" applyBorder="1" applyAlignment="1">
      <alignment horizontal="center" vertical="center"/>
    </xf>
    <xf numFmtId="2" fontId="3" fillId="2" borderId="30" xfId="0" applyNumberFormat="1" applyFont="1" applyFill="1" applyBorder="1" applyAlignment="1">
      <alignment horizontal="left" vertical="center" wrapText="1"/>
    </xf>
    <xf numFmtId="4" fontId="3" fillId="2" borderId="14" xfId="1" applyNumberFormat="1" applyFont="1" applyFill="1" applyBorder="1" applyAlignment="1">
      <alignment horizontal="center" vertical="center"/>
    </xf>
    <xf numFmtId="4" fontId="3" fillId="2" borderId="17" xfId="0" applyNumberFormat="1" applyFont="1" applyFill="1" applyBorder="1" applyAlignment="1">
      <alignment horizontal="center" vertical="center"/>
    </xf>
    <xf numFmtId="4" fontId="3" fillId="2" borderId="31" xfId="0" applyNumberFormat="1" applyFont="1" applyFill="1" applyBorder="1" applyAlignment="1">
      <alignment horizontal="center" vertical="center"/>
    </xf>
    <xf numFmtId="4" fontId="3" fillId="2" borderId="16" xfId="1" applyNumberFormat="1" applyFont="1" applyFill="1" applyBorder="1" applyAlignment="1">
      <alignment horizontal="center" vertical="center"/>
    </xf>
    <xf numFmtId="4" fontId="3" fillId="2" borderId="30" xfId="0" applyNumberFormat="1" applyFont="1" applyFill="1" applyBorder="1" applyAlignment="1">
      <alignment horizontal="center" vertical="center" wrapText="1"/>
    </xf>
    <xf numFmtId="4" fontId="3" fillId="2" borderId="24" xfId="0" applyNumberFormat="1" applyFont="1" applyFill="1" applyBorder="1" applyAlignment="1">
      <alignment horizontal="center" vertical="center" wrapText="1"/>
    </xf>
    <xf numFmtId="4" fontId="3" fillId="2" borderId="32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3" xfId="0" applyNumberFormat="1" applyFont="1" applyFill="1" applyBorder="1" applyAlignment="1">
      <alignment horizontal="center" vertical="top"/>
    </xf>
    <xf numFmtId="2" fontId="6" fillId="2" borderId="2" xfId="0" applyNumberFormat="1" applyFont="1" applyFill="1" applyBorder="1" applyAlignment="1">
      <alignment horizontal="left" vertical="top" wrapText="1"/>
    </xf>
    <xf numFmtId="0" fontId="6" fillId="2" borderId="22" xfId="0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center" vertical="center"/>
    </xf>
    <xf numFmtId="4" fontId="6" fillId="2" borderId="8" xfId="0" applyNumberFormat="1" applyFont="1" applyFill="1" applyBorder="1" applyAlignment="1">
      <alignment horizontal="center" vertical="center"/>
    </xf>
    <xf numFmtId="4" fontId="6" fillId="2" borderId="4" xfId="0" applyNumberFormat="1" applyFont="1" applyFill="1" applyBorder="1" applyAlignment="1">
      <alignment horizontal="center" vertical="center"/>
    </xf>
    <xf numFmtId="4" fontId="6" fillId="2" borderId="22" xfId="0" applyNumberFormat="1" applyFont="1" applyFill="1" applyBorder="1" applyAlignment="1">
      <alignment horizontal="center" vertical="center"/>
    </xf>
    <xf numFmtId="4" fontId="6" fillId="2" borderId="7" xfId="0" applyNumberFormat="1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49" fontId="5" fillId="2" borderId="9" xfId="0" applyNumberFormat="1" applyFont="1" applyFill="1" applyBorder="1" applyAlignment="1">
      <alignment horizontal="center" vertical="center"/>
    </xf>
    <xf numFmtId="49" fontId="5" fillId="2" borderId="34" xfId="0" applyNumberFormat="1" applyFont="1" applyFill="1" applyBorder="1" applyAlignment="1">
      <alignment horizontal="center" vertical="top" wrapText="1"/>
    </xf>
    <xf numFmtId="2" fontId="5" fillId="2" borderId="9" xfId="0" applyNumberFormat="1" applyFont="1" applyFill="1" applyBorder="1" applyAlignment="1">
      <alignment horizontal="left" vertical="top" wrapText="1"/>
    </xf>
    <xf numFmtId="0" fontId="5" fillId="2" borderId="23" xfId="0" applyFont="1" applyFill="1" applyBorder="1" applyAlignment="1">
      <alignment horizontal="center" vertical="center"/>
    </xf>
    <xf numFmtId="4" fontId="5" fillId="2" borderId="13" xfId="1" applyNumberFormat="1" applyFont="1" applyFill="1" applyBorder="1" applyAlignment="1">
      <alignment horizontal="center" vertical="center"/>
    </xf>
    <xf numFmtId="4" fontId="5" fillId="2" borderId="11" xfId="1" applyNumberFormat="1" applyFont="1" applyFill="1" applyBorder="1" applyAlignment="1">
      <alignment horizontal="center" vertical="center"/>
    </xf>
    <xf numFmtId="4" fontId="5" fillId="2" borderId="23" xfId="1" applyNumberFormat="1" applyFont="1" applyFill="1" applyBorder="1" applyAlignment="1">
      <alignment horizontal="center" vertical="center"/>
    </xf>
    <xf numFmtId="4" fontId="5" fillId="2" borderId="12" xfId="0" applyNumberFormat="1" applyFont="1" applyFill="1" applyBorder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center" vertical="center" wrapText="1"/>
    </xf>
    <xf numFmtId="4" fontId="5" fillId="2" borderId="11" xfId="0" applyNumberFormat="1" applyFont="1" applyFill="1" applyBorder="1" applyAlignment="1">
      <alignment horizontal="center" vertical="center" wrapText="1"/>
    </xf>
    <xf numFmtId="49" fontId="3" fillId="2" borderId="34" xfId="0" applyNumberFormat="1" applyFont="1" applyFill="1" applyBorder="1" applyAlignment="1">
      <alignment horizontal="center" vertical="top" wrapText="1"/>
    </xf>
    <xf numFmtId="49" fontId="8" fillId="2" borderId="13" xfId="0" applyNumberFormat="1" applyFont="1" applyFill="1" applyBorder="1" applyAlignment="1" applyProtection="1">
      <alignment horizontal="left" vertical="center" wrapText="1"/>
    </xf>
    <xf numFmtId="164" fontId="8" fillId="2" borderId="23" xfId="0" applyNumberFormat="1" applyFont="1" applyFill="1" applyBorder="1" applyAlignment="1">
      <alignment horizontal="center" vertical="center" wrapText="1"/>
    </xf>
    <xf numFmtId="4" fontId="3" fillId="2" borderId="12" xfId="0" applyNumberFormat="1" applyFont="1" applyFill="1" applyBorder="1" applyAlignment="1">
      <alignment horizontal="center" vertical="center"/>
    </xf>
    <xf numFmtId="2" fontId="8" fillId="2" borderId="13" xfId="0" applyNumberFormat="1" applyFont="1" applyFill="1" applyBorder="1" applyAlignment="1">
      <alignment horizontal="left" vertical="center" wrapText="1"/>
    </xf>
    <xf numFmtId="49" fontId="6" fillId="2" borderId="34" xfId="0" applyNumberFormat="1" applyFont="1" applyFill="1" applyBorder="1" applyAlignment="1">
      <alignment horizontal="center" vertical="top" wrapText="1"/>
    </xf>
    <xf numFmtId="2" fontId="6" fillId="2" borderId="9" xfId="0" applyNumberFormat="1" applyFont="1" applyFill="1" applyBorder="1" applyAlignment="1">
      <alignment horizontal="left" vertical="top" wrapText="1"/>
    </xf>
    <xf numFmtId="164" fontId="9" fillId="2" borderId="23" xfId="0" applyNumberFormat="1" applyFont="1" applyFill="1" applyBorder="1" applyAlignment="1">
      <alignment horizontal="center" vertical="center" wrapText="1"/>
    </xf>
    <xf numFmtId="4" fontId="6" fillId="2" borderId="12" xfId="1" applyNumberFormat="1" applyFont="1" applyFill="1" applyBorder="1" applyAlignment="1">
      <alignment horizontal="center" vertical="center"/>
    </xf>
    <xf numFmtId="4" fontId="6" fillId="2" borderId="13" xfId="1" applyNumberFormat="1" applyFont="1" applyFill="1" applyBorder="1" applyAlignment="1">
      <alignment horizontal="center" vertical="center"/>
    </xf>
    <xf numFmtId="4" fontId="6" fillId="2" borderId="11" xfId="1" applyNumberFormat="1" applyFont="1" applyFill="1" applyBorder="1" applyAlignment="1">
      <alignment horizontal="center" vertical="center"/>
    </xf>
    <xf numFmtId="4" fontId="6" fillId="2" borderId="23" xfId="1" applyNumberFormat="1" applyFont="1" applyFill="1" applyBorder="1" applyAlignment="1">
      <alignment horizontal="center" vertical="center"/>
    </xf>
    <xf numFmtId="2" fontId="3" fillId="2" borderId="9" xfId="0" applyNumberFormat="1" applyFont="1" applyFill="1" applyBorder="1" applyAlignment="1">
      <alignment horizontal="left" vertical="top" wrapText="1"/>
    </xf>
    <xf numFmtId="4" fontId="3" fillId="2" borderId="9" xfId="0" applyNumberFormat="1" applyFont="1" applyFill="1" applyBorder="1" applyAlignment="1">
      <alignment horizontal="center" vertical="center"/>
    </xf>
    <xf numFmtId="4" fontId="3" fillId="2" borderId="27" xfId="0" applyNumberFormat="1" applyFont="1" applyFill="1" applyBorder="1" applyAlignment="1" applyProtection="1">
      <alignment horizontal="center" vertical="center" wrapText="1"/>
    </xf>
    <xf numFmtId="4" fontId="3" fillId="2" borderId="28" xfId="0" applyNumberFormat="1" applyFont="1" applyFill="1" applyBorder="1" applyAlignment="1">
      <alignment horizontal="center" vertical="center"/>
    </xf>
    <xf numFmtId="2" fontId="6" fillId="2" borderId="35" xfId="0" applyNumberFormat="1" applyFont="1" applyFill="1" applyBorder="1" applyAlignment="1">
      <alignment horizontal="left" vertical="top" wrapText="1"/>
    </xf>
    <xf numFmtId="0" fontId="8" fillId="2" borderId="13" xfId="0" applyFont="1" applyFill="1" applyBorder="1" applyAlignment="1">
      <alignment vertical="top" wrapText="1"/>
    </xf>
    <xf numFmtId="4" fontId="3" fillId="2" borderId="36" xfId="1" applyNumberFormat="1" applyFont="1" applyFill="1" applyBorder="1" applyAlignment="1">
      <alignment horizontal="center" vertical="center"/>
    </xf>
    <xf numFmtId="4" fontId="3" fillId="2" borderId="26" xfId="1" applyNumberFormat="1" applyFont="1" applyFill="1" applyBorder="1" applyAlignment="1">
      <alignment horizontal="center" vertical="center"/>
    </xf>
    <xf numFmtId="4" fontId="3" fillId="2" borderId="28" xfId="1" applyNumberFormat="1" applyFont="1" applyFill="1" applyBorder="1" applyAlignment="1">
      <alignment horizontal="center" vertical="center"/>
    </xf>
    <xf numFmtId="49" fontId="3" fillId="2" borderId="37" xfId="0" applyNumberFormat="1" applyFont="1" applyFill="1" applyBorder="1" applyAlignment="1">
      <alignment horizontal="center" vertical="top" wrapText="1"/>
    </xf>
    <xf numFmtId="0" fontId="8" fillId="2" borderId="24" xfId="0" applyFont="1" applyFill="1" applyBorder="1" applyAlignment="1">
      <alignment vertical="top" wrapText="1"/>
    </xf>
    <xf numFmtId="164" fontId="8" fillId="2" borderId="25" xfId="0" applyNumberFormat="1" applyFont="1" applyFill="1" applyBorder="1" applyAlignment="1">
      <alignment horizontal="center" vertical="center" wrapText="1"/>
    </xf>
    <xf numFmtId="4" fontId="3" fillId="2" borderId="30" xfId="1" applyNumberFormat="1" applyFont="1" applyFill="1" applyBorder="1" applyAlignment="1">
      <alignment horizontal="center" vertical="center"/>
    </xf>
    <xf numFmtId="4" fontId="3" fillId="2" borderId="38" xfId="0" applyNumberFormat="1" applyFont="1" applyFill="1" applyBorder="1" applyAlignment="1">
      <alignment horizontal="center" vertical="center"/>
    </xf>
    <xf numFmtId="4" fontId="3" fillId="2" borderId="25" xfId="0" applyNumberFormat="1" applyFont="1" applyFill="1" applyBorder="1" applyAlignment="1" applyProtection="1">
      <alignment horizontal="center" vertical="center" wrapText="1"/>
    </xf>
    <xf numFmtId="49" fontId="6" fillId="2" borderId="33" xfId="0" applyNumberFormat="1" applyFont="1" applyFill="1" applyBorder="1" applyAlignment="1">
      <alignment horizontal="center" vertical="center"/>
    </xf>
    <xf numFmtId="2" fontId="6" fillId="2" borderId="7" xfId="0" applyNumberFormat="1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34" xfId="0" applyNumberFormat="1" applyFont="1" applyFill="1" applyBorder="1" applyAlignment="1">
      <alignment horizontal="center" vertical="center"/>
    </xf>
    <xf numFmtId="2" fontId="3" fillId="2" borderId="12" xfId="0" applyNumberFormat="1" applyFont="1" applyFill="1" applyBorder="1" applyAlignment="1">
      <alignment horizontal="left" vertical="center" wrapText="1"/>
    </xf>
    <xf numFmtId="49" fontId="3" fillId="2" borderId="12" xfId="0" applyNumberFormat="1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>
      <alignment horizontal="center" vertical="center"/>
    </xf>
    <xf numFmtId="4" fontId="3" fillId="2" borderId="11" xfId="0" applyNumberFormat="1" applyFont="1" applyFill="1" applyBorder="1" applyAlignment="1" applyProtection="1">
      <alignment horizontal="center" vertical="center" wrapText="1"/>
    </xf>
    <xf numFmtId="49" fontId="3" fillId="2" borderId="39" xfId="0" applyNumberFormat="1" applyFont="1" applyFill="1" applyBorder="1" applyAlignment="1">
      <alignment horizontal="center" vertical="center"/>
    </xf>
    <xf numFmtId="49" fontId="3" fillId="2" borderId="39" xfId="0" applyNumberFormat="1" applyFont="1" applyFill="1" applyBorder="1" applyAlignment="1">
      <alignment horizontal="center" vertical="top" wrapText="1"/>
    </xf>
    <xf numFmtId="2" fontId="3" fillId="2" borderId="16" xfId="0" applyNumberFormat="1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center" vertical="center"/>
    </xf>
    <xf numFmtId="4" fontId="3" fillId="2" borderId="15" xfId="0" applyNumberFormat="1" applyFont="1" applyFill="1" applyBorder="1" applyAlignment="1" applyProtection="1">
      <alignment horizontal="center" vertical="center" wrapText="1"/>
    </xf>
    <xf numFmtId="4" fontId="3" fillId="2" borderId="16" xfId="0" applyNumberFormat="1" applyFont="1" applyFill="1" applyBorder="1" applyAlignment="1">
      <alignment horizontal="center" vertical="center" wrapText="1"/>
    </xf>
    <xf numFmtId="4" fontId="3" fillId="2" borderId="17" xfId="0" applyNumberFormat="1" applyFont="1" applyFill="1" applyBorder="1" applyAlignment="1">
      <alignment horizontal="center" vertical="center" wrapText="1"/>
    </xf>
    <xf numFmtId="4" fontId="3" fillId="2" borderId="15" xfId="0" applyNumberFormat="1" applyFont="1" applyFill="1" applyBorder="1" applyAlignment="1">
      <alignment horizontal="center" vertical="center" wrapText="1"/>
    </xf>
    <xf numFmtId="49" fontId="6" fillId="2" borderId="35" xfId="0" applyNumberFormat="1" applyFont="1" applyFill="1" applyBorder="1" applyAlignment="1">
      <alignment horizontal="center" vertical="center"/>
    </xf>
    <xf numFmtId="49" fontId="6" fillId="2" borderId="10" xfId="0" applyNumberFormat="1" applyFont="1" applyFill="1" applyBorder="1" applyAlignment="1">
      <alignment horizontal="center" vertical="top"/>
    </xf>
    <xf numFmtId="0" fontId="6" fillId="2" borderId="27" xfId="0" applyFont="1" applyFill="1" applyBorder="1" applyAlignment="1">
      <alignment horizontal="center" vertical="center"/>
    </xf>
    <xf numFmtId="4" fontId="6" fillId="2" borderId="40" xfId="1" applyNumberFormat="1" applyFont="1" applyFill="1" applyBorder="1" applyAlignment="1">
      <alignment horizontal="center" vertical="center"/>
    </xf>
    <xf numFmtId="4" fontId="6" fillId="2" borderId="26" xfId="1" applyNumberFormat="1" applyFont="1" applyFill="1" applyBorder="1" applyAlignment="1">
      <alignment horizontal="center" vertical="center"/>
    </xf>
    <xf numFmtId="4" fontId="6" fillId="2" borderId="27" xfId="1" applyNumberFormat="1" applyFont="1" applyFill="1" applyBorder="1" applyAlignment="1">
      <alignment horizontal="center" vertical="center"/>
    </xf>
    <xf numFmtId="4" fontId="6" fillId="2" borderId="35" xfId="1" applyNumberFormat="1" applyFont="1" applyFill="1" applyBorder="1" applyAlignment="1">
      <alignment horizontal="center" vertical="center"/>
    </xf>
    <xf numFmtId="4" fontId="6" fillId="2" borderId="28" xfId="1" applyNumberFormat="1" applyFont="1" applyFill="1" applyBorder="1" applyAlignment="1">
      <alignment horizontal="center" vertical="center"/>
    </xf>
    <xf numFmtId="4" fontId="6" fillId="2" borderId="40" xfId="0" applyNumberFormat="1" applyFont="1" applyFill="1" applyBorder="1" applyAlignment="1">
      <alignment horizontal="center" vertical="center" wrapText="1"/>
    </xf>
    <xf numFmtId="4" fontId="6" fillId="2" borderId="26" xfId="0" applyNumberFormat="1" applyFont="1" applyFill="1" applyBorder="1" applyAlignment="1">
      <alignment horizontal="center" vertical="center" wrapText="1"/>
    </xf>
    <xf numFmtId="4" fontId="6" fillId="2" borderId="27" xfId="0" applyNumberFormat="1" applyFont="1" applyFill="1" applyBorder="1" applyAlignment="1">
      <alignment horizontal="center" vertical="center" wrapText="1"/>
    </xf>
    <xf numFmtId="49" fontId="3" fillId="2" borderId="41" xfId="0" applyNumberFormat="1" applyFont="1" applyFill="1" applyBorder="1" applyAlignment="1">
      <alignment horizontal="center" vertical="center"/>
    </xf>
    <xf numFmtId="49" fontId="3" fillId="2" borderId="42" xfId="0" applyNumberFormat="1" applyFont="1" applyFill="1" applyBorder="1" applyAlignment="1">
      <alignment horizontal="center" vertical="top"/>
    </xf>
    <xf numFmtId="2" fontId="3" fillId="2" borderId="41" xfId="0" applyNumberFormat="1" applyFont="1" applyFill="1" applyBorder="1" applyAlignment="1">
      <alignment horizontal="left" vertical="top" wrapText="1"/>
    </xf>
    <xf numFmtId="0" fontId="3" fillId="2" borderId="43" xfId="0" applyFont="1" applyFill="1" applyBorder="1" applyAlignment="1">
      <alignment horizontal="center" vertical="center"/>
    </xf>
    <xf numFmtId="4" fontId="3" fillId="2" borderId="44" xfId="1" applyNumberFormat="1" applyFont="1" applyFill="1" applyBorder="1" applyAlignment="1">
      <alignment horizontal="center" vertical="center"/>
    </xf>
    <xf numFmtId="4" fontId="3" fillId="2" borderId="45" xfId="1" applyNumberFormat="1" applyFont="1" applyFill="1" applyBorder="1" applyAlignment="1">
      <alignment horizontal="center" vertical="center"/>
    </xf>
    <xf numFmtId="4" fontId="3" fillId="2" borderId="43" xfId="1" applyNumberFormat="1" applyFont="1" applyFill="1" applyBorder="1" applyAlignment="1">
      <alignment horizontal="center" vertical="center"/>
    </xf>
    <xf numFmtId="4" fontId="3" fillId="2" borderId="44" xfId="0" applyNumberFormat="1" applyFont="1" applyFill="1" applyBorder="1" applyAlignment="1">
      <alignment horizontal="center" vertical="center" wrapText="1"/>
    </xf>
    <xf numFmtId="4" fontId="3" fillId="2" borderId="45" xfId="0" applyNumberFormat="1" applyFont="1" applyFill="1" applyBorder="1" applyAlignment="1">
      <alignment horizontal="center" vertical="center" wrapText="1"/>
    </xf>
    <xf numFmtId="4" fontId="3" fillId="2" borderId="43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center"/>
    </xf>
    <xf numFmtId="49" fontId="3" fillId="2" borderId="16" xfId="0" applyNumberFormat="1" applyFont="1" applyFill="1" applyBorder="1" applyAlignment="1">
      <alignment horizontal="center" vertical="top"/>
    </xf>
    <xf numFmtId="49" fontId="3" fillId="2" borderId="14" xfId="0" applyNumberFormat="1" applyFont="1" applyFill="1" applyBorder="1" applyAlignment="1">
      <alignment horizontal="center" vertical="top"/>
    </xf>
    <xf numFmtId="2" fontId="3" fillId="2" borderId="16" xfId="0" applyNumberFormat="1" applyFont="1" applyFill="1" applyBorder="1" applyAlignment="1">
      <alignment horizontal="left" vertical="top" wrapText="1"/>
    </xf>
    <xf numFmtId="4" fontId="3" fillId="2" borderId="16" xfId="0" applyNumberFormat="1" applyFont="1" applyFill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/>
    </xf>
    <xf numFmtId="2" fontId="6" fillId="2" borderId="33" xfId="0" applyNumberFormat="1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2" fontId="3" fillId="2" borderId="39" xfId="0" applyNumberFormat="1" applyFont="1" applyFill="1" applyBorder="1" applyAlignment="1">
      <alignment horizontal="left" vertical="top" wrapText="1"/>
    </xf>
    <xf numFmtId="0" fontId="3" fillId="2" borderId="46" xfId="0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8" xfId="0" applyNumberFormat="1" applyFont="1" applyFill="1" applyBorder="1" applyAlignment="1">
      <alignment horizontal="center" vertical="top"/>
    </xf>
    <xf numFmtId="49" fontId="5" fillId="3" borderId="22" xfId="0" applyNumberFormat="1" applyFont="1" applyFill="1" applyBorder="1" applyAlignment="1">
      <alignment horizontal="center" vertical="top"/>
    </xf>
    <xf numFmtId="2" fontId="5" fillId="3" borderId="33" xfId="0" applyNumberFormat="1" applyFont="1" applyFill="1" applyBorder="1" applyAlignment="1">
      <alignment horizontal="left" vertical="top" wrapText="1"/>
    </xf>
    <xf numFmtId="0" fontId="5" fillId="3" borderId="5" xfId="0" applyFont="1" applyFill="1" applyBorder="1" applyAlignment="1">
      <alignment horizontal="center" vertical="center"/>
    </xf>
    <xf numFmtId="4" fontId="5" fillId="3" borderId="7" xfId="0" applyNumberFormat="1" applyFont="1" applyFill="1" applyBorder="1" applyAlignment="1">
      <alignment horizontal="center" vertical="center"/>
    </xf>
    <xf numFmtId="4" fontId="5" fillId="3" borderId="8" xfId="0" applyNumberFormat="1" applyFont="1" applyFill="1" applyBorder="1" applyAlignment="1">
      <alignment horizontal="center" vertical="center"/>
    </xf>
    <xf numFmtId="4" fontId="5" fillId="3" borderId="4" xfId="0" applyNumberFormat="1" applyFont="1" applyFill="1" applyBorder="1" applyAlignment="1">
      <alignment horizontal="center" vertical="center"/>
    </xf>
    <xf numFmtId="4" fontId="3" fillId="3" borderId="47" xfId="0" applyNumberFormat="1" applyFont="1" applyFill="1" applyBorder="1" applyAlignment="1">
      <alignment horizontal="center" vertical="center" wrapText="1"/>
    </xf>
    <xf numFmtId="4" fontId="3" fillId="3" borderId="8" xfId="0" applyNumberFormat="1" applyFont="1" applyFill="1" applyBorder="1" applyAlignment="1">
      <alignment horizontal="center" vertical="center" wrapText="1"/>
    </xf>
    <xf numFmtId="4" fontId="3" fillId="3" borderId="4" xfId="0" applyNumberFormat="1" applyFont="1" applyFill="1" applyBorder="1" applyAlignment="1">
      <alignment horizontal="center" vertical="center" wrapText="1"/>
    </xf>
    <xf numFmtId="49" fontId="6" fillId="2" borderId="12" xfId="0" applyNumberFormat="1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top"/>
    </xf>
    <xf numFmtId="49" fontId="6" fillId="2" borderId="23" xfId="0" applyNumberFormat="1" applyFont="1" applyFill="1" applyBorder="1" applyAlignment="1">
      <alignment horizontal="center" vertical="top"/>
    </xf>
    <xf numFmtId="2" fontId="6" fillId="2" borderId="34" xfId="0" applyNumberFormat="1" applyFont="1" applyFill="1" applyBorder="1" applyAlignment="1">
      <alignment horizontal="left" vertical="top" wrapText="1"/>
    </xf>
    <xf numFmtId="0" fontId="6" fillId="2" borderId="48" xfId="0" applyFont="1" applyFill="1" applyBorder="1" applyAlignment="1">
      <alignment horizontal="center" vertical="center"/>
    </xf>
    <xf numFmtId="4" fontId="6" fillId="2" borderId="49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top"/>
    </xf>
    <xf numFmtId="49" fontId="3" fillId="2" borderId="23" xfId="0" applyNumberFormat="1" applyFont="1" applyFill="1" applyBorder="1" applyAlignment="1">
      <alignment horizontal="center" vertical="top"/>
    </xf>
    <xf numFmtId="0" fontId="3" fillId="2" borderId="48" xfId="0" applyFont="1" applyFill="1" applyBorder="1" applyAlignment="1">
      <alignment horizontal="center" vertical="center"/>
    </xf>
    <xf numFmtId="4" fontId="3" fillId="2" borderId="49" xfId="0" applyNumberFormat="1" applyFont="1" applyFill="1" applyBorder="1" applyAlignment="1">
      <alignment horizontal="center" vertical="center" wrapText="1"/>
    </xf>
    <xf numFmtId="49" fontId="3" fillId="2" borderId="16" xfId="0" applyNumberFormat="1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>
      <alignment horizontal="center" vertical="center"/>
    </xf>
    <xf numFmtId="49" fontId="3" fillId="2" borderId="31" xfId="0" applyNumberFormat="1" applyFont="1" applyFill="1" applyBorder="1" applyAlignment="1">
      <alignment horizontal="center" vertical="center"/>
    </xf>
    <xf numFmtId="4" fontId="10" fillId="2" borderId="39" xfId="0" applyNumberFormat="1" applyFont="1" applyFill="1" applyBorder="1" applyAlignment="1">
      <alignment horizontal="left" vertical="center" wrapText="1"/>
    </xf>
    <xf numFmtId="0" fontId="3" fillId="2" borderId="50" xfId="0" applyFont="1" applyFill="1" applyBorder="1" applyAlignment="1">
      <alignment horizontal="center" vertical="center"/>
    </xf>
    <xf numFmtId="4" fontId="3" fillId="2" borderId="51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49" fontId="5" fillId="3" borderId="40" xfId="0" applyNumberFormat="1" applyFont="1" applyFill="1" applyBorder="1" applyAlignment="1">
      <alignment horizontal="center" vertical="center"/>
    </xf>
    <xf numFmtId="49" fontId="5" fillId="3" borderId="26" xfId="0" applyNumberFormat="1" applyFont="1" applyFill="1" applyBorder="1" applyAlignment="1">
      <alignment horizontal="center" vertical="top"/>
    </xf>
    <xf numFmtId="49" fontId="5" fillId="3" borderId="28" xfId="0" applyNumberFormat="1" applyFont="1" applyFill="1" applyBorder="1" applyAlignment="1">
      <alignment horizontal="center" vertical="top"/>
    </xf>
    <xf numFmtId="2" fontId="5" fillId="3" borderId="10" xfId="0" applyNumberFormat="1" applyFont="1" applyFill="1" applyBorder="1" applyAlignment="1">
      <alignment horizontal="left" vertical="top" wrapText="1"/>
    </xf>
    <xf numFmtId="0" fontId="5" fillId="3" borderId="52" xfId="0" applyFont="1" applyFill="1" applyBorder="1" applyAlignment="1">
      <alignment horizontal="center" vertical="center"/>
    </xf>
    <xf numFmtId="4" fontId="5" fillId="3" borderId="53" xfId="0" applyNumberFormat="1" applyFont="1" applyFill="1" applyBorder="1" applyAlignment="1">
      <alignment horizontal="center" vertical="center" wrapText="1"/>
    </xf>
    <xf numFmtId="4" fontId="5" fillId="3" borderId="26" xfId="0" applyNumberFormat="1" applyFont="1" applyFill="1" applyBorder="1" applyAlignment="1">
      <alignment horizontal="center" vertical="center" wrapText="1"/>
    </xf>
    <xf numFmtId="4" fontId="5" fillId="3" borderId="27" xfId="0" applyNumberFormat="1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23" xfId="0" applyNumberFormat="1" applyFont="1" applyFill="1" applyBorder="1" applyAlignment="1">
      <alignment horizontal="center" vertical="center"/>
    </xf>
    <xf numFmtId="49" fontId="3" fillId="2" borderId="34" xfId="0" applyNumberFormat="1" applyFont="1" applyFill="1" applyBorder="1" applyAlignment="1" applyProtection="1">
      <alignment horizontal="left" vertical="center" wrapText="1"/>
    </xf>
    <xf numFmtId="165" fontId="10" fillId="2" borderId="34" xfId="0" applyNumberFormat="1" applyFont="1" applyFill="1" applyBorder="1" applyAlignment="1" applyProtection="1">
      <alignment horizontal="left" vertical="top" wrapText="1"/>
    </xf>
    <xf numFmtId="2" fontId="3" fillId="2" borderId="34" xfId="0" applyNumberFormat="1" applyFont="1" applyFill="1" applyBorder="1" applyAlignment="1">
      <alignment horizontal="left" vertical="top" wrapText="1"/>
    </xf>
    <xf numFmtId="49" fontId="3" fillId="2" borderId="17" xfId="0" applyNumberFormat="1" applyFont="1" applyFill="1" applyBorder="1" applyAlignment="1">
      <alignment horizontal="center" vertical="top"/>
    </xf>
    <xf numFmtId="49" fontId="3" fillId="2" borderId="31" xfId="0" applyNumberFormat="1" applyFont="1" applyFill="1" applyBorder="1" applyAlignment="1">
      <alignment horizontal="center" vertical="top"/>
    </xf>
    <xf numFmtId="0" fontId="3" fillId="2" borderId="50" xfId="0" applyFont="1" applyFill="1" applyBorder="1" applyAlignment="1">
      <alignment vertical="center"/>
    </xf>
    <xf numFmtId="4" fontId="5" fillId="3" borderId="40" xfId="0" applyNumberFormat="1" applyFont="1" applyFill="1" applyBorder="1" applyAlignment="1">
      <alignment horizontal="center" vertical="center"/>
    </xf>
    <xf numFmtId="4" fontId="5" fillId="3" borderId="26" xfId="0" applyNumberFormat="1" applyFont="1" applyFill="1" applyBorder="1" applyAlignment="1">
      <alignment horizontal="center" vertical="center"/>
    </xf>
    <xf numFmtId="4" fontId="5" fillId="3" borderId="27" xfId="0" applyNumberFormat="1" applyFont="1" applyFill="1" applyBorder="1" applyAlignment="1">
      <alignment horizontal="center" vertical="center"/>
    </xf>
    <xf numFmtId="4" fontId="3" fillId="2" borderId="34" xfId="0" applyNumberFormat="1" applyFont="1" applyFill="1" applyBorder="1" applyAlignment="1">
      <alignment horizontal="left" vertical="top" wrapText="1"/>
    </xf>
    <xf numFmtId="4" fontId="3" fillId="2" borderId="34" xfId="0" applyNumberFormat="1" applyFont="1" applyFill="1" applyBorder="1" applyAlignment="1">
      <alignment horizontal="left" vertical="center" wrapText="1"/>
    </xf>
    <xf numFmtId="4" fontId="3" fillId="2" borderId="39" xfId="0" applyNumberFormat="1" applyFont="1" applyFill="1" applyBorder="1" applyAlignment="1">
      <alignment horizontal="left" vertical="center" wrapText="1"/>
    </xf>
    <xf numFmtId="0" fontId="3" fillId="2" borderId="39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top"/>
    </xf>
    <xf numFmtId="0" fontId="3" fillId="2" borderId="0" xfId="0" applyFont="1" applyFill="1" applyAlignment="1">
      <alignment vertical="top"/>
    </xf>
    <xf numFmtId="0" fontId="3" fillId="2" borderId="0" xfId="0" applyFont="1" applyFill="1"/>
    <xf numFmtId="2" fontId="3" fillId="2" borderId="0" xfId="0" applyNumberFormat="1" applyFont="1" applyFill="1"/>
    <xf numFmtId="4" fontId="3" fillId="2" borderId="0" xfId="1" applyNumberFormat="1" applyFont="1" applyFill="1" applyAlignment="1">
      <alignment horizontal="center" vertical="center"/>
    </xf>
    <xf numFmtId="4" fontId="12" fillId="2" borderId="12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left" vertical="center" wrapText="1"/>
    </xf>
    <xf numFmtId="0" fontId="6" fillId="3" borderId="22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 wrapText="1"/>
    </xf>
    <xf numFmtId="2" fontId="5" fillId="0" borderId="8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 vertical="center" wrapText="1"/>
    </xf>
    <xf numFmtId="2" fontId="5" fillId="2" borderId="6" xfId="0" applyNumberFormat="1" applyFont="1" applyFill="1" applyBorder="1" applyAlignment="1">
      <alignment horizontal="center" vertical="center" wrapText="1"/>
    </xf>
    <xf numFmtId="4" fontId="3" fillId="2" borderId="15" xfId="1" applyNumberFormat="1" applyFont="1" applyFill="1" applyBorder="1" applyAlignment="1">
      <alignment horizontal="center" vertical="center"/>
    </xf>
    <xf numFmtId="4" fontId="3" fillId="2" borderId="31" xfId="1" applyNumberFormat="1" applyFont="1" applyFill="1" applyBorder="1" applyAlignment="1">
      <alignment horizontal="center" vertical="center"/>
    </xf>
    <xf numFmtId="4" fontId="5" fillId="2" borderId="12" xfId="1" applyNumberFormat="1" applyFont="1" applyFill="1" applyBorder="1" applyAlignment="1">
      <alignment horizontal="center" vertical="center"/>
    </xf>
    <xf numFmtId="4" fontId="3" fillId="2" borderId="15" xfId="0" applyNumberFormat="1" applyFont="1" applyFill="1" applyBorder="1" applyAlignment="1">
      <alignment horizontal="center" vertical="center"/>
    </xf>
    <xf numFmtId="4" fontId="10" fillId="2" borderId="34" xfId="0" applyNumberFormat="1" applyFont="1" applyFill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tabSelected="1" view="pageBreakPreview" zoomScale="80" zoomScaleNormal="70" zoomScaleSheetLayoutView="80" workbookViewId="0">
      <pane ySplit="3" topLeftCell="A4" activePane="bottomLeft" state="frozen"/>
      <selection activeCell="D1" sqref="D1"/>
      <selection pane="bottomLeft" activeCell="C65" sqref="C65:D65"/>
    </sheetView>
  </sheetViews>
  <sheetFormatPr defaultRowHeight="18.75" x14ac:dyDescent="0.3"/>
  <cols>
    <col min="1" max="1" width="11.140625" style="230" customWidth="1"/>
    <col min="2" max="2" width="7.7109375" style="231" customWidth="1"/>
    <col min="3" max="3" width="19.140625" style="231" customWidth="1"/>
    <col min="4" max="4" width="80.28515625" style="232" customWidth="1"/>
    <col min="5" max="5" width="13.140625" style="233" customWidth="1"/>
    <col min="6" max="6" width="23.140625" style="233" customWidth="1"/>
    <col min="7" max="7" width="21.85546875" style="233" customWidth="1"/>
    <col min="8" max="8" width="20.85546875" style="233" customWidth="1"/>
    <col min="9" max="9" width="25.42578125" style="233" customWidth="1"/>
    <col min="10" max="10" width="22.85546875" style="234" customWidth="1"/>
    <col min="11" max="11" width="22.28515625" style="234" customWidth="1"/>
    <col min="12" max="12" width="23.140625" style="234" customWidth="1"/>
    <col min="13" max="13" width="23.28515625" style="234" customWidth="1"/>
    <col min="14" max="14" width="11.140625" style="234" customWidth="1"/>
    <col min="15" max="15" width="13" style="234" customWidth="1"/>
    <col min="16" max="16" width="15.85546875" style="234" customWidth="1"/>
    <col min="17" max="17" width="14.28515625" style="234" customWidth="1"/>
    <col min="18" max="19" width="9.140625" style="233" customWidth="1"/>
    <col min="20" max="16384" width="9.140625" style="233"/>
  </cols>
  <sheetData>
    <row r="1" spans="1:17" s="1" customFormat="1" ht="42" customHeight="1" thickBot="1" x14ac:dyDescent="0.35">
      <c r="A1" s="243" t="s">
        <v>0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</row>
    <row r="2" spans="1:17" s="4" customFormat="1" ht="41.25" customHeight="1" x14ac:dyDescent="0.3">
      <c r="A2" s="244" t="s">
        <v>1</v>
      </c>
      <c r="B2" s="246" t="s">
        <v>1</v>
      </c>
      <c r="C2" s="2" t="s">
        <v>2</v>
      </c>
      <c r="D2" s="3" t="s">
        <v>3</v>
      </c>
      <c r="E2" s="248" t="s">
        <v>4</v>
      </c>
      <c r="F2" s="250" t="s">
        <v>5</v>
      </c>
      <c r="G2" s="251"/>
      <c r="H2" s="251"/>
      <c r="I2" s="252"/>
      <c r="J2" s="253" t="s">
        <v>6</v>
      </c>
      <c r="K2" s="254"/>
      <c r="L2" s="254"/>
      <c r="M2" s="255"/>
      <c r="N2" s="256" t="s">
        <v>7</v>
      </c>
      <c r="O2" s="257"/>
      <c r="P2" s="257"/>
      <c r="Q2" s="258"/>
    </row>
    <row r="3" spans="1:17" s="4" customFormat="1" ht="45.75" customHeight="1" x14ac:dyDescent="0.3">
      <c r="A3" s="245"/>
      <c r="B3" s="247"/>
      <c r="C3" s="5"/>
      <c r="D3" s="6" t="s">
        <v>8</v>
      </c>
      <c r="E3" s="249"/>
      <c r="F3" s="7" t="s">
        <v>9</v>
      </c>
      <c r="G3" s="8" t="s">
        <v>10</v>
      </c>
      <c r="H3" s="8" t="s">
        <v>11</v>
      </c>
      <c r="I3" s="9" t="s">
        <v>12</v>
      </c>
      <c r="J3" s="10" t="s">
        <v>9</v>
      </c>
      <c r="K3" s="11" t="s">
        <v>10</v>
      </c>
      <c r="L3" s="11" t="s">
        <v>11</v>
      </c>
      <c r="M3" s="12" t="s">
        <v>12</v>
      </c>
      <c r="N3" s="10" t="s">
        <v>9</v>
      </c>
      <c r="O3" s="11" t="s">
        <v>10</v>
      </c>
      <c r="P3" s="11" t="s">
        <v>11</v>
      </c>
      <c r="Q3" s="12" t="s">
        <v>12</v>
      </c>
    </row>
    <row r="4" spans="1:17" s="4" customFormat="1" ht="19.5" thickBot="1" x14ac:dyDescent="0.35">
      <c r="A4" s="13" t="s">
        <v>13</v>
      </c>
      <c r="B4" s="14"/>
      <c r="C4" s="14"/>
      <c r="D4" s="14" t="s">
        <v>14</v>
      </c>
      <c r="E4" s="15" t="s">
        <v>15</v>
      </c>
      <c r="F4" s="16" t="s">
        <v>16</v>
      </c>
      <c r="G4" s="17" t="s">
        <v>17</v>
      </c>
      <c r="H4" s="17" t="s">
        <v>18</v>
      </c>
      <c r="I4" s="15" t="s">
        <v>19</v>
      </c>
      <c r="J4" s="16" t="s">
        <v>20</v>
      </c>
      <c r="K4" s="17" t="s">
        <v>21</v>
      </c>
      <c r="L4" s="17" t="s">
        <v>22</v>
      </c>
      <c r="M4" s="15" t="s">
        <v>23</v>
      </c>
      <c r="N4" s="16" t="s">
        <v>24</v>
      </c>
      <c r="O4" s="17" t="s">
        <v>25</v>
      </c>
      <c r="P4" s="17" t="s">
        <v>26</v>
      </c>
      <c r="Q4" s="15" t="s">
        <v>27</v>
      </c>
    </row>
    <row r="5" spans="1:17" s="18" customFormat="1" ht="21.75" thickBot="1" x14ac:dyDescent="0.35">
      <c r="A5" s="237" t="s">
        <v>28</v>
      </c>
      <c r="B5" s="238"/>
      <c r="C5" s="238"/>
      <c r="D5" s="238"/>
      <c r="E5" s="238"/>
      <c r="F5" s="239"/>
      <c r="G5" s="239"/>
      <c r="H5" s="239"/>
      <c r="I5" s="239"/>
      <c r="J5" s="239"/>
      <c r="K5" s="239"/>
      <c r="L5" s="239"/>
      <c r="M5" s="239"/>
      <c r="N5" s="238"/>
      <c r="O5" s="238"/>
      <c r="P5" s="238"/>
      <c r="Q5" s="240"/>
    </row>
    <row r="6" spans="1:17" s="25" customFormat="1" x14ac:dyDescent="0.3">
      <c r="A6" s="19"/>
      <c r="B6" s="20"/>
      <c r="C6" s="20"/>
      <c r="D6" s="241" t="s">
        <v>29</v>
      </c>
      <c r="E6" s="242"/>
      <c r="F6" s="21">
        <f t="shared" ref="F6:M6" si="0">F7+F51+F55+F61+F70+F75</f>
        <v>5630672493</v>
      </c>
      <c r="G6" s="22">
        <f t="shared" si="0"/>
        <v>4307050726</v>
      </c>
      <c r="H6" s="22">
        <f t="shared" si="0"/>
        <v>135772800</v>
      </c>
      <c r="I6" s="23">
        <f t="shared" si="0"/>
        <v>1187848967</v>
      </c>
      <c r="J6" s="21">
        <f t="shared" si="0"/>
        <v>5382034542.9300003</v>
      </c>
      <c r="K6" s="22">
        <f t="shared" si="0"/>
        <v>4178019758.8699994</v>
      </c>
      <c r="L6" s="22">
        <f t="shared" si="0"/>
        <v>132461418.71000001</v>
      </c>
      <c r="M6" s="24">
        <f t="shared" si="0"/>
        <v>1071553365.3499999</v>
      </c>
      <c r="N6" s="21">
        <f>J6/F6*100</f>
        <v>95.5842228369861</v>
      </c>
      <c r="O6" s="22">
        <f>K6/G6*100</f>
        <v>97.004192071593437</v>
      </c>
      <c r="P6" s="22">
        <f>L6/H6*100</f>
        <v>97.561086395802405</v>
      </c>
      <c r="Q6" s="23">
        <f>M6/I6*100</f>
        <v>90.209563262599517</v>
      </c>
    </row>
    <row r="7" spans="1:17" s="18" customFormat="1" ht="37.5" customHeight="1" x14ac:dyDescent="0.3">
      <c r="A7" s="26" t="s">
        <v>13</v>
      </c>
      <c r="B7" s="27" t="s">
        <v>13</v>
      </c>
      <c r="C7" s="27"/>
      <c r="D7" s="28" t="s">
        <v>30</v>
      </c>
      <c r="E7" s="29"/>
      <c r="F7" s="30">
        <f t="shared" ref="F7:M7" si="1">F8+F21+F38+F45+F47+F49</f>
        <v>5365535893</v>
      </c>
      <c r="G7" s="31">
        <f t="shared" si="1"/>
        <v>4258516886</v>
      </c>
      <c r="H7" s="31">
        <f t="shared" si="1"/>
        <v>135772800</v>
      </c>
      <c r="I7" s="32">
        <f t="shared" si="1"/>
        <v>971246207</v>
      </c>
      <c r="J7" s="30">
        <f t="shared" si="1"/>
        <v>5117757327.2200003</v>
      </c>
      <c r="K7" s="31">
        <f t="shared" si="1"/>
        <v>4129569562.8399997</v>
      </c>
      <c r="L7" s="31">
        <f t="shared" si="1"/>
        <v>132461418.71000001</v>
      </c>
      <c r="M7" s="33">
        <f t="shared" si="1"/>
        <v>855726345.66999996</v>
      </c>
      <c r="N7" s="34">
        <f t="shared" ref="N7:Q76" si="2">J7/F7*100</f>
        <v>95.382035071217075</v>
      </c>
      <c r="O7" s="35">
        <f t="shared" si="2"/>
        <v>96.972013341454186</v>
      </c>
      <c r="P7" s="35">
        <f t="shared" si="2"/>
        <v>97.561086395802405</v>
      </c>
      <c r="Q7" s="36">
        <f t="shared" si="2"/>
        <v>88.106016734230593</v>
      </c>
    </row>
    <row r="8" spans="1:17" s="25" customFormat="1" ht="57" customHeight="1" x14ac:dyDescent="0.3">
      <c r="A8" s="37" t="s">
        <v>31</v>
      </c>
      <c r="B8" s="38" t="s">
        <v>31</v>
      </c>
      <c r="C8" s="38" t="s">
        <v>31</v>
      </c>
      <c r="D8" s="39" t="s">
        <v>32</v>
      </c>
      <c r="E8" s="40"/>
      <c r="F8" s="41">
        <f t="shared" ref="F8:M8" si="3">SUM(F9:F20)</f>
        <v>4851963273</v>
      </c>
      <c r="G8" s="42">
        <f t="shared" si="3"/>
        <v>4050420086</v>
      </c>
      <c r="H8" s="42">
        <f t="shared" si="3"/>
        <v>0</v>
      </c>
      <c r="I8" s="43">
        <f t="shared" si="3"/>
        <v>801543187</v>
      </c>
      <c r="J8" s="41">
        <f t="shared" si="3"/>
        <v>4804380120.1900005</v>
      </c>
      <c r="K8" s="42">
        <f t="shared" si="3"/>
        <v>4018996704.9299998</v>
      </c>
      <c r="L8" s="42">
        <f t="shared" si="3"/>
        <v>0</v>
      </c>
      <c r="M8" s="44">
        <f t="shared" si="3"/>
        <v>785383415.25999999</v>
      </c>
      <c r="N8" s="45">
        <f t="shared" si="2"/>
        <v>99.019301051292203</v>
      </c>
      <c r="O8" s="46">
        <f t="shared" si="2"/>
        <v>99.224194518030046</v>
      </c>
      <c r="P8" s="46">
        <v>0</v>
      </c>
      <c r="Q8" s="47">
        <f t="shared" si="2"/>
        <v>97.983917522837103</v>
      </c>
    </row>
    <row r="9" spans="1:17" s="4" customFormat="1" ht="39" customHeight="1" x14ac:dyDescent="0.3">
      <c r="A9" s="48" t="s">
        <v>33</v>
      </c>
      <c r="B9" s="49"/>
      <c r="C9" s="49" t="s">
        <v>34</v>
      </c>
      <c r="D9" s="50" t="s">
        <v>35</v>
      </c>
      <c r="E9" s="51" t="s">
        <v>36</v>
      </c>
      <c r="F9" s="52">
        <f>G9+H9+I9</f>
        <v>797398887</v>
      </c>
      <c r="G9" s="53"/>
      <c r="H9" s="54"/>
      <c r="I9" s="55">
        <v>797398887</v>
      </c>
      <c r="J9" s="52">
        <f>K9+L9+M9</f>
        <v>781808573.38</v>
      </c>
      <c r="K9" s="53"/>
      <c r="L9" s="54"/>
      <c r="M9" s="56">
        <v>781808573.38</v>
      </c>
      <c r="N9" s="57">
        <f t="shared" si="2"/>
        <v>98.044853852423302</v>
      </c>
      <c r="O9" s="58"/>
      <c r="P9" s="58"/>
      <c r="Q9" s="59">
        <f t="shared" si="2"/>
        <v>98.044853852423302</v>
      </c>
    </row>
    <row r="10" spans="1:17" s="4" customFormat="1" ht="97.5" customHeight="1" x14ac:dyDescent="0.3">
      <c r="A10" s="48" t="s">
        <v>37</v>
      </c>
      <c r="B10" s="49"/>
      <c r="C10" s="49" t="s">
        <v>38</v>
      </c>
      <c r="D10" s="50" t="s">
        <v>39</v>
      </c>
      <c r="E10" s="51" t="s">
        <v>36</v>
      </c>
      <c r="F10" s="52">
        <f t="shared" ref="F10:F20" si="4">G10+H10+I10</f>
        <v>1086400</v>
      </c>
      <c r="G10" s="53"/>
      <c r="H10" s="54"/>
      <c r="I10" s="55">
        <v>1086400</v>
      </c>
      <c r="J10" s="52">
        <f t="shared" ref="J10:J20" si="5">K10+L10+M10</f>
        <v>520380</v>
      </c>
      <c r="K10" s="53"/>
      <c r="L10" s="54"/>
      <c r="M10" s="56">
        <v>520380</v>
      </c>
      <c r="N10" s="57">
        <f t="shared" si="2"/>
        <v>47.899484536082475</v>
      </c>
      <c r="O10" s="58"/>
      <c r="P10" s="58"/>
      <c r="Q10" s="59">
        <f t="shared" si="2"/>
        <v>47.899484536082475</v>
      </c>
    </row>
    <row r="11" spans="1:17" s="4" customFormat="1" ht="117" customHeight="1" x14ac:dyDescent="0.3">
      <c r="A11" s="48" t="s">
        <v>40</v>
      </c>
      <c r="B11" s="49"/>
      <c r="C11" s="49" t="s">
        <v>41</v>
      </c>
      <c r="D11" s="50" t="s">
        <v>42</v>
      </c>
      <c r="E11" s="51" t="s">
        <v>36</v>
      </c>
      <c r="F11" s="60">
        <f t="shared" si="4"/>
        <v>48720000</v>
      </c>
      <c r="G11" s="61">
        <v>48720000</v>
      </c>
      <c r="H11" s="58"/>
      <c r="I11" s="59"/>
      <c r="J11" s="52">
        <f t="shared" si="5"/>
        <v>47904000</v>
      </c>
      <c r="K11" s="61">
        <v>47904000</v>
      </c>
      <c r="L11" s="58"/>
      <c r="M11" s="62"/>
      <c r="N11" s="57">
        <f t="shared" si="2"/>
        <v>98.325123152709352</v>
      </c>
      <c r="O11" s="58">
        <f t="shared" si="2"/>
        <v>98.325123152709352</v>
      </c>
      <c r="P11" s="58"/>
      <c r="Q11" s="59"/>
    </row>
    <row r="12" spans="1:17" s="4" customFormat="1" ht="135" customHeight="1" x14ac:dyDescent="0.3">
      <c r="A12" s="48" t="s">
        <v>43</v>
      </c>
      <c r="B12" s="49"/>
      <c r="C12" s="49" t="s">
        <v>44</v>
      </c>
      <c r="D12" s="50" t="s">
        <v>45</v>
      </c>
      <c r="E12" s="51" t="s">
        <v>36</v>
      </c>
      <c r="F12" s="60">
        <f t="shared" si="4"/>
        <v>473900</v>
      </c>
      <c r="G12" s="61">
        <v>473900</v>
      </c>
      <c r="H12" s="53"/>
      <c r="I12" s="63"/>
      <c r="J12" s="52">
        <f t="shared" si="5"/>
        <v>473752</v>
      </c>
      <c r="K12" s="61">
        <v>473752</v>
      </c>
      <c r="L12" s="64"/>
      <c r="M12" s="65"/>
      <c r="N12" s="57">
        <f t="shared" si="2"/>
        <v>99.968769782654562</v>
      </c>
      <c r="O12" s="58">
        <f t="shared" si="2"/>
        <v>99.968769782654562</v>
      </c>
      <c r="P12" s="58"/>
      <c r="Q12" s="59"/>
    </row>
    <row r="13" spans="1:17" s="4" customFormat="1" ht="132.75" customHeight="1" x14ac:dyDescent="0.3">
      <c r="A13" s="48" t="s">
        <v>46</v>
      </c>
      <c r="B13" s="49"/>
      <c r="C13" s="49" t="s">
        <v>47</v>
      </c>
      <c r="D13" s="50" t="s">
        <v>48</v>
      </c>
      <c r="E13" s="51" t="s">
        <v>36</v>
      </c>
      <c r="F13" s="60">
        <f t="shared" si="4"/>
        <v>220636800</v>
      </c>
      <c r="G13" s="61">
        <v>220636800</v>
      </c>
      <c r="H13" s="66"/>
      <c r="I13" s="67"/>
      <c r="J13" s="52">
        <f t="shared" si="5"/>
        <v>211582464.81</v>
      </c>
      <c r="K13" s="61">
        <v>211582464.81</v>
      </c>
      <c r="L13" s="58"/>
      <c r="M13" s="62"/>
      <c r="N13" s="57">
        <f t="shared" si="2"/>
        <v>95.896271524061262</v>
      </c>
      <c r="O13" s="58">
        <f t="shared" si="2"/>
        <v>95.896271524061262</v>
      </c>
      <c r="P13" s="58"/>
      <c r="Q13" s="59"/>
    </row>
    <row r="14" spans="1:17" s="18" customFormat="1" ht="79.5" customHeight="1" x14ac:dyDescent="0.3">
      <c r="A14" s="48" t="s">
        <v>49</v>
      </c>
      <c r="B14" s="49"/>
      <c r="C14" s="49" t="s">
        <v>50</v>
      </c>
      <c r="D14" s="50" t="s">
        <v>51</v>
      </c>
      <c r="E14" s="51" t="s">
        <v>36</v>
      </c>
      <c r="F14" s="60">
        <f t="shared" si="4"/>
        <v>68343000</v>
      </c>
      <c r="G14" s="61">
        <v>68343000</v>
      </c>
      <c r="H14" s="58"/>
      <c r="I14" s="59"/>
      <c r="J14" s="52">
        <f t="shared" si="5"/>
        <v>68331777.799999997</v>
      </c>
      <c r="K14" s="61">
        <v>68331777.799999997</v>
      </c>
      <c r="L14" s="58"/>
      <c r="M14" s="62"/>
      <c r="N14" s="57">
        <f t="shared" si="2"/>
        <v>99.98357959117979</v>
      </c>
      <c r="O14" s="58">
        <f t="shared" si="2"/>
        <v>99.98357959117979</v>
      </c>
      <c r="P14" s="58"/>
      <c r="Q14" s="59"/>
    </row>
    <row r="15" spans="1:17" s="18" customFormat="1" ht="57" customHeight="1" x14ac:dyDescent="0.3">
      <c r="A15" s="48" t="s">
        <v>52</v>
      </c>
      <c r="B15" s="49"/>
      <c r="C15" s="49" t="s">
        <v>53</v>
      </c>
      <c r="D15" s="50" t="s">
        <v>54</v>
      </c>
      <c r="E15" s="51" t="s">
        <v>36</v>
      </c>
      <c r="F15" s="60">
        <f t="shared" si="4"/>
        <v>1105147600</v>
      </c>
      <c r="G15" s="61">
        <v>1105147600</v>
      </c>
      <c r="H15" s="66"/>
      <c r="I15" s="67"/>
      <c r="J15" s="52">
        <f t="shared" si="5"/>
        <v>1102035642.8599999</v>
      </c>
      <c r="K15" s="61">
        <v>1102035642.8599999</v>
      </c>
      <c r="L15" s="66"/>
      <c r="M15" s="68"/>
      <c r="N15" s="57">
        <f t="shared" si="2"/>
        <v>99.718412532407427</v>
      </c>
      <c r="O15" s="58">
        <f t="shared" si="2"/>
        <v>99.718412532407427</v>
      </c>
      <c r="P15" s="58"/>
      <c r="Q15" s="59"/>
    </row>
    <row r="16" spans="1:17" s="18" customFormat="1" ht="57.75" customHeight="1" x14ac:dyDescent="0.3">
      <c r="A16" s="48" t="s">
        <v>55</v>
      </c>
      <c r="B16" s="49"/>
      <c r="C16" s="49" t="s">
        <v>56</v>
      </c>
      <c r="D16" s="50" t="s">
        <v>57</v>
      </c>
      <c r="E16" s="51" t="s">
        <v>36</v>
      </c>
      <c r="F16" s="60">
        <f t="shared" si="4"/>
        <v>241904400</v>
      </c>
      <c r="G16" s="61">
        <v>241904400</v>
      </c>
      <c r="H16" s="58"/>
      <c r="I16" s="59"/>
      <c r="J16" s="52">
        <f t="shared" si="5"/>
        <v>238686810</v>
      </c>
      <c r="K16" s="61">
        <v>238686810</v>
      </c>
      <c r="L16" s="58"/>
      <c r="M16" s="62"/>
      <c r="N16" s="57">
        <f t="shared" si="2"/>
        <v>98.669891907712298</v>
      </c>
      <c r="O16" s="58">
        <f t="shared" si="2"/>
        <v>98.669891907712298</v>
      </c>
      <c r="P16" s="58"/>
      <c r="Q16" s="59"/>
    </row>
    <row r="17" spans="1:17" s="18" customFormat="1" ht="96.75" customHeight="1" x14ac:dyDescent="0.3">
      <c r="A17" s="48" t="s">
        <v>58</v>
      </c>
      <c r="B17" s="49"/>
      <c r="C17" s="49" t="s">
        <v>59</v>
      </c>
      <c r="D17" s="50" t="s">
        <v>60</v>
      </c>
      <c r="E17" s="51" t="s">
        <v>36</v>
      </c>
      <c r="F17" s="60">
        <f t="shared" si="4"/>
        <v>2339165400</v>
      </c>
      <c r="G17" s="61">
        <v>2339165400</v>
      </c>
      <c r="H17" s="58"/>
      <c r="I17" s="59"/>
      <c r="J17" s="52">
        <f t="shared" si="5"/>
        <v>2323953272.9099998</v>
      </c>
      <c r="K17" s="61">
        <v>2323953272.9099998</v>
      </c>
      <c r="L17" s="58"/>
      <c r="M17" s="62"/>
      <c r="N17" s="57">
        <f t="shared" si="2"/>
        <v>99.349677150234868</v>
      </c>
      <c r="O17" s="58">
        <f t="shared" si="2"/>
        <v>99.349677150234868</v>
      </c>
      <c r="P17" s="58"/>
      <c r="Q17" s="59"/>
    </row>
    <row r="18" spans="1:17" s="18" customFormat="1" ht="78.75" customHeight="1" x14ac:dyDescent="0.3">
      <c r="A18" s="48" t="s">
        <v>61</v>
      </c>
      <c r="B18" s="49"/>
      <c r="C18" s="49" t="s">
        <v>62</v>
      </c>
      <c r="D18" s="50" t="s">
        <v>63</v>
      </c>
      <c r="E18" s="51" t="s">
        <v>36</v>
      </c>
      <c r="F18" s="60">
        <f t="shared" si="4"/>
        <v>24539000</v>
      </c>
      <c r="G18" s="61">
        <v>24539000</v>
      </c>
      <c r="H18" s="58"/>
      <c r="I18" s="59"/>
      <c r="J18" s="52">
        <f t="shared" si="5"/>
        <v>24538998.550000001</v>
      </c>
      <c r="K18" s="61">
        <v>24538998.550000001</v>
      </c>
      <c r="L18" s="58"/>
      <c r="M18" s="62"/>
      <c r="N18" s="57">
        <f t="shared" si="2"/>
        <v>99.999994091038758</v>
      </c>
      <c r="O18" s="58">
        <f t="shared" si="2"/>
        <v>99.999994091038758</v>
      </c>
      <c r="P18" s="58"/>
      <c r="Q18" s="59"/>
    </row>
    <row r="19" spans="1:17" s="18" customFormat="1" ht="61.5" customHeight="1" x14ac:dyDescent="0.3">
      <c r="A19" s="48" t="s">
        <v>64</v>
      </c>
      <c r="B19" s="49"/>
      <c r="C19" s="49" t="s">
        <v>65</v>
      </c>
      <c r="D19" s="50" t="s">
        <v>66</v>
      </c>
      <c r="E19" s="51" t="s">
        <v>36</v>
      </c>
      <c r="F19" s="60">
        <f t="shared" si="4"/>
        <v>1489986</v>
      </c>
      <c r="G19" s="61">
        <v>1489986</v>
      </c>
      <c r="H19" s="53"/>
      <c r="I19" s="63"/>
      <c r="J19" s="52">
        <f t="shared" si="5"/>
        <v>1489986</v>
      </c>
      <c r="K19" s="61">
        <v>1489986</v>
      </c>
      <c r="L19" s="53"/>
      <c r="M19" s="54"/>
      <c r="N19" s="57">
        <f t="shared" si="2"/>
        <v>100</v>
      </c>
      <c r="O19" s="58">
        <f t="shared" si="2"/>
        <v>100</v>
      </c>
      <c r="P19" s="58"/>
      <c r="Q19" s="59"/>
    </row>
    <row r="20" spans="1:17" s="78" customFormat="1" ht="21" customHeight="1" thickBot="1" x14ac:dyDescent="0.3">
      <c r="A20" s="69" t="s">
        <v>67</v>
      </c>
      <c r="B20" s="69"/>
      <c r="C20" s="69" t="s">
        <v>68</v>
      </c>
      <c r="D20" s="70" t="s">
        <v>69</v>
      </c>
      <c r="E20" s="51" t="s">
        <v>36</v>
      </c>
      <c r="F20" s="71">
        <f t="shared" si="4"/>
        <v>3057900</v>
      </c>
      <c r="G20" s="72"/>
      <c r="H20" s="73"/>
      <c r="I20" s="259">
        <v>3057900</v>
      </c>
      <c r="J20" s="74">
        <f t="shared" si="5"/>
        <v>3054461.88</v>
      </c>
      <c r="K20" s="72"/>
      <c r="L20" s="73"/>
      <c r="M20" s="260">
        <v>3054461.88</v>
      </c>
      <c r="N20" s="75">
        <f t="shared" si="2"/>
        <v>99.887565976650635</v>
      </c>
      <c r="O20" s="76"/>
      <c r="P20" s="76"/>
      <c r="Q20" s="77">
        <f t="shared" si="2"/>
        <v>99.887565976650635</v>
      </c>
    </row>
    <row r="21" spans="1:17" s="25" customFormat="1" ht="37.5" x14ac:dyDescent="0.3">
      <c r="A21" s="79" t="s">
        <v>70</v>
      </c>
      <c r="B21" s="80" t="s">
        <v>70</v>
      </c>
      <c r="C21" s="80" t="s">
        <v>70</v>
      </c>
      <c r="D21" s="81" t="s">
        <v>71</v>
      </c>
      <c r="E21" s="82" t="s">
        <v>72</v>
      </c>
      <c r="F21" s="83">
        <f>F22+F31+F33+F35</f>
        <v>266965874</v>
      </c>
      <c r="G21" s="84">
        <f t="shared" ref="G21:H21" si="6">G22+G31+G33+G35</f>
        <v>152982600</v>
      </c>
      <c r="H21" s="84">
        <f t="shared" si="6"/>
        <v>0</v>
      </c>
      <c r="I21" s="85">
        <f>I22+I31+I33+I35</f>
        <v>113983274</v>
      </c>
      <c r="J21" s="83">
        <f>J22+J31+J33+J35</f>
        <v>74453126.219999999</v>
      </c>
      <c r="K21" s="84">
        <f t="shared" ref="K21:L21" si="7">K22+K31+K33+K35</f>
        <v>58500000</v>
      </c>
      <c r="L21" s="84">
        <f t="shared" si="7"/>
        <v>0</v>
      </c>
      <c r="M21" s="86">
        <f>M22+M31+M33+M35</f>
        <v>15953126.219999999</v>
      </c>
      <c r="N21" s="87">
        <f t="shared" si="2"/>
        <v>27.888630522116848</v>
      </c>
      <c r="O21" s="88"/>
      <c r="P21" s="88"/>
      <c r="Q21" s="89">
        <f t="shared" si="2"/>
        <v>13.99602385521932</v>
      </c>
    </row>
    <row r="22" spans="1:17" s="18" customFormat="1" ht="40.5" customHeight="1" x14ac:dyDescent="0.3">
      <c r="A22" s="90" t="s">
        <v>73</v>
      </c>
      <c r="B22" s="91"/>
      <c r="C22" s="91" t="s">
        <v>74</v>
      </c>
      <c r="D22" s="92" t="s">
        <v>75</v>
      </c>
      <c r="E22" s="93" t="s">
        <v>72</v>
      </c>
      <c r="F22" s="261">
        <f>F23+F24+F25+F26+F27+F28+F29+F30</f>
        <v>89403134</v>
      </c>
      <c r="G22" s="94">
        <f t="shared" ref="G22:I22" si="8">G23+G24+G25+G26+G27+G28+G29+G30</f>
        <v>0</v>
      </c>
      <c r="H22" s="94">
        <f t="shared" si="8"/>
        <v>0</v>
      </c>
      <c r="I22" s="95">
        <f t="shared" si="8"/>
        <v>89403134</v>
      </c>
      <c r="J22" s="261">
        <f>J23+J24+J25+J26+J27+J28+J29+J30</f>
        <v>2511896.61</v>
      </c>
      <c r="K22" s="94">
        <f t="shared" ref="K22:M22" si="9">K23+K24+K25+K26+K27+K28+K29+K30</f>
        <v>0</v>
      </c>
      <c r="L22" s="94">
        <f t="shared" si="9"/>
        <v>0</v>
      </c>
      <c r="M22" s="96">
        <f t="shared" si="9"/>
        <v>2511896.61</v>
      </c>
      <c r="N22" s="97">
        <f t="shared" si="2"/>
        <v>2.8096292575157373</v>
      </c>
      <c r="O22" s="98"/>
      <c r="P22" s="98"/>
      <c r="Q22" s="99">
        <f t="shared" si="2"/>
        <v>2.8096292575157373</v>
      </c>
    </row>
    <row r="23" spans="1:17" s="4" customFormat="1" ht="51.75" customHeight="1" x14ac:dyDescent="0.3">
      <c r="A23" s="48"/>
      <c r="B23" s="100"/>
      <c r="C23" s="100"/>
      <c r="D23" s="101" t="s">
        <v>76</v>
      </c>
      <c r="E23" s="102" t="s">
        <v>72</v>
      </c>
      <c r="F23" s="103">
        <f>G23+H23+I23</f>
        <v>41334</v>
      </c>
      <c r="G23" s="53">
        <v>0</v>
      </c>
      <c r="H23" s="54">
        <v>0</v>
      </c>
      <c r="I23" s="63">
        <v>41334</v>
      </c>
      <c r="J23" s="103">
        <f t="shared" ref="J23:J37" si="10">K23+L23+M23</f>
        <v>0</v>
      </c>
      <c r="K23" s="53">
        <v>0</v>
      </c>
      <c r="L23" s="54">
        <v>0</v>
      </c>
      <c r="M23" s="54">
        <v>0</v>
      </c>
      <c r="N23" s="57">
        <f t="shared" si="2"/>
        <v>0</v>
      </c>
      <c r="O23" s="58"/>
      <c r="P23" s="58"/>
      <c r="Q23" s="59">
        <f t="shared" si="2"/>
        <v>0</v>
      </c>
    </row>
    <row r="24" spans="1:17" s="18" customFormat="1" ht="51" customHeight="1" x14ac:dyDescent="0.3">
      <c r="A24" s="90"/>
      <c r="B24" s="100"/>
      <c r="C24" s="100"/>
      <c r="D24" s="104" t="s">
        <v>77</v>
      </c>
      <c r="E24" s="102" t="s">
        <v>72</v>
      </c>
      <c r="F24" s="103">
        <f t="shared" ref="F24:F30" si="11">G24+H24+I24</f>
        <v>82197176</v>
      </c>
      <c r="G24" s="61">
        <v>0</v>
      </c>
      <c r="H24" s="56">
        <v>0</v>
      </c>
      <c r="I24" s="55">
        <v>82197176</v>
      </c>
      <c r="J24" s="103">
        <f t="shared" si="10"/>
        <v>0</v>
      </c>
      <c r="K24" s="61">
        <v>0</v>
      </c>
      <c r="L24" s="56">
        <v>0</v>
      </c>
      <c r="M24" s="56">
        <v>0</v>
      </c>
      <c r="N24" s="57">
        <f t="shared" si="2"/>
        <v>0</v>
      </c>
      <c r="O24" s="98"/>
      <c r="P24" s="98"/>
      <c r="Q24" s="99">
        <f t="shared" si="2"/>
        <v>0</v>
      </c>
    </row>
    <row r="25" spans="1:17" s="4" customFormat="1" ht="37.5" customHeight="1" x14ac:dyDescent="0.3">
      <c r="A25" s="48"/>
      <c r="B25" s="100"/>
      <c r="C25" s="100"/>
      <c r="D25" s="104" t="s">
        <v>78</v>
      </c>
      <c r="E25" s="102" t="s">
        <v>72</v>
      </c>
      <c r="F25" s="103">
        <f t="shared" si="11"/>
        <v>910982</v>
      </c>
      <c r="G25" s="53">
        <v>0</v>
      </c>
      <c r="H25" s="54">
        <v>0</v>
      </c>
      <c r="I25" s="63">
        <v>910982</v>
      </c>
      <c r="J25" s="103">
        <f t="shared" si="10"/>
        <v>261316.8</v>
      </c>
      <c r="K25" s="53">
        <v>0</v>
      </c>
      <c r="L25" s="54">
        <v>0</v>
      </c>
      <c r="M25" s="54">
        <v>261316.8</v>
      </c>
      <c r="N25" s="57">
        <f t="shared" si="2"/>
        <v>28.685177094607795</v>
      </c>
      <c r="O25" s="58"/>
      <c r="P25" s="58"/>
      <c r="Q25" s="59">
        <f>M25/I25*100</f>
        <v>28.685177094607795</v>
      </c>
    </row>
    <row r="26" spans="1:17" s="4" customFormat="1" ht="54" customHeight="1" x14ac:dyDescent="0.3">
      <c r="A26" s="48"/>
      <c r="B26" s="100"/>
      <c r="C26" s="100"/>
      <c r="D26" s="104" t="s">
        <v>79</v>
      </c>
      <c r="E26" s="102" t="s">
        <v>72</v>
      </c>
      <c r="F26" s="103">
        <f t="shared" si="11"/>
        <v>597956</v>
      </c>
      <c r="G26" s="53">
        <v>0</v>
      </c>
      <c r="H26" s="54">
        <v>0</v>
      </c>
      <c r="I26" s="63">
        <v>597956</v>
      </c>
      <c r="J26" s="103">
        <f t="shared" si="10"/>
        <v>0</v>
      </c>
      <c r="K26" s="53">
        <v>0</v>
      </c>
      <c r="L26" s="54">
        <v>0</v>
      </c>
      <c r="M26" s="54">
        <v>0</v>
      </c>
      <c r="N26" s="57">
        <f t="shared" si="2"/>
        <v>0</v>
      </c>
      <c r="O26" s="58"/>
      <c r="P26" s="58"/>
      <c r="Q26" s="59">
        <f>M26/I26*100</f>
        <v>0</v>
      </c>
    </row>
    <row r="27" spans="1:17" s="4" customFormat="1" ht="56.25" customHeight="1" x14ac:dyDescent="0.3">
      <c r="A27" s="48"/>
      <c r="B27" s="100"/>
      <c r="C27" s="100"/>
      <c r="D27" s="101" t="s">
        <v>80</v>
      </c>
      <c r="E27" s="102" t="s">
        <v>72</v>
      </c>
      <c r="F27" s="103">
        <f t="shared" si="11"/>
        <v>6104</v>
      </c>
      <c r="G27" s="53">
        <v>0</v>
      </c>
      <c r="H27" s="54">
        <v>0</v>
      </c>
      <c r="I27" s="63">
        <v>6104</v>
      </c>
      <c r="J27" s="103">
        <f t="shared" si="10"/>
        <v>6104</v>
      </c>
      <c r="K27" s="53">
        <v>0</v>
      </c>
      <c r="L27" s="54">
        <v>0</v>
      </c>
      <c r="M27" s="54">
        <v>6104</v>
      </c>
      <c r="N27" s="57">
        <f t="shared" si="2"/>
        <v>100</v>
      </c>
      <c r="O27" s="58"/>
      <c r="P27" s="58"/>
      <c r="Q27" s="59">
        <f t="shared" si="2"/>
        <v>100</v>
      </c>
    </row>
    <row r="28" spans="1:17" s="4" customFormat="1" ht="52.5" customHeight="1" x14ac:dyDescent="0.3">
      <c r="A28" s="48"/>
      <c r="B28" s="100"/>
      <c r="C28" s="100"/>
      <c r="D28" s="101" t="s">
        <v>80</v>
      </c>
      <c r="E28" s="102" t="s">
        <v>72</v>
      </c>
      <c r="F28" s="103">
        <f t="shared" si="11"/>
        <v>2244476</v>
      </c>
      <c r="G28" s="53">
        <v>0</v>
      </c>
      <c r="H28" s="54">
        <v>0</v>
      </c>
      <c r="I28" s="63">
        <v>2244476</v>
      </c>
      <c r="J28" s="103">
        <f t="shared" si="10"/>
        <v>2244475.81</v>
      </c>
      <c r="K28" s="53">
        <v>0</v>
      </c>
      <c r="L28" s="54">
        <v>0</v>
      </c>
      <c r="M28" s="54">
        <v>2244475.81</v>
      </c>
      <c r="N28" s="57">
        <f t="shared" si="2"/>
        <v>99.999991534772477</v>
      </c>
      <c r="O28" s="58"/>
      <c r="P28" s="58"/>
      <c r="Q28" s="59">
        <f t="shared" si="2"/>
        <v>99.999991534772477</v>
      </c>
    </row>
    <row r="29" spans="1:17" s="4" customFormat="1" ht="54" customHeight="1" x14ac:dyDescent="0.3">
      <c r="A29" s="48"/>
      <c r="B29" s="100"/>
      <c r="C29" s="100"/>
      <c r="D29" s="101" t="s">
        <v>81</v>
      </c>
      <c r="E29" s="102" t="s">
        <v>72</v>
      </c>
      <c r="F29" s="103">
        <f t="shared" si="11"/>
        <v>525040</v>
      </c>
      <c r="G29" s="53">
        <v>0</v>
      </c>
      <c r="H29" s="54">
        <v>0</v>
      </c>
      <c r="I29" s="63">
        <v>525040</v>
      </c>
      <c r="J29" s="103">
        <f t="shared" si="10"/>
        <v>0</v>
      </c>
      <c r="K29" s="53">
        <v>0</v>
      </c>
      <c r="L29" s="54">
        <v>0</v>
      </c>
      <c r="M29" s="54">
        <v>0</v>
      </c>
      <c r="N29" s="57">
        <f t="shared" si="2"/>
        <v>0</v>
      </c>
      <c r="O29" s="58"/>
      <c r="P29" s="58"/>
      <c r="Q29" s="59">
        <f t="shared" si="2"/>
        <v>0</v>
      </c>
    </row>
    <row r="30" spans="1:17" s="4" customFormat="1" ht="51" customHeight="1" x14ac:dyDescent="0.3">
      <c r="A30" s="48"/>
      <c r="B30" s="100"/>
      <c r="C30" s="100"/>
      <c r="D30" s="101" t="s">
        <v>82</v>
      </c>
      <c r="E30" s="102" t="s">
        <v>72</v>
      </c>
      <c r="F30" s="103">
        <f t="shared" si="11"/>
        <v>2880066</v>
      </c>
      <c r="G30" s="53">
        <v>0</v>
      </c>
      <c r="H30" s="54">
        <v>0</v>
      </c>
      <c r="I30" s="63">
        <v>2880066</v>
      </c>
      <c r="J30" s="103">
        <f t="shared" si="10"/>
        <v>0</v>
      </c>
      <c r="K30" s="53">
        <v>0</v>
      </c>
      <c r="L30" s="54">
        <v>0</v>
      </c>
      <c r="M30" s="54">
        <v>0</v>
      </c>
      <c r="N30" s="57">
        <f t="shared" si="2"/>
        <v>0</v>
      </c>
      <c r="O30" s="58"/>
      <c r="P30" s="58"/>
      <c r="Q30" s="59">
        <f t="shared" si="2"/>
        <v>0</v>
      </c>
    </row>
    <row r="31" spans="1:17" s="25" customFormat="1" ht="39.75" customHeight="1" x14ac:dyDescent="0.3">
      <c r="A31" s="37"/>
      <c r="B31" s="105"/>
      <c r="C31" s="105" t="s">
        <v>83</v>
      </c>
      <c r="D31" s="106" t="s">
        <v>84</v>
      </c>
      <c r="E31" s="107"/>
      <c r="F31" s="108">
        <f>G31+H31+I31</f>
        <v>16998100</v>
      </c>
      <c r="G31" s="109">
        <f t="shared" ref="G31:I31" si="12">G32</f>
        <v>0</v>
      </c>
      <c r="H31" s="109">
        <f t="shared" si="12"/>
        <v>0</v>
      </c>
      <c r="I31" s="110">
        <f t="shared" si="12"/>
        <v>16998100</v>
      </c>
      <c r="J31" s="103">
        <f t="shared" si="10"/>
        <v>6500000</v>
      </c>
      <c r="K31" s="109">
        <f t="shared" ref="K31:M31" si="13">K32</f>
        <v>0</v>
      </c>
      <c r="L31" s="109">
        <f t="shared" si="13"/>
        <v>0</v>
      </c>
      <c r="M31" s="111">
        <f t="shared" si="13"/>
        <v>6500000</v>
      </c>
      <c r="N31" s="45">
        <f>J31/F31*100</f>
        <v>38.239567951712253</v>
      </c>
      <c r="O31" s="46"/>
      <c r="P31" s="46"/>
      <c r="Q31" s="47">
        <f t="shared" si="2"/>
        <v>38.239567951712253</v>
      </c>
    </row>
    <row r="32" spans="1:17" s="4" customFormat="1" ht="21.75" customHeight="1" x14ac:dyDescent="0.3">
      <c r="A32" s="48"/>
      <c r="B32" s="100"/>
      <c r="C32" s="100"/>
      <c r="D32" s="112" t="s">
        <v>85</v>
      </c>
      <c r="E32" s="102"/>
      <c r="F32" s="103">
        <f>G32+H32+I32</f>
        <v>16998100</v>
      </c>
      <c r="G32" s="53">
        <v>0</v>
      </c>
      <c r="H32" s="54">
        <v>0</v>
      </c>
      <c r="I32" s="63">
        <v>16998100</v>
      </c>
      <c r="J32" s="103">
        <f t="shared" si="10"/>
        <v>6500000</v>
      </c>
      <c r="K32" s="53">
        <v>0</v>
      </c>
      <c r="L32" s="54">
        <v>0</v>
      </c>
      <c r="M32" s="54">
        <v>6500000</v>
      </c>
      <c r="N32" s="57">
        <f t="shared" ref="N32:N44" si="14">J32/F32*100</f>
        <v>38.239567951712253</v>
      </c>
      <c r="O32" s="58"/>
      <c r="P32" s="58"/>
      <c r="Q32" s="59">
        <f t="shared" si="2"/>
        <v>38.239567951712253</v>
      </c>
    </row>
    <row r="33" spans="1:17" s="25" customFormat="1" ht="38.25" customHeight="1" x14ac:dyDescent="0.3">
      <c r="A33" s="37"/>
      <c r="B33" s="105"/>
      <c r="C33" s="105" t="s">
        <v>86</v>
      </c>
      <c r="D33" s="106" t="s">
        <v>84</v>
      </c>
      <c r="E33" s="40"/>
      <c r="F33" s="108">
        <f>F34</f>
        <v>152982600</v>
      </c>
      <c r="G33" s="109">
        <f t="shared" ref="G33:I33" si="15">G34</f>
        <v>152982600</v>
      </c>
      <c r="H33" s="109">
        <f t="shared" si="15"/>
        <v>0</v>
      </c>
      <c r="I33" s="110">
        <f t="shared" si="15"/>
        <v>0</v>
      </c>
      <c r="J33" s="103">
        <f t="shared" si="10"/>
        <v>58500000</v>
      </c>
      <c r="K33" s="109">
        <f t="shared" ref="K33:M33" si="16">K34</f>
        <v>58500000</v>
      </c>
      <c r="L33" s="109">
        <f t="shared" si="16"/>
        <v>0</v>
      </c>
      <c r="M33" s="111">
        <f t="shared" si="16"/>
        <v>0</v>
      </c>
      <c r="N33" s="45">
        <f t="shared" si="14"/>
        <v>38.239642939785305</v>
      </c>
      <c r="O33" s="46">
        <f t="shared" si="2"/>
        <v>38.239642939785305</v>
      </c>
      <c r="P33" s="46"/>
      <c r="Q33" s="47">
        <v>0</v>
      </c>
    </row>
    <row r="34" spans="1:17" s="4" customFormat="1" ht="18.75" customHeight="1" x14ac:dyDescent="0.3">
      <c r="A34" s="48"/>
      <c r="B34" s="100"/>
      <c r="C34" s="100"/>
      <c r="D34" s="112" t="s">
        <v>85</v>
      </c>
      <c r="E34" s="51"/>
      <c r="F34" s="113">
        <f>G34</f>
        <v>152982600</v>
      </c>
      <c r="G34" s="53">
        <v>152982600</v>
      </c>
      <c r="H34" s="53">
        <v>0</v>
      </c>
      <c r="I34" s="114">
        <v>0</v>
      </c>
      <c r="J34" s="103">
        <f t="shared" si="10"/>
        <v>58500000</v>
      </c>
      <c r="K34" s="53">
        <v>58500000</v>
      </c>
      <c r="L34" s="115">
        <v>0</v>
      </c>
      <c r="M34" s="115">
        <v>0</v>
      </c>
      <c r="N34" s="57">
        <f t="shared" si="14"/>
        <v>38.239642939785305</v>
      </c>
      <c r="O34" s="58">
        <f t="shared" si="2"/>
        <v>38.239642939785305</v>
      </c>
      <c r="P34" s="58"/>
      <c r="Q34" s="59">
        <v>0</v>
      </c>
    </row>
    <row r="35" spans="1:17" s="25" customFormat="1" ht="21" customHeight="1" x14ac:dyDescent="0.3">
      <c r="A35" s="37"/>
      <c r="B35" s="105"/>
      <c r="C35" s="105" t="s">
        <v>87</v>
      </c>
      <c r="D35" s="116" t="s">
        <v>69</v>
      </c>
      <c r="E35" s="40" t="s">
        <v>72</v>
      </c>
      <c r="F35" s="108">
        <f>F36+F37</f>
        <v>7582040</v>
      </c>
      <c r="G35" s="109">
        <f t="shared" ref="G35:I35" si="17">G36+G37</f>
        <v>0</v>
      </c>
      <c r="H35" s="109">
        <f t="shared" si="17"/>
        <v>0</v>
      </c>
      <c r="I35" s="110">
        <f t="shared" si="17"/>
        <v>7582040</v>
      </c>
      <c r="J35" s="236">
        <f t="shared" si="10"/>
        <v>6941229.6100000003</v>
      </c>
      <c r="K35" s="109">
        <f t="shared" ref="K35:M35" si="18">K36+K37</f>
        <v>0</v>
      </c>
      <c r="L35" s="109">
        <f t="shared" si="18"/>
        <v>0</v>
      </c>
      <c r="M35" s="111">
        <f t="shared" si="18"/>
        <v>6941229.6100000003</v>
      </c>
      <c r="N35" s="45">
        <f t="shared" si="14"/>
        <v>91.548311668099885</v>
      </c>
      <c r="O35" s="46"/>
      <c r="P35" s="46"/>
      <c r="Q35" s="47">
        <f t="shared" ref="Q35" si="19">M35/I35*100</f>
        <v>91.548311668099885</v>
      </c>
    </row>
    <row r="36" spans="1:17" s="25" customFormat="1" ht="50.25" customHeight="1" x14ac:dyDescent="0.3">
      <c r="A36" s="37" t="s">
        <v>88</v>
      </c>
      <c r="B36" s="100"/>
      <c r="C36" s="100"/>
      <c r="D36" s="117" t="s">
        <v>89</v>
      </c>
      <c r="E36" s="102" t="s">
        <v>72</v>
      </c>
      <c r="F36" s="52">
        <f>G36+H36+I36</f>
        <v>590235</v>
      </c>
      <c r="G36" s="61">
        <f t="shared" ref="G36:H36" si="20">G37+G38+G39+G40+G41+G42</f>
        <v>0</v>
      </c>
      <c r="H36" s="61">
        <f t="shared" si="20"/>
        <v>0</v>
      </c>
      <c r="I36" s="118">
        <v>590235</v>
      </c>
      <c r="J36" s="103">
        <f t="shared" si="10"/>
        <v>590235</v>
      </c>
      <c r="K36" s="119">
        <v>0</v>
      </c>
      <c r="L36" s="120">
        <v>0</v>
      </c>
      <c r="M36" s="120">
        <v>590235</v>
      </c>
      <c r="N36" s="45">
        <f t="shared" si="14"/>
        <v>100</v>
      </c>
      <c r="O36" s="46"/>
      <c r="P36" s="46"/>
      <c r="Q36" s="47">
        <f t="shared" si="2"/>
        <v>100</v>
      </c>
    </row>
    <row r="37" spans="1:17" s="4" customFormat="1" ht="49.5" customHeight="1" thickBot="1" x14ac:dyDescent="0.35">
      <c r="A37" s="69"/>
      <c r="B37" s="121"/>
      <c r="C37" s="121"/>
      <c r="D37" s="122" t="s">
        <v>90</v>
      </c>
      <c r="E37" s="123" t="s">
        <v>72</v>
      </c>
      <c r="F37" s="124">
        <f>G37+H37+I37</f>
        <v>6991805</v>
      </c>
      <c r="G37" s="64">
        <v>0</v>
      </c>
      <c r="H37" s="64">
        <v>0</v>
      </c>
      <c r="I37" s="125">
        <f>7620242-628437</f>
        <v>6991805</v>
      </c>
      <c r="J37" s="103">
        <f t="shared" si="10"/>
        <v>6350994.6100000003</v>
      </c>
      <c r="K37" s="64">
        <v>0</v>
      </c>
      <c r="L37" s="64">
        <v>0</v>
      </c>
      <c r="M37" s="126">
        <v>6350994.6100000003</v>
      </c>
      <c r="N37" s="75">
        <f t="shared" si="14"/>
        <v>90.834836068797685</v>
      </c>
      <c r="O37" s="76"/>
      <c r="P37" s="76"/>
      <c r="Q37" s="77">
        <f t="shared" si="2"/>
        <v>90.834836068797685</v>
      </c>
    </row>
    <row r="38" spans="1:17" s="25" customFormat="1" ht="39" customHeight="1" x14ac:dyDescent="0.3">
      <c r="A38" s="127"/>
      <c r="B38" s="80" t="s">
        <v>91</v>
      </c>
      <c r="C38" s="80" t="s">
        <v>91</v>
      </c>
      <c r="D38" s="128" t="s">
        <v>92</v>
      </c>
      <c r="E38" s="129" t="s">
        <v>93</v>
      </c>
      <c r="F38" s="83">
        <f t="shared" ref="F38:M38" si="21">SUM(F39:F39)</f>
        <v>42547306</v>
      </c>
      <c r="G38" s="84">
        <f t="shared" si="21"/>
        <v>0</v>
      </c>
      <c r="H38" s="84">
        <f t="shared" si="21"/>
        <v>0</v>
      </c>
      <c r="I38" s="85">
        <f t="shared" si="21"/>
        <v>42547306</v>
      </c>
      <c r="J38" s="83">
        <f t="shared" si="21"/>
        <v>42153381.539999999</v>
      </c>
      <c r="K38" s="84">
        <f t="shared" si="21"/>
        <v>0</v>
      </c>
      <c r="L38" s="84">
        <f t="shared" si="21"/>
        <v>0</v>
      </c>
      <c r="M38" s="85">
        <f t="shared" si="21"/>
        <v>42153381.539999999</v>
      </c>
      <c r="N38" s="87">
        <f t="shared" si="14"/>
        <v>99.074149465538426</v>
      </c>
      <c r="O38" s="88"/>
      <c r="P38" s="88"/>
      <c r="Q38" s="89">
        <f t="shared" si="2"/>
        <v>99.074149465538426</v>
      </c>
    </row>
    <row r="39" spans="1:17" s="4" customFormat="1" ht="61.5" customHeight="1" x14ac:dyDescent="0.3">
      <c r="A39" s="130"/>
      <c r="B39" s="130"/>
      <c r="C39" s="130" t="s">
        <v>94</v>
      </c>
      <c r="D39" s="131" t="s">
        <v>69</v>
      </c>
      <c r="E39" s="9" t="s">
        <v>95</v>
      </c>
      <c r="F39" s="52">
        <f>G39+H39+I39</f>
        <v>42547306</v>
      </c>
      <c r="G39" s="53">
        <v>0</v>
      </c>
      <c r="H39" s="53">
        <v>0</v>
      </c>
      <c r="I39" s="63">
        <f>I43+I44</f>
        <v>42547306</v>
      </c>
      <c r="J39" s="52">
        <f>K39+L39+M39</f>
        <v>42153381.539999999</v>
      </c>
      <c r="K39" s="53">
        <v>0</v>
      </c>
      <c r="L39" s="53">
        <v>0</v>
      </c>
      <c r="M39" s="63">
        <f>M43+M44</f>
        <v>42153381.539999999</v>
      </c>
      <c r="N39" s="57">
        <f t="shared" si="14"/>
        <v>99.074149465538426</v>
      </c>
      <c r="O39" s="58"/>
      <c r="P39" s="58"/>
      <c r="Q39" s="59">
        <f t="shared" si="2"/>
        <v>99.074149465538426</v>
      </c>
    </row>
    <row r="40" spans="1:17" s="4" customFormat="1" ht="77.25" hidden="1" customHeight="1" x14ac:dyDescent="0.3">
      <c r="A40" s="130"/>
      <c r="B40" s="100"/>
      <c r="C40" s="100"/>
      <c r="D40" s="132" t="s">
        <v>96</v>
      </c>
      <c r="E40" s="133"/>
      <c r="F40" s="52">
        <f t="shared" ref="F40:F44" si="22">G40+H40+I40</f>
        <v>0</v>
      </c>
      <c r="G40" s="53">
        <v>0</v>
      </c>
      <c r="H40" s="53">
        <v>0</v>
      </c>
      <c r="I40" s="134"/>
      <c r="J40" s="52">
        <f t="shared" ref="J40:J42" si="23">K40+L40+M40</f>
        <v>25170535.010000002</v>
      </c>
      <c r="K40" s="53"/>
      <c r="L40" s="53"/>
      <c r="M40" s="63">
        <v>25170535.010000002</v>
      </c>
      <c r="N40" s="57" t="e">
        <f t="shared" si="14"/>
        <v>#DIV/0!</v>
      </c>
      <c r="O40" s="58"/>
      <c r="P40" s="58"/>
      <c r="Q40" s="59" t="e">
        <f t="shared" si="2"/>
        <v>#DIV/0!</v>
      </c>
    </row>
    <row r="41" spans="1:17" s="4" customFormat="1" ht="77.25" hidden="1" customHeight="1" x14ac:dyDescent="0.3">
      <c r="A41" s="130"/>
      <c r="B41" s="100"/>
      <c r="C41" s="100"/>
      <c r="D41" s="132" t="s">
        <v>96</v>
      </c>
      <c r="E41" s="133"/>
      <c r="F41" s="52">
        <f t="shared" si="22"/>
        <v>0</v>
      </c>
      <c r="G41" s="53">
        <v>0</v>
      </c>
      <c r="H41" s="53">
        <v>0</v>
      </c>
      <c r="I41" s="134"/>
      <c r="J41" s="52">
        <f t="shared" si="23"/>
        <v>25170535.010000002</v>
      </c>
      <c r="K41" s="53"/>
      <c r="L41" s="53"/>
      <c r="M41" s="63">
        <v>25170535.010000002</v>
      </c>
      <c r="N41" s="57" t="e">
        <f t="shared" si="14"/>
        <v>#DIV/0!</v>
      </c>
      <c r="O41" s="58"/>
      <c r="P41" s="58"/>
      <c r="Q41" s="59" t="e">
        <f t="shared" si="2"/>
        <v>#DIV/0!</v>
      </c>
    </row>
    <row r="42" spans="1:17" s="4" customFormat="1" ht="63.75" hidden="1" customHeight="1" x14ac:dyDescent="0.3">
      <c r="A42" s="130"/>
      <c r="B42" s="100"/>
      <c r="C42" s="100"/>
      <c r="D42" s="132" t="s">
        <v>97</v>
      </c>
      <c r="E42" s="133"/>
      <c r="F42" s="52">
        <f t="shared" si="22"/>
        <v>0</v>
      </c>
      <c r="G42" s="53">
        <v>0</v>
      </c>
      <c r="H42" s="53">
        <v>0</v>
      </c>
      <c r="I42" s="134"/>
      <c r="J42" s="52">
        <f t="shared" si="23"/>
        <v>25170535.010000002</v>
      </c>
      <c r="K42" s="53"/>
      <c r="L42" s="53"/>
      <c r="M42" s="63">
        <v>25170535.010000002</v>
      </c>
      <c r="N42" s="57" t="e">
        <f t="shared" si="14"/>
        <v>#DIV/0!</v>
      </c>
      <c r="O42" s="58"/>
      <c r="P42" s="58"/>
      <c r="Q42" s="59" t="e">
        <f t="shared" si="2"/>
        <v>#DIV/0!</v>
      </c>
    </row>
    <row r="43" spans="1:17" s="4" customFormat="1" ht="23.25" customHeight="1" x14ac:dyDescent="0.3">
      <c r="A43" s="130"/>
      <c r="B43" s="100"/>
      <c r="C43" s="100"/>
      <c r="D43" s="131"/>
      <c r="E43" s="133" t="s">
        <v>36</v>
      </c>
      <c r="F43" s="52">
        <f t="shared" si="22"/>
        <v>42234000</v>
      </c>
      <c r="G43" s="53">
        <v>0</v>
      </c>
      <c r="H43" s="53">
        <v>0</v>
      </c>
      <c r="I43" s="134">
        <v>42234000</v>
      </c>
      <c r="J43" s="52">
        <f>K43+L43+M43</f>
        <v>42039401.049999997</v>
      </c>
      <c r="K43" s="53">
        <v>0</v>
      </c>
      <c r="L43" s="53">
        <v>0</v>
      </c>
      <c r="M43" s="63">
        <v>42039401.049999997</v>
      </c>
      <c r="N43" s="57">
        <f t="shared" si="14"/>
        <v>99.539236278827474</v>
      </c>
      <c r="O43" s="58"/>
      <c r="P43" s="58"/>
      <c r="Q43" s="59">
        <f t="shared" si="2"/>
        <v>99.539236278827474</v>
      </c>
    </row>
    <row r="44" spans="1:17" s="4" customFormat="1" ht="28.5" customHeight="1" thickBot="1" x14ac:dyDescent="0.35">
      <c r="A44" s="135"/>
      <c r="B44" s="136"/>
      <c r="C44" s="136"/>
      <c r="D44" s="137"/>
      <c r="E44" s="138" t="s">
        <v>98</v>
      </c>
      <c r="F44" s="74">
        <f t="shared" si="22"/>
        <v>313306</v>
      </c>
      <c r="G44" s="72">
        <v>0</v>
      </c>
      <c r="H44" s="72">
        <v>0</v>
      </c>
      <c r="I44" s="139">
        <v>313306</v>
      </c>
      <c r="J44" s="74">
        <f>K44+L44+M44</f>
        <v>113980.49</v>
      </c>
      <c r="K44" s="72">
        <v>0</v>
      </c>
      <c r="L44" s="72">
        <v>0</v>
      </c>
      <c r="M44" s="139">
        <v>113980.49</v>
      </c>
      <c r="N44" s="140">
        <f t="shared" si="14"/>
        <v>36.379925695645795</v>
      </c>
      <c r="O44" s="141"/>
      <c r="P44" s="141"/>
      <c r="Q44" s="142">
        <f t="shared" si="2"/>
        <v>36.379925695645795</v>
      </c>
    </row>
    <row r="45" spans="1:17" s="25" customFormat="1" ht="60.75" customHeight="1" x14ac:dyDescent="0.3">
      <c r="A45" s="143" t="s">
        <v>99</v>
      </c>
      <c r="B45" s="144" t="s">
        <v>99</v>
      </c>
      <c r="C45" s="144" t="s">
        <v>99</v>
      </c>
      <c r="D45" s="116" t="s">
        <v>100</v>
      </c>
      <c r="E45" s="145" t="s">
        <v>36</v>
      </c>
      <c r="F45" s="146">
        <f>F46</f>
        <v>91131500</v>
      </c>
      <c r="G45" s="147">
        <f t="shared" ref="G45:I45" si="24">G46</f>
        <v>0</v>
      </c>
      <c r="H45" s="147">
        <f t="shared" si="24"/>
        <v>91131500</v>
      </c>
      <c r="I45" s="148">
        <f t="shared" si="24"/>
        <v>0</v>
      </c>
      <c r="J45" s="149">
        <f>J46</f>
        <v>90307729.450000003</v>
      </c>
      <c r="K45" s="150">
        <f t="shared" ref="K45:M45" si="25">K46</f>
        <v>0</v>
      </c>
      <c r="L45" s="147">
        <f t="shared" si="25"/>
        <v>90307729.450000003</v>
      </c>
      <c r="M45" s="148">
        <f t="shared" si="25"/>
        <v>0</v>
      </c>
      <c r="N45" s="151">
        <f t="shared" si="2"/>
        <v>99.096063874730476</v>
      </c>
      <c r="O45" s="152"/>
      <c r="P45" s="152">
        <f t="shared" si="2"/>
        <v>99.096063874730476</v>
      </c>
      <c r="Q45" s="153"/>
    </row>
    <row r="46" spans="1:17" s="4" customFormat="1" ht="81" customHeight="1" thickBot="1" x14ac:dyDescent="0.35">
      <c r="A46" s="154"/>
      <c r="B46" s="155"/>
      <c r="C46" s="155" t="s">
        <v>101</v>
      </c>
      <c r="D46" s="156" t="s">
        <v>102</v>
      </c>
      <c r="E46" s="157"/>
      <c r="F46" s="158">
        <f>G46+H46+I46</f>
        <v>91131500</v>
      </c>
      <c r="G46" s="159">
        <v>0</v>
      </c>
      <c r="H46" s="159">
        <v>91131500</v>
      </c>
      <c r="I46" s="160">
        <v>0</v>
      </c>
      <c r="J46" s="158">
        <f>K46+L46+M46</f>
        <v>90307729.450000003</v>
      </c>
      <c r="K46" s="159">
        <v>0</v>
      </c>
      <c r="L46" s="159">
        <v>90307729.450000003</v>
      </c>
      <c r="M46" s="160">
        <v>0</v>
      </c>
      <c r="N46" s="161">
        <f t="shared" si="2"/>
        <v>99.096063874730476</v>
      </c>
      <c r="O46" s="162">
        <v>0</v>
      </c>
      <c r="P46" s="162">
        <f t="shared" si="2"/>
        <v>99.096063874730476</v>
      </c>
      <c r="Q46" s="163">
        <v>0</v>
      </c>
    </row>
    <row r="47" spans="1:17" s="25" customFormat="1" ht="56.25" x14ac:dyDescent="0.3">
      <c r="A47" s="127" t="s">
        <v>103</v>
      </c>
      <c r="B47" s="80" t="s">
        <v>103</v>
      </c>
      <c r="C47" s="164" t="s">
        <v>103</v>
      </c>
      <c r="D47" s="81" t="s">
        <v>104</v>
      </c>
      <c r="E47" s="165" t="s">
        <v>36</v>
      </c>
      <c r="F47" s="83">
        <f t="shared" ref="F47:M49" si="26">F48</f>
        <v>108744000</v>
      </c>
      <c r="G47" s="84">
        <f t="shared" si="26"/>
        <v>52587500</v>
      </c>
      <c r="H47" s="84">
        <f t="shared" si="26"/>
        <v>43025900</v>
      </c>
      <c r="I47" s="85">
        <f t="shared" si="26"/>
        <v>13130600</v>
      </c>
      <c r="J47" s="83">
        <f t="shared" si="26"/>
        <v>102283800</v>
      </c>
      <c r="K47" s="84">
        <f t="shared" si="26"/>
        <v>49549057.770000003</v>
      </c>
      <c r="L47" s="84">
        <f t="shared" si="26"/>
        <v>40540111.880000003</v>
      </c>
      <c r="M47" s="85">
        <f t="shared" si="26"/>
        <v>12194630.35</v>
      </c>
      <c r="N47" s="87">
        <f t="shared" si="2"/>
        <v>94.059258441845074</v>
      </c>
      <c r="O47" s="88">
        <f t="shared" si="2"/>
        <v>94.222120789160925</v>
      </c>
      <c r="P47" s="88">
        <f t="shared" si="2"/>
        <v>94.222577284844704</v>
      </c>
      <c r="Q47" s="89">
        <f t="shared" si="2"/>
        <v>92.871844013221022</v>
      </c>
    </row>
    <row r="48" spans="1:17" s="4" customFormat="1" ht="78" customHeight="1" thickBot="1" x14ac:dyDescent="0.35">
      <c r="A48" s="135"/>
      <c r="B48" s="166"/>
      <c r="C48" s="167" t="s">
        <v>105</v>
      </c>
      <c r="D48" s="168" t="s">
        <v>106</v>
      </c>
      <c r="E48" s="138"/>
      <c r="F48" s="169">
        <f>SUM(G48:I48)</f>
        <v>108744000</v>
      </c>
      <c r="G48" s="72">
        <v>52587500</v>
      </c>
      <c r="H48" s="72">
        <v>43025900</v>
      </c>
      <c r="I48" s="262">
        <v>13130600</v>
      </c>
      <c r="J48" s="169">
        <f>SUM(K48:M48)</f>
        <v>102283800</v>
      </c>
      <c r="K48" s="72">
        <v>49549057.770000003</v>
      </c>
      <c r="L48" s="72">
        <v>40540111.880000003</v>
      </c>
      <c r="M48" s="262">
        <v>12194630.35</v>
      </c>
      <c r="N48" s="140">
        <f t="shared" si="2"/>
        <v>94.059258441845074</v>
      </c>
      <c r="O48" s="141">
        <f t="shared" si="2"/>
        <v>94.222120789160925</v>
      </c>
      <c r="P48" s="141">
        <f t="shared" si="2"/>
        <v>94.222577284844704</v>
      </c>
      <c r="Q48" s="142">
        <f t="shared" si="2"/>
        <v>92.871844013221022</v>
      </c>
    </row>
    <row r="49" spans="1:17" s="173" customFormat="1" ht="43.5" customHeight="1" x14ac:dyDescent="0.25">
      <c r="A49" s="127" t="s">
        <v>107</v>
      </c>
      <c r="B49" s="170" t="s">
        <v>107</v>
      </c>
      <c r="C49" s="79" t="s">
        <v>107</v>
      </c>
      <c r="D49" s="171" t="s">
        <v>108</v>
      </c>
      <c r="E49" s="172" t="s">
        <v>36</v>
      </c>
      <c r="F49" s="83">
        <f t="shared" si="26"/>
        <v>4183940</v>
      </c>
      <c r="G49" s="84">
        <f t="shared" si="26"/>
        <v>2526700</v>
      </c>
      <c r="H49" s="84">
        <f t="shared" si="26"/>
        <v>1615400</v>
      </c>
      <c r="I49" s="85">
        <f t="shared" si="26"/>
        <v>41840</v>
      </c>
      <c r="J49" s="83">
        <f t="shared" si="26"/>
        <v>4179169.82</v>
      </c>
      <c r="K49" s="84">
        <f t="shared" si="26"/>
        <v>2523800.14</v>
      </c>
      <c r="L49" s="84">
        <f t="shared" si="26"/>
        <v>1613577.38</v>
      </c>
      <c r="M49" s="86">
        <f t="shared" si="26"/>
        <v>41792.300000000003</v>
      </c>
      <c r="N49" s="87">
        <f t="shared" si="2"/>
        <v>99.885988326792443</v>
      </c>
      <c r="O49" s="88">
        <f t="shared" si="2"/>
        <v>99.885231329401989</v>
      </c>
      <c r="P49" s="88">
        <f t="shared" si="2"/>
        <v>99.887172217407453</v>
      </c>
      <c r="Q49" s="89">
        <f t="shared" si="2"/>
        <v>99.885994263862344</v>
      </c>
    </row>
    <row r="50" spans="1:17" s="4" customFormat="1" ht="78.75" customHeight="1" thickBot="1" x14ac:dyDescent="0.35">
      <c r="A50" s="135"/>
      <c r="B50" s="166"/>
      <c r="C50" s="167" t="s">
        <v>109</v>
      </c>
      <c r="D50" s="174" t="s">
        <v>110</v>
      </c>
      <c r="E50" s="175"/>
      <c r="F50" s="169">
        <f>SUM(G50:I50)</f>
        <v>4183940</v>
      </c>
      <c r="G50" s="72">
        <v>2526700</v>
      </c>
      <c r="H50" s="72">
        <v>1615400</v>
      </c>
      <c r="I50" s="262">
        <v>41840</v>
      </c>
      <c r="J50" s="169">
        <f>SUM(K50:M50)</f>
        <v>4179169.82</v>
      </c>
      <c r="K50" s="72">
        <v>2523800.14</v>
      </c>
      <c r="L50" s="72">
        <v>1613577.38</v>
      </c>
      <c r="M50" s="73">
        <v>41792.300000000003</v>
      </c>
      <c r="N50" s="140">
        <f>J50/F50*100</f>
        <v>99.885988326792443</v>
      </c>
      <c r="O50" s="141">
        <f>K50/G50*100</f>
        <v>99.885231329401989</v>
      </c>
      <c r="P50" s="141">
        <f t="shared" si="2"/>
        <v>99.887172217407453</v>
      </c>
      <c r="Q50" s="142">
        <f t="shared" si="2"/>
        <v>99.885994263862344</v>
      </c>
    </row>
    <row r="51" spans="1:17" s="18" customFormat="1" ht="37.5" x14ac:dyDescent="0.3">
      <c r="A51" s="176" t="s">
        <v>14</v>
      </c>
      <c r="B51" s="177" t="s">
        <v>111</v>
      </c>
      <c r="C51" s="178" t="s">
        <v>111</v>
      </c>
      <c r="D51" s="179" t="s">
        <v>112</v>
      </c>
      <c r="E51" s="180" t="s">
        <v>36</v>
      </c>
      <c r="F51" s="181">
        <f t="shared" ref="F51:M51" si="27">F52</f>
        <v>2887750</v>
      </c>
      <c r="G51" s="182">
        <f t="shared" si="27"/>
        <v>2464100</v>
      </c>
      <c r="H51" s="182">
        <f t="shared" si="27"/>
        <v>0</v>
      </c>
      <c r="I51" s="183">
        <f t="shared" si="27"/>
        <v>423650</v>
      </c>
      <c r="J51" s="181">
        <f t="shared" si="27"/>
        <v>2885193.85</v>
      </c>
      <c r="K51" s="182">
        <f t="shared" si="27"/>
        <v>2461543.85</v>
      </c>
      <c r="L51" s="182">
        <f t="shared" si="27"/>
        <v>0</v>
      </c>
      <c r="M51" s="183">
        <f t="shared" si="27"/>
        <v>423650</v>
      </c>
      <c r="N51" s="184">
        <f t="shared" si="2"/>
        <v>99.911482988485844</v>
      </c>
      <c r="O51" s="185">
        <f t="shared" si="2"/>
        <v>99.89626435615439</v>
      </c>
      <c r="P51" s="185">
        <v>0</v>
      </c>
      <c r="Q51" s="186">
        <f t="shared" si="2"/>
        <v>100</v>
      </c>
    </row>
    <row r="52" spans="1:17" s="25" customFormat="1" ht="37.5" x14ac:dyDescent="0.3">
      <c r="A52" s="187" t="s">
        <v>111</v>
      </c>
      <c r="B52" s="188"/>
      <c r="C52" s="189"/>
      <c r="D52" s="190" t="s">
        <v>113</v>
      </c>
      <c r="E52" s="191"/>
      <c r="F52" s="41">
        <f>F53+F54</f>
        <v>2887750</v>
      </c>
      <c r="G52" s="42">
        <f t="shared" ref="G52:I52" si="28">G53+G54</f>
        <v>2464100</v>
      </c>
      <c r="H52" s="42">
        <f t="shared" si="28"/>
        <v>0</v>
      </c>
      <c r="I52" s="43">
        <f t="shared" si="28"/>
        <v>423650</v>
      </c>
      <c r="J52" s="41">
        <f>J53+J54</f>
        <v>2885193.85</v>
      </c>
      <c r="K52" s="42">
        <f t="shared" ref="K52:M52" si="29">K53+K54</f>
        <v>2461543.85</v>
      </c>
      <c r="L52" s="42">
        <v>0</v>
      </c>
      <c r="M52" s="43">
        <f t="shared" si="29"/>
        <v>423650</v>
      </c>
      <c r="N52" s="192">
        <f>J52/F52*100</f>
        <v>99.911482988485844</v>
      </c>
      <c r="O52" s="46">
        <f t="shared" si="2"/>
        <v>99.89626435615439</v>
      </c>
      <c r="P52" s="46">
        <v>0</v>
      </c>
      <c r="Q52" s="47">
        <f t="shared" si="2"/>
        <v>100</v>
      </c>
    </row>
    <row r="53" spans="1:17" s="18" customFormat="1" ht="114.75" customHeight="1" x14ac:dyDescent="0.3">
      <c r="A53" s="193"/>
      <c r="B53" s="194"/>
      <c r="C53" s="195" t="s">
        <v>114</v>
      </c>
      <c r="D53" s="263" t="s">
        <v>115</v>
      </c>
      <c r="E53" s="196"/>
      <c r="F53" s="103">
        <f t="shared" ref="F53:F54" si="30">SUM(G53:I53)</f>
        <v>2464100</v>
      </c>
      <c r="G53" s="53">
        <v>2464100</v>
      </c>
      <c r="H53" s="53">
        <v>0</v>
      </c>
      <c r="I53" s="63">
        <v>0</v>
      </c>
      <c r="J53" s="52">
        <f t="shared" ref="J53:J54" si="31">K53+L53+M53</f>
        <v>2461543.85</v>
      </c>
      <c r="K53" s="53">
        <v>2461543.85</v>
      </c>
      <c r="L53" s="53">
        <v>0</v>
      </c>
      <c r="M53" s="63">
        <v>0</v>
      </c>
      <c r="N53" s="197">
        <f t="shared" ref="N53" si="32">J53/F53*100</f>
        <v>99.89626435615439</v>
      </c>
      <c r="O53" s="58">
        <f t="shared" si="2"/>
        <v>99.89626435615439</v>
      </c>
      <c r="P53" s="58">
        <v>0</v>
      </c>
      <c r="Q53" s="47">
        <v>0</v>
      </c>
    </row>
    <row r="54" spans="1:17" s="204" customFormat="1" ht="24.75" customHeight="1" thickBot="1" x14ac:dyDescent="0.3">
      <c r="A54" s="198"/>
      <c r="B54" s="199"/>
      <c r="C54" s="200" t="s">
        <v>116</v>
      </c>
      <c r="D54" s="201" t="s">
        <v>117</v>
      </c>
      <c r="E54" s="202"/>
      <c r="F54" s="169">
        <f t="shared" si="30"/>
        <v>423650</v>
      </c>
      <c r="G54" s="72">
        <v>0</v>
      </c>
      <c r="H54" s="72">
        <v>0</v>
      </c>
      <c r="I54" s="262">
        <v>423650</v>
      </c>
      <c r="J54" s="74">
        <f t="shared" si="31"/>
        <v>423650</v>
      </c>
      <c r="K54" s="72">
        <v>0</v>
      </c>
      <c r="L54" s="72">
        <v>0</v>
      </c>
      <c r="M54" s="262">
        <v>423650</v>
      </c>
      <c r="N54" s="203">
        <f>J54/F54*100</f>
        <v>100</v>
      </c>
      <c r="O54" s="141">
        <v>0</v>
      </c>
      <c r="P54" s="141">
        <v>0</v>
      </c>
      <c r="Q54" s="142">
        <f>M54/I54*100</f>
        <v>100</v>
      </c>
    </row>
    <row r="55" spans="1:17" s="18" customFormat="1" ht="37.5" x14ac:dyDescent="0.3">
      <c r="A55" s="205" t="s">
        <v>15</v>
      </c>
      <c r="B55" s="206" t="s">
        <v>118</v>
      </c>
      <c r="C55" s="207" t="s">
        <v>118</v>
      </c>
      <c r="D55" s="208" t="s">
        <v>119</v>
      </c>
      <c r="E55" s="209" t="s">
        <v>36</v>
      </c>
      <c r="F55" s="181">
        <f t="shared" ref="F55:M55" si="33">F56</f>
        <v>54662720</v>
      </c>
      <c r="G55" s="182">
        <f t="shared" si="33"/>
        <v>41504640</v>
      </c>
      <c r="H55" s="182"/>
      <c r="I55" s="183">
        <f t="shared" si="33"/>
        <v>13158080</v>
      </c>
      <c r="J55" s="181">
        <f t="shared" si="33"/>
        <v>54525800.830000006</v>
      </c>
      <c r="K55" s="182">
        <f t="shared" si="33"/>
        <v>41423636.039999999</v>
      </c>
      <c r="L55" s="182"/>
      <c r="M55" s="183">
        <f t="shared" si="33"/>
        <v>13102164.789999999</v>
      </c>
      <c r="N55" s="210">
        <f t="shared" si="2"/>
        <v>99.749520020225859</v>
      </c>
      <c r="O55" s="211">
        <f t="shared" si="2"/>
        <v>99.80483155618262</v>
      </c>
      <c r="P55" s="211"/>
      <c r="Q55" s="212">
        <f t="shared" si="2"/>
        <v>99.575050387290545</v>
      </c>
    </row>
    <row r="56" spans="1:17" s="25" customFormat="1" ht="37.5" x14ac:dyDescent="0.3">
      <c r="A56" s="187" t="s">
        <v>120</v>
      </c>
      <c r="B56" s="188"/>
      <c r="C56" s="189"/>
      <c r="D56" s="190" t="s">
        <v>121</v>
      </c>
      <c r="E56" s="213"/>
      <c r="F56" s="41">
        <f>F59+F57+F58+F60</f>
        <v>54662720</v>
      </c>
      <c r="G56" s="42">
        <f>G59+G57+G58+G60</f>
        <v>41504640</v>
      </c>
      <c r="H56" s="42"/>
      <c r="I56" s="43">
        <f>I59+I57+I58+I60</f>
        <v>13158080</v>
      </c>
      <c r="J56" s="41">
        <f>J59+J57+J58+J60</f>
        <v>54525800.830000006</v>
      </c>
      <c r="K56" s="42">
        <f>K59+K57+K58+K60</f>
        <v>41423636.039999999</v>
      </c>
      <c r="L56" s="42"/>
      <c r="M56" s="43">
        <f>M59+M57+M58+M60</f>
        <v>13102164.789999999</v>
      </c>
      <c r="N56" s="192">
        <f t="shared" si="2"/>
        <v>99.749520020225859</v>
      </c>
      <c r="O56" s="46">
        <f t="shared" si="2"/>
        <v>99.80483155618262</v>
      </c>
      <c r="P56" s="46"/>
      <c r="Q56" s="47">
        <f t="shared" si="2"/>
        <v>99.575050387290545</v>
      </c>
    </row>
    <row r="57" spans="1:17" s="78" customFormat="1" ht="19.5" customHeight="1" x14ac:dyDescent="0.25">
      <c r="A57" s="193"/>
      <c r="B57" s="214"/>
      <c r="C57" s="215" t="s">
        <v>122</v>
      </c>
      <c r="D57" s="216" t="s">
        <v>123</v>
      </c>
      <c r="E57" s="213"/>
      <c r="F57" s="103">
        <f t="shared" ref="F57:F58" si="34">SUM(G57:I57)</f>
        <v>7432600</v>
      </c>
      <c r="G57" s="53">
        <v>0</v>
      </c>
      <c r="H57" s="53"/>
      <c r="I57" s="63">
        <v>7432600</v>
      </c>
      <c r="J57" s="103">
        <f>SUM(K57:M57)</f>
        <v>7397480.9400000004</v>
      </c>
      <c r="K57" s="53">
        <v>0</v>
      </c>
      <c r="L57" s="53"/>
      <c r="M57" s="63">
        <v>7397480.9400000004</v>
      </c>
      <c r="N57" s="197">
        <f t="shared" si="2"/>
        <v>99.527499663643951</v>
      </c>
      <c r="O57" s="58">
        <v>0</v>
      </c>
      <c r="P57" s="58"/>
      <c r="Q57" s="59">
        <f t="shared" si="2"/>
        <v>99.527499663643951</v>
      </c>
    </row>
    <row r="58" spans="1:17" s="18" customFormat="1" ht="95.25" customHeight="1" x14ac:dyDescent="0.3">
      <c r="A58" s="193"/>
      <c r="B58" s="194"/>
      <c r="C58" s="195" t="s">
        <v>124</v>
      </c>
      <c r="D58" s="217" t="s">
        <v>125</v>
      </c>
      <c r="E58" s="213"/>
      <c r="F58" s="103">
        <f t="shared" si="34"/>
        <v>17176440</v>
      </c>
      <c r="G58" s="53">
        <v>17176440</v>
      </c>
      <c r="H58" s="53"/>
      <c r="I58" s="63">
        <v>0</v>
      </c>
      <c r="J58" s="103">
        <f>SUM(K58:M58)</f>
        <v>17114058.809999999</v>
      </c>
      <c r="K58" s="53">
        <v>17114058.809999999</v>
      </c>
      <c r="L58" s="53"/>
      <c r="M58" s="63">
        <v>0</v>
      </c>
      <c r="N58" s="197">
        <f>J58/F58*100</f>
        <v>99.636821192284302</v>
      </c>
      <c r="O58" s="58">
        <f t="shared" si="2"/>
        <v>99.636821192284302</v>
      </c>
      <c r="P58" s="58"/>
      <c r="Q58" s="59"/>
    </row>
    <row r="59" spans="1:17" s="18" customFormat="1" ht="63" customHeight="1" x14ac:dyDescent="0.3">
      <c r="A59" s="193"/>
      <c r="B59" s="194"/>
      <c r="C59" s="195" t="s">
        <v>126</v>
      </c>
      <c r="D59" s="218" t="s">
        <v>127</v>
      </c>
      <c r="E59" s="213"/>
      <c r="F59" s="103">
        <f>SUM(G59:I59)</f>
        <v>24328200</v>
      </c>
      <c r="G59" s="53">
        <v>24328200</v>
      </c>
      <c r="H59" s="53"/>
      <c r="I59" s="63">
        <v>0</v>
      </c>
      <c r="J59" s="103">
        <f>SUM(K59:M59)</f>
        <v>24309577.23</v>
      </c>
      <c r="K59" s="53">
        <v>24309577.23</v>
      </c>
      <c r="L59" s="53"/>
      <c r="M59" s="63">
        <v>0</v>
      </c>
      <c r="N59" s="197">
        <f>J59/F59*100</f>
        <v>99.923451919994079</v>
      </c>
      <c r="O59" s="58">
        <f>K59/G59*100</f>
        <v>99.923451919994079</v>
      </c>
      <c r="P59" s="58"/>
      <c r="Q59" s="59"/>
    </row>
    <row r="60" spans="1:17" s="18" customFormat="1" ht="48" customHeight="1" thickBot="1" x14ac:dyDescent="0.35">
      <c r="A60" s="198"/>
      <c r="B60" s="219"/>
      <c r="C60" s="220" t="s">
        <v>128</v>
      </c>
      <c r="D60" s="174" t="s">
        <v>129</v>
      </c>
      <c r="E60" s="221"/>
      <c r="F60" s="169">
        <f>SUM(G60:I60)</f>
        <v>5725480</v>
      </c>
      <c r="G60" s="72">
        <v>0</v>
      </c>
      <c r="H60" s="72"/>
      <c r="I60" s="262">
        <v>5725480</v>
      </c>
      <c r="J60" s="169">
        <f>SUM(K60:M60)</f>
        <v>5704683.8499999996</v>
      </c>
      <c r="K60" s="72">
        <v>0</v>
      </c>
      <c r="L60" s="72"/>
      <c r="M60" s="262">
        <v>5704683.8499999996</v>
      </c>
      <c r="N60" s="203">
        <f>J60/F60*100</f>
        <v>99.63677892508575</v>
      </c>
      <c r="O60" s="141">
        <v>0</v>
      </c>
      <c r="P60" s="141"/>
      <c r="Q60" s="142">
        <f t="shared" si="2"/>
        <v>99.63677892508575</v>
      </c>
    </row>
    <row r="61" spans="1:17" s="18" customFormat="1" x14ac:dyDescent="0.3">
      <c r="A61" s="205" t="s">
        <v>130</v>
      </c>
      <c r="B61" s="206" t="s">
        <v>131</v>
      </c>
      <c r="C61" s="207" t="s">
        <v>131</v>
      </c>
      <c r="D61" s="208" t="s">
        <v>132</v>
      </c>
      <c r="E61" s="209"/>
      <c r="F61" s="222">
        <f>F62+F68</f>
        <v>68747306</v>
      </c>
      <c r="G61" s="223">
        <f>G62+G68</f>
        <v>4565100</v>
      </c>
      <c r="H61" s="223"/>
      <c r="I61" s="224">
        <f>I62+I68</f>
        <v>64182206</v>
      </c>
      <c r="J61" s="222">
        <f>J62+J68</f>
        <v>68244643.039999992</v>
      </c>
      <c r="K61" s="223">
        <f>K62+K68</f>
        <v>4565016.1399999997</v>
      </c>
      <c r="L61" s="223"/>
      <c r="M61" s="224">
        <f>M62+M68</f>
        <v>63679626.899999999</v>
      </c>
      <c r="N61" s="210">
        <f>J61/F61*100</f>
        <v>99.268825224947705</v>
      </c>
      <c r="O61" s="211">
        <f>K61/G61*100</f>
        <v>99.998163019430024</v>
      </c>
      <c r="P61" s="211"/>
      <c r="Q61" s="212">
        <f>M61/I61*100</f>
        <v>99.216949476619732</v>
      </c>
    </row>
    <row r="62" spans="1:17" s="25" customFormat="1" ht="37.5" x14ac:dyDescent="0.3">
      <c r="A62" s="187" t="s">
        <v>133</v>
      </c>
      <c r="B62" s="188" t="s">
        <v>134</v>
      </c>
      <c r="C62" s="189" t="s">
        <v>134</v>
      </c>
      <c r="D62" s="190" t="s">
        <v>121</v>
      </c>
      <c r="E62" s="191" t="s">
        <v>36</v>
      </c>
      <c r="F62" s="108">
        <f>G62+H62+I62</f>
        <v>68659306</v>
      </c>
      <c r="G62" s="109">
        <f>G63+G67+G66+G65+G64</f>
        <v>4565100</v>
      </c>
      <c r="H62" s="109"/>
      <c r="I62" s="110">
        <f>I63+I67+I66+I65+I64</f>
        <v>64094206</v>
      </c>
      <c r="J62" s="108">
        <f>K62+L62+M62</f>
        <v>68176643.039999992</v>
      </c>
      <c r="K62" s="109">
        <f>K63+K67+K66+K65+K64</f>
        <v>4565016.1399999997</v>
      </c>
      <c r="L62" s="109"/>
      <c r="M62" s="110">
        <f>M63+M67+M66+M65+M64</f>
        <v>63611626.899999999</v>
      </c>
      <c r="N62" s="192">
        <f>J62/F62*100</f>
        <v>99.297017421061597</v>
      </c>
      <c r="O62" s="46">
        <f t="shared" ref="O62:Q69" si="35">K62/G62*100</f>
        <v>99.998163019430024</v>
      </c>
      <c r="P62" s="46"/>
      <c r="Q62" s="47">
        <f t="shared" si="35"/>
        <v>99.247078433267433</v>
      </c>
    </row>
    <row r="63" spans="1:17" s="18" customFormat="1" ht="38.25" customHeight="1" x14ac:dyDescent="0.3">
      <c r="A63" s="193"/>
      <c r="B63" s="194"/>
      <c r="C63" s="195" t="s">
        <v>135</v>
      </c>
      <c r="D63" s="225" t="s">
        <v>35</v>
      </c>
      <c r="E63" s="196"/>
      <c r="F63" s="103">
        <f>SUM(G63:I63)</f>
        <v>47725536</v>
      </c>
      <c r="G63" s="53">
        <v>0</v>
      </c>
      <c r="H63" s="53"/>
      <c r="I63" s="59">
        <v>47725536</v>
      </c>
      <c r="J63" s="52">
        <f t="shared" ref="J63:J65" si="36">K63+L63+M63</f>
        <v>47242960.409999996</v>
      </c>
      <c r="K63" s="53">
        <v>0</v>
      </c>
      <c r="L63" s="53"/>
      <c r="M63" s="63">
        <v>47242960.409999996</v>
      </c>
      <c r="N63" s="197">
        <f t="shared" ref="N63:O69" si="37">J63/F63*100</f>
        <v>98.988852445784985</v>
      </c>
      <c r="O63" s="58"/>
      <c r="P63" s="58"/>
      <c r="Q63" s="59">
        <f t="shared" si="35"/>
        <v>98.988852445784985</v>
      </c>
    </row>
    <row r="64" spans="1:17" s="78" customFormat="1" ht="21.75" customHeight="1" x14ac:dyDescent="0.25">
      <c r="A64" s="193"/>
      <c r="B64" s="214"/>
      <c r="C64" s="215" t="s">
        <v>136</v>
      </c>
      <c r="D64" s="226" t="s">
        <v>137</v>
      </c>
      <c r="E64" s="196"/>
      <c r="F64" s="103">
        <f>SUM(G64:I64)</f>
        <v>16368670</v>
      </c>
      <c r="G64" s="53">
        <v>0</v>
      </c>
      <c r="H64" s="53"/>
      <c r="I64" s="59">
        <v>16368670</v>
      </c>
      <c r="J64" s="52">
        <f>K64+L64+M64</f>
        <v>16368666.49</v>
      </c>
      <c r="K64" s="53">
        <v>0</v>
      </c>
      <c r="L64" s="53"/>
      <c r="M64" s="63">
        <v>16368666.49</v>
      </c>
      <c r="N64" s="197">
        <f>J64/F64*100</f>
        <v>99.999978556596218</v>
      </c>
      <c r="O64" s="58"/>
      <c r="P64" s="58"/>
      <c r="Q64" s="59">
        <f>M64/I64*100</f>
        <v>99.999978556596218</v>
      </c>
    </row>
    <row r="65" spans="1:17" s="78" customFormat="1" ht="40.5" customHeight="1" x14ac:dyDescent="0.25">
      <c r="A65" s="193"/>
      <c r="B65" s="214"/>
      <c r="C65" s="215" t="s">
        <v>138</v>
      </c>
      <c r="D65" s="226" t="s">
        <v>139</v>
      </c>
      <c r="E65" s="196"/>
      <c r="F65" s="103">
        <f t="shared" ref="F65" si="38">SUM(G65:I65)</f>
        <v>4565100</v>
      </c>
      <c r="G65" s="58">
        <v>4565100</v>
      </c>
      <c r="H65" s="53"/>
      <c r="I65" s="59">
        <v>0</v>
      </c>
      <c r="J65" s="52">
        <f t="shared" si="36"/>
        <v>4565016.1399999997</v>
      </c>
      <c r="K65" s="53">
        <v>4565016.1399999997</v>
      </c>
      <c r="L65" s="53"/>
      <c r="M65" s="63"/>
      <c r="N65" s="197">
        <f t="shared" si="37"/>
        <v>99.998163019430024</v>
      </c>
      <c r="O65" s="58">
        <f t="shared" si="37"/>
        <v>99.998163019430024</v>
      </c>
      <c r="P65" s="58"/>
      <c r="Q65" s="59"/>
    </row>
    <row r="66" spans="1:17" s="18" customFormat="1" ht="58.5" hidden="1" customHeight="1" x14ac:dyDescent="0.3">
      <c r="A66" s="193"/>
      <c r="B66" s="194"/>
      <c r="C66" s="195" t="s">
        <v>140</v>
      </c>
      <c r="D66" s="225" t="s">
        <v>141</v>
      </c>
      <c r="E66" s="196"/>
      <c r="F66" s="103">
        <f>SUM(G66:I66)</f>
        <v>0</v>
      </c>
      <c r="G66" s="58">
        <v>0</v>
      </c>
      <c r="H66" s="53"/>
      <c r="I66" s="59">
        <v>0</v>
      </c>
      <c r="J66" s="52">
        <f>K66+L66+M66</f>
        <v>0</v>
      </c>
      <c r="K66" s="53">
        <v>0</v>
      </c>
      <c r="L66" s="53"/>
      <c r="M66" s="63"/>
      <c r="N66" s="197">
        <v>0</v>
      </c>
      <c r="O66" s="58"/>
      <c r="P66" s="58"/>
      <c r="Q66" s="59"/>
    </row>
    <row r="67" spans="1:17" s="78" customFormat="1" ht="23.25" hidden="1" customHeight="1" x14ac:dyDescent="0.25">
      <c r="A67" s="193"/>
      <c r="B67" s="214"/>
      <c r="C67" s="215" t="s">
        <v>142</v>
      </c>
      <c r="D67" s="226" t="s">
        <v>117</v>
      </c>
      <c r="E67" s="196"/>
      <c r="F67" s="103">
        <f>SUM(G67:I67)</f>
        <v>0</v>
      </c>
      <c r="G67" s="53">
        <v>0</v>
      </c>
      <c r="H67" s="53"/>
      <c r="I67" s="59">
        <v>0</v>
      </c>
      <c r="J67" s="52">
        <f>K67+L67+M67</f>
        <v>0</v>
      </c>
      <c r="K67" s="53">
        <v>0</v>
      </c>
      <c r="L67" s="53"/>
      <c r="M67" s="63">
        <v>0</v>
      </c>
      <c r="N67" s="197">
        <v>0</v>
      </c>
      <c r="O67" s="58"/>
      <c r="P67" s="58"/>
      <c r="Q67" s="59">
        <v>0</v>
      </c>
    </row>
    <row r="68" spans="1:17" s="25" customFormat="1" ht="82.5" customHeight="1" x14ac:dyDescent="0.3">
      <c r="A68" s="187" t="s">
        <v>143</v>
      </c>
      <c r="B68" s="188" t="s">
        <v>144</v>
      </c>
      <c r="C68" s="189" t="s">
        <v>144</v>
      </c>
      <c r="D68" s="190" t="s">
        <v>145</v>
      </c>
      <c r="E68" s="191" t="s">
        <v>36</v>
      </c>
      <c r="F68" s="108">
        <f>F69</f>
        <v>88000</v>
      </c>
      <c r="G68" s="109"/>
      <c r="H68" s="109"/>
      <c r="I68" s="110">
        <f>I69</f>
        <v>88000</v>
      </c>
      <c r="J68" s="108">
        <f>J69</f>
        <v>68000</v>
      </c>
      <c r="K68" s="109"/>
      <c r="L68" s="109"/>
      <c r="M68" s="110">
        <f>M69</f>
        <v>68000</v>
      </c>
      <c r="N68" s="192">
        <f>J68/F68*100</f>
        <v>77.272727272727266</v>
      </c>
      <c r="O68" s="46"/>
      <c r="P68" s="46"/>
      <c r="Q68" s="47">
        <f>M68/I68*100</f>
        <v>77.272727272727266</v>
      </c>
    </row>
    <row r="69" spans="1:17" s="78" customFormat="1" ht="20.25" customHeight="1" thickBot="1" x14ac:dyDescent="0.3">
      <c r="A69" s="198"/>
      <c r="B69" s="199"/>
      <c r="C69" s="200" t="s">
        <v>146</v>
      </c>
      <c r="D69" s="227" t="s">
        <v>117</v>
      </c>
      <c r="E69" s="202"/>
      <c r="F69" s="169">
        <f t="shared" ref="F69" si="39">SUM(G69:I69)</f>
        <v>88000</v>
      </c>
      <c r="G69" s="72"/>
      <c r="H69" s="72"/>
      <c r="I69" s="142">
        <v>88000</v>
      </c>
      <c r="J69" s="169">
        <f t="shared" ref="J69" si="40">SUM(K69:M69)</f>
        <v>68000</v>
      </c>
      <c r="K69" s="72"/>
      <c r="L69" s="72"/>
      <c r="M69" s="142">
        <v>68000</v>
      </c>
      <c r="N69" s="203">
        <f t="shared" si="37"/>
        <v>77.272727272727266</v>
      </c>
      <c r="O69" s="141"/>
      <c r="P69" s="141"/>
      <c r="Q69" s="142">
        <f t="shared" si="35"/>
        <v>77.272727272727266</v>
      </c>
    </row>
    <row r="70" spans="1:17" s="18" customFormat="1" ht="37.5" x14ac:dyDescent="0.3">
      <c r="A70" s="205" t="s">
        <v>147</v>
      </c>
      <c r="B70" s="206" t="s">
        <v>147</v>
      </c>
      <c r="C70" s="207" t="s">
        <v>147</v>
      </c>
      <c r="D70" s="179" t="s">
        <v>148</v>
      </c>
      <c r="E70" s="209"/>
      <c r="F70" s="222">
        <f t="shared" ref="F70:I70" si="41">F71+F73</f>
        <v>138783824</v>
      </c>
      <c r="G70" s="223"/>
      <c r="H70" s="223"/>
      <c r="I70" s="224">
        <f t="shared" si="41"/>
        <v>138783824</v>
      </c>
      <c r="J70" s="222">
        <f>J71+J73</f>
        <v>138566677.99000001</v>
      </c>
      <c r="K70" s="223"/>
      <c r="L70" s="223"/>
      <c r="M70" s="224">
        <f t="shared" ref="M70" si="42">M71+M73</f>
        <v>138566677.99000001</v>
      </c>
      <c r="N70" s="210">
        <f t="shared" si="2"/>
        <v>99.843536513304315</v>
      </c>
      <c r="O70" s="211"/>
      <c r="P70" s="211"/>
      <c r="Q70" s="212">
        <f t="shared" si="2"/>
        <v>99.843536513304315</v>
      </c>
    </row>
    <row r="71" spans="1:17" s="25" customFormat="1" ht="56.25" x14ac:dyDescent="0.3">
      <c r="A71" s="187" t="s">
        <v>149</v>
      </c>
      <c r="B71" s="188" t="s">
        <v>150</v>
      </c>
      <c r="C71" s="189" t="s">
        <v>150</v>
      </c>
      <c r="D71" s="190" t="s">
        <v>151</v>
      </c>
      <c r="E71" s="191" t="s">
        <v>36</v>
      </c>
      <c r="F71" s="41">
        <f>SUM(G71:I71)</f>
        <v>62506483</v>
      </c>
      <c r="G71" s="42"/>
      <c r="H71" s="42"/>
      <c r="I71" s="43">
        <f>I72</f>
        <v>62506483</v>
      </c>
      <c r="J71" s="41">
        <f>K71+M71</f>
        <v>62445668.130000003</v>
      </c>
      <c r="K71" s="42"/>
      <c r="L71" s="42"/>
      <c r="M71" s="43">
        <f>M72</f>
        <v>62445668.130000003</v>
      </c>
      <c r="N71" s="192">
        <f t="shared" si="2"/>
        <v>99.902706300080908</v>
      </c>
      <c r="O71" s="46"/>
      <c r="P71" s="46"/>
      <c r="Q71" s="47">
        <f t="shared" si="2"/>
        <v>99.902706300080908</v>
      </c>
    </row>
    <row r="72" spans="1:17" s="4" customFormat="1" ht="46.5" customHeight="1" x14ac:dyDescent="0.3">
      <c r="A72" s="193"/>
      <c r="B72" s="194"/>
      <c r="C72" s="195" t="s">
        <v>152</v>
      </c>
      <c r="D72" s="218" t="s">
        <v>153</v>
      </c>
      <c r="E72" s="196"/>
      <c r="F72" s="103">
        <f>SUM(G72:I72)</f>
        <v>62506483</v>
      </c>
      <c r="G72" s="53"/>
      <c r="H72" s="53"/>
      <c r="I72" s="63">
        <v>62506483</v>
      </c>
      <c r="J72" s="103">
        <f>K72+M72</f>
        <v>62445668.130000003</v>
      </c>
      <c r="K72" s="53"/>
      <c r="L72" s="53"/>
      <c r="M72" s="63">
        <v>62445668.130000003</v>
      </c>
      <c r="N72" s="197">
        <f t="shared" si="2"/>
        <v>99.902706300080908</v>
      </c>
      <c r="O72" s="58"/>
      <c r="P72" s="58"/>
      <c r="Q72" s="59">
        <f t="shared" si="2"/>
        <v>99.902706300080908</v>
      </c>
    </row>
    <row r="73" spans="1:17" s="25" customFormat="1" ht="37.5" x14ac:dyDescent="0.3">
      <c r="A73" s="187" t="s">
        <v>154</v>
      </c>
      <c r="B73" s="188" t="s">
        <v>155</v>
      </c>
      <c r="C73" s="189" t="s">
        <v>155</v>
      </c>
      <c r="D73" s="190" t="s">
        <v>156</v>
      </c>
      <c r="E73" s="191" t="s">
        <v>36</v>
      </c>
      <c r="F73" s="41">
        <f>SUM(G73:I73)</f>
        <v>76277341</v>
      </c>
      <c r="G73" s="42"/>
      <c r="H73" s="42"/>
      <c r="I73" s="43">
        <f>I74</f>
        <v>76277341</v>
      </c>
      <c r="J73" s="41">
        <f>J74</f>
        <v>76121009.859999999</v>
      </c>
      <c r="K73" s="42"/>
      <c r="L73" s="42"/>
      <c r="M73" s="43">
        <f>M74</f>
        <v>76121009.859999999</v>
      </c>
      <c r="N73" s="192">
        <f t="shared" si="2"/>
        <v>99.795049043463649</v>
      </c>
      <c r="O73" s="46"/>
      <c r="P73" s="46"/>
      <c r="Q73" s="47">
        <f t="shared" si="2"/>
        <v>99.795049043463649</v>
      </c>
    </row>
    <row r="74" spans="1:17" s="4" customFormat="1" ht="39" customHeight="1" thickBot="1" x14ac:dyDescent="0.35">
      <c r="A74" s="198"/>
      <c r="B74" s="219"/>
      <c r="C74" s="220" t="s">
        <v>157</v>
      </c>
      <c r="D74" s="174" t="s">
        <v>35</v>
      </c>
      <c r="E74" s="202"/>
      <c r="F74" s="169">
        <f>SUM(G74:I74)</f>
        <v>76277341</v>
      </c>
      <c r="G74" s="72"/>
      <c r="H74" s="72"/>
      <c r="I74" s="262">
        <v>76277341</v>
      </c>
      <c r="J74" s="169">
        <f>K74+M74</f>
        <v>76121009.859999999</v>
      </c>
      <c r="K74" s="72"/>
      <c r="L74" s="72"/>
      <c r="M74" s="262">
        <v>76121009.859999999</v>
      </c>
      <c r="N74" s="203">
        <f t="shared" si="2"/>
        <v>99.795049043463649</v>
      </c>
      <c r="O74" s="141"/>
      <c r="P74" s="141"/>
      <c r="Q74" s="142">
        <f t="shared" si="2"/>
        <v>99.795049043463649</v>
      </c>
    </row>
    <row r="75" spans="1:17" s="18" customFormat="1" ht="37.5" x14ac:dyDescent="0.3">
      <c r="A75" s="205" t="s">
        <v>158</v>
      </c>
      <c r="B75" s="206" t="s">
        <v>158</v>
      </c>
      <c r="C75" s="207" t="s">
        <v>158</v>
      </c>
      <c r="D75" s="208" t="s">
        <v>159</v>
      </c>
      <c r="E75" s="209"/>
      <c r="F75" s="222">
        <f t="shared" ref="F75:M76" si="43">F76</f>
        <v>55000</v>
      </c>
      <c r="G75" s="223"/>
      <c r="H75" s="223"/>
      <c r="I75" s="224">
        <f t="shared" si="43"/>
        <v>55000</v>
      </c>
      <c r="J75" s="222">
        <f t="shared" si="43"/>
        <v>54900</v>
      </c>
      <c r="K75" s="223"/>
      <c r="L75" s="223"/>
      <c r="M75" s="224">
        <f t="shared" si="43"/>
        <v>54900</v>
      </c>
      <c r="N75" s="210">
        <f t="shared" si="2"/>
        <v>99.818181818181813</v>
      </c>
      <c r="O75" s="211"/>
      <c r="P75" s="211"/>
      <c r="Q75" s="212">
        <f t="shared" si="2"/>
        <v>99.818181818181813</v>
      </c>
    </row>
    <row r="76" spans="1:17" s="25" customFormat="1" ht="57.75" customHeight="1" x14ac:dyDescent="0.3">
      <c r="A76" s="187" t="s">
        <v>160</v>
      </c>
      <c r="B76" s="188" t="s">
        <v>160</v>
      </c>
      <c r="C76" s="189" t="s">
        <v>160</v>
      </c>
      <c r="D76" s="190" t="s">
        <v>161</v>
      </c>
      <c r="E76" s="191" t="s">
        <v>36</v>
      </c>
      <c r="F76" s="108">
        <f t="shared" si="43"/>
        <v>55000</v>
      </c>
      <c r="G76" s="109"/>
      <c r="H76" s="109"/>
      <c r="I76" s="110">
        <f t="shared" si="43"/>
        <v>55000</v>
      </c>
      <c r="J76" s="108">
        <f t="shared" si="43"/>
        <v>54900</v>
      </c>
      <c r="K76" s="109"/>
      <c r="L76" s="109"/>
      <c r="M76" s="110">
        <f t="shared" si="43"/>
        <v>54900</v>
      </c>
      <c r="N76" s="192">
        <f t="shared" si="2"/>
        <v>99.818181818181813</v>
      </c>
      <c r="O76" s="46"/>
      <c r="P76" s="46"/>
      <c r="Q76" s="47">
        <f t="shared" si="2"/>
        <v>99.818181818181813</v>
      </c>
    </row>
    <row r="77" spans="1:17" s="229" customFormat="1" ht="21.75" customHeight="1" thickBot="1" x14ac:dyDescent="0.3">
      <c r="A77" s="198"/>
      <c r="B77" s="199"/>
      <c r="C77" s="200" t="s">
        <v>162</v>
      </c>
      <c r="D77" s="228" t="s">
        <v>69</v>
      </c>
      <c r="E77" s="221"/>
      <c r="F77" s="169">
        <f>SUM(G77:I77)</f>
        <v>55000</v>
      </c>
      <c r="G77" s="72"/>
      <c r="H77" s="72"/>
      <c r="I77" s="262">
        <v>55000</v>
      </c>
      <c r="J77" s="169">
        <f>SUM(K77:M77)</f>
        <v>54900</v>
      </c>
      <c r="K77" s="72"/>
      <c r="L77" s="72"/>
      <c r="M77" s="262">
        <v>54900</v>
      </c>
      <c r="N77" s="203">
        <f t="shared" ref="N77" si="44">J77/F77*100</f>
        <v>99.818181818181813</v>
      </c>
      <c r="O77" s="141"/>
      <c r="P77" s="141"/>
      <c r="Q77" s="142">
        <f t="shared" ref="Q77" si="45">M77/I77*100</f>
        <v>99.818181818181813</v>
      </c>
    </row>
    <row r="79" spans="1:17" hidden="1" x14ac:dyDescent="0.3"/>
    <row r="80" spans="1:17" hidden="1" x14ac:dyDescent="0.3">
      <c r="F80" s="235" t="e">
        <f>F8+#REF!+F45+F47+F51+F55+F61+F70+F75+F49</f>
        <v>#REF!</v>
      </c>
      <c r="G80" s="235" t="e">
        <f>G8+#REF!+G45+G47+G51+G55+G61+G70+G75+G49</f>
        <v>#REF!</v>
      </c>
      <c r="H80" s="235" t="e">
        <f>H8+#REF!+H45+H47+H51+H55+H61+H70+H75+H49</f>
        <v>#REF!</v>
      </c>
      <c r="I80" s="235" t="e">
        <f>I8+#REF!+I45+I47+I51+I55+I61+I70+I75+I49</f>
        <v>#REF!</v>
      </c>
      <c r="J80" s="235" t="e">
        <f>J8+#REF!+J45+J47+J51+J55+J61+J70+J75+J49</f>
        <v>#REF!</v>
      </c>
      <c r="K80" s="235" t="e">
        <f>K8+#REF!+K45+K47+K51+K55+K61+K70+K75+K49</f>
        <v>#REF!</v>
      </c>
      <c r="L80" s="235" t="e">
        <f>L8+#REF!+L45+L47+L51+L55+L61+L70+L75+L49</f>
        <v>#REF!</v>
      </c>
      <c r="M80" s="235" t="e">
        <f>M8+#REF!+M45+M47+M51+M55+M61+M70+M75+M49</f>
        <v>#REF!</v>
      </c>
    </row>
    <row r="81" spans="6:13" hidden="1" x14ac:dyDescent="0.3">
      <c r="F81" s="235" t="e">
        <f>F80=G80+H80+I80</f>
        <v>#REF!</v>
      </c>
      <c r="G81" s="235"/>
      <c r="H81" s="235"/>
      <c r="I81" s="235"/>
      <c r="J81" s="235" t="e">
        <f>J80=K80+L80+M80</f>
        <v>#REF!</v>
      </c>
      <c r="K81" s="235"/>
      <c r="L81" s="235"/>
      <c r="M81" s="235"/>
    </row>
    <row r="82" spans="6:13" hidden="1" x14ac:dyDescent="0.3"/>
  </sheetData>
  <mergeCells count="9">
    <mergeCell ref="A5:Q5"/>
    <mergeCell ref="D6:E6"/>
    <mergeCell ref="A1:Q1"/>
    <mergeCell ref="A2:A3"/>
    <mergeCell ref="B2:B3"/>
    <mergeCell ref="E2:E3"/>
    <mergeCell ref="F2:I2"/>
    <mergeCell ref="J2:M2"/>
    <mergeCell ref="N2:Q2"/>
  </mergeCells>
  <pageMargins left="0.7" right="0.7" top="0.75" bottom="0.75" header="0.3" footer="0.3"/>
  <pageSetup paperSize="9" scale="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2024-01-17T09:23:20Z</dcterms:modified>
</cp:coreProperties>
</file>