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 год\Отчёты в 2023 году\Отчёт за 9 месяцев 2023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программы!$A$4:$I$143</definedName>
    <definedName name="_xlnm.Print_Titles" localSheetId="0">программы!$3:$4</definedName>
    <definedName name="_xlnm.Print_Area" localSheetId="0">программы!$A$1:$I$143</definedName>
  </definedNames>
  <calcPr calcId="152511"/>
</workbook>
</file>

<file path=xl/calcChain.xml><?xml version="1.0" encoding="utf-8"?>
<calcChain xmlns="http://schemas.openxmlformats.org/spreadsheetml/2006/main">
  <c r="G8" i="4" l="1"/>
  <c r="I8" i="4"/>
  <c r="G9" i="4"/>
  <c r="H9" i="4"/>
  <c r="I9" i="4"/>
  <c r="G11" i="4"/>
  <c r="H11" i="4"/>
  <c r="I11" i="4"/>
  <c r="G13" i="4"/>
  <c r="H13" i="4"/>
  <c r="I13" i="4"/>
  <c r="G15" i="4"/>
  <c r="H15" i="4"/>
  <c r="I15" i="4"/>
  <c r="G17" i="4"/>
  <c r="H17" i="4"/>
  <c r="I17" i="4"/>
  <c r="G19" i="4"/>
  <c r="H19" i="4"/>
  <c r="I19" i="4"/>
  <c r="G21" i="4"/>
  <c r="H21" i="4"/>
  <c r="I21" i="4"/>
  <c r="G22" i="4"/>
  <c r="H22" i="4"/>
  <c r="I22" i="4"/>
  <c r="G25" i="4"/>
  <c r="H25" i="4"/>
  <c r="I25" i="4"/>
  <c r="G26" i="4"/>
  <c r="H26" i="4"/>
  <c r="I26" i="4"/>
  <c r="G27" i="4"/>
  <c r="H27" i="4"/>
  <c r="I27" i="4"/>
  <c r="G29" i="4"/>
  <c r="H29" i="4"/>
  <c r="I29" i="4"/>
  <c r="G32" i="4"/>
  <c r="H32" i="4"/>
  <c r="I32" i="4"/>
  <c r="G33" i="4"/>
  <c r="H33" i="4"/>
  <c r="I33" i="4"/>
  <c r="G35" i="4"/>
  <c r="H35" i="4"/>
  <c r="I35" i="4"/>
  <c r="G36" i="4"/>
  <c r="H36" i="4"/>
  <c r="I36" i="4"/>
  <c r="G38" i="4"/>
  <c r="H38" i="4"/>
  <c r="I38" i="4"/>
  <c r="G41" i="4"/>
  <c r="H41" i="4"/>
  <c r="I41" i="4"/>
  <c r="G42" i="4"/>
  <c r="H42" i="4"/>
  <c r="I42" i="4"/>
  <c r="G43" i="4"/>
  <c r="H43" i="4"/>
  <c r="I43" i="4"/>
  <c r="G45" i="4"/>
  <c r="H45" i="4"/>
  <c r="I45" i="4"/>
  <c r="G46" i="4"/>
  <c r="H46" i="4"/>
  <c r="I46" i="4"/>
  <c r="G48" i="4"/>
  <c r="H48" i="4"/>
  <c r="I48" i="4"/>
  <c r="G50" i="4"/>
  <c r="H50" i="4"/>
  <c r="I50" i="4"/>
  <c r="G53" i="4"/>
  <c r="I53" i="4"/>
  <c r="G54" i="4"/>
  <c r="H54" i="4"/>
  <c r="I54" i="4"/>
  <c r="G55" i="4"/>
  <c r="H55" i="4"/>
  <c r="I55" i="4"/>
  <c r="G57" i="4"/>
  <c r="H57" i="4"/>
  <c r="I57" i="4"/>
  <c r="G58" i="4"/>
  <c r="H58" i="4"/>
  <c r="I58" i="4"/>
  <c r="G60" i="4"/>
  <c r="H60" i="4"/>
  <c r="I60" i="4"/>
  <c r="G61" i="4"/>
  <c r="H61" i="4"/>
  <c r="I61" i="4"/>
  <c r="G62" i="4"/>
  <c r="H62" i="4"/>
  <c r="I62" i="4"/>
  <c r="G63" i="4"/>
  <c r="H63" i="4"/>
  <c r="I63" i="4"/>
  <c r="G64" i="4"/>
  <c r="H64" i="4"/>
  <c r="I64" i="4"/>
  <c r="G65" i="4"/>
  <c r="H65" i="4"/>
  <c r="I65" i="4"/>
  <c r="G67" i="4"/>
  <c r="H67" i="4"/>
  <c r="I67" i="4"/>
  <c r="G68" i="4"/>
  <c r="H68" i="4"/>
  <c r="I68" i="4"/>
  <c r="G70" i="4"/>
  <c r="H70" i="4"/>
  <c r="I70" i="4"/>
  <c r="G72" i="4"/>
  <c r="H72" i="4"/>
  <c r="I72" i="4"/>
  <c r="G75" i="4"/>
  <c r="H75" i="4"/>
  <c r="I75" i="4"/>
  <c r="G76" i="4"/>
  <c r="H76" i="4"/>
  <c r="I76" i="4"/>
  <c r="G77" i="4"/>
  <c r="H77" i="4"/>
  <c r="I77" i="4"/>
  <c r="G79" i="4"/>
  <c r="H79" i="4"/>
  <c r="I79" i="4"/>
  <c r="G80" i="4"/>
  <c r="H80" i="4"/>
  <c r="I80" i="4"/>
  <c r="G81" i="4"/>
  <c r="H81" i="4"/>
  <c r="I81" i="4"/>
  <c r="G82" i="4"/>
  <c r="H82" i="4"/>
  <c r="I82" i="4"/>
  <c r="G85" i="4"/>
  <c r="H85" i="4"/>
  <c r="I85" i="4"/>
  <c r="G86" i="4"/>
  <c r="I86" i="4"/>
  <c r="G88" i="4"/>
  <c r="H88" i="4"/>
  <c r="I88" i="4"/>
  <c r="G89" i="4"/>
  <c r="H89" i="4"/>
  <c r="I89" i="4"/>
  <c r="G90" i="4"/>
  <c r="H90" i="4"/>
  <c r="I90" i="4"/>
  <c r="G91" i="4"/>
  <c r="H91" i="4"/>
  <c r="I91" i="4"/>
  <c r="G92" i="4"/>
  <c r="H92" i="4"/>
  <c r="I92" i="4"/>
  <c r="G93" i="4"/>
  <c r="H93" i="4"/>
  <c r="I93" i="4"/>
  <c r="G94" i="4"/>
  <c r="H94" i="4"/>
  <c r="I94" i="4"/>
  <c r="G97" i="4"/>
  <c r="H97" i="4"/>
  <c r="I97" i="4"/>
  <c r="G98" i="4"/>
  <c r="H98" i="4"/>
  <c r="I98" i="4"/>
  <c r="G100" i="4"/>
  <c r="H100" i="4"/>
  <c r="I100" i="4"/>
  <c r="G102" i="4"/>
  <c r="H102" i="4"/>
  <c r="I102" i="4"/>
  <c r="G105" i="4"/>
  <c r="H105" i="4"/>
  <c r="I105" i="4"/>
  <c r="G107" i="4"/>
  <c r="H107" i="4"/>
  <c r="I107" i="4"/>
  <c r="G108" i="4"/>
  <c r="H108" i="4"/>
  <c r="I108" i="4"/>
  <c r="G109" i="4"/>
  <c r="H109" i="4"/>
  <c r="I109" i="4"/>
  <c r="G111" i="4"/>
  <c r="H111" i="4"/>
  <c r="I111" i="4"/>
  <c r="G112" i="4"/>
  <c r="H112" i="4"/>
  <c r="I112" i="4"/>
  <c r="G115" i="4"/>
  <c r="H115" i="4"/>
  <c r="I115" i="4"/>
  <c r="G118" i="4"/>
  <c r="H118" i="4"/>
  <c r="I118" i="4"/>
  <c r="G119" i="4"/>
  <c r="H119" i="4"/>
  <c r="I119" i="4"/>
  <c r="G121" i="4"/>
  <c r="H121" i="4"/>
  <c r="I121" i="4"/>
  <c r="G122" i="4"/>
  <c r="H122" i="4"/>
  <c r="I122" i="4"/>
  <c r="G124" i="4"/>
  <c r="H124" i="4"/>
  <c r="I124" i="4"/>
  <c r="G125" i="4"/>
  <c r="H125" i="4"/>
  <c r="I125" i="4"/>
  <c r="G127" i="4"/>
  <c r="H127" i="4"/>
  <c r="I127" i="4"/>
  <c r="G129" i="4"/>
  <c r="H129" i="4"/>
  <c r="I129" i="4"/>
  <c r="G130" i="4"/>
  <c r="H130" i="4"/>
  <c r="I130" i="4"/>
  <c r="G133" i="4"/>
  <c r="G134" i="4"/>
  <c r="H134" i="4"/>
  <c r="I134" i="4"/>
  <c r="G135" i="4"/>
  <c r="H135" i="4"/>
  <c r="I135" i="4"/>
  <c r="G136" i="4"/>
  <c r="H136" i="4"/>
  <c r="I136" i="4"/>
  <c r="G138" i="4"/>
  <c r="H138" i="4"/>
  <c r="I138" i="4"/>
  <c r="G140" i="4"/>
  <c r="H140" i="4"/>
  <c r="I140" i="4"/>
  <c r="G141" i="4"/>
  <c r="H141" i="4"/>
  <c r="I141" i="4"/>
  <c r="G142" i="4"/>
  <c r="H142" i="4"/>
  <c r="I142" i="4"/>
  <c r="I7" i="4"/>
  <c r="H7" i="4"/>
  <c r="G7" i="4"/>
  <c r="C126" i="4" l="1"/>
  <c r="E126" i="4"/>
  <c r="F126" i="4"/>
  <c r="D126" i="4"/>
  <c r="C78" i="4"/>
  <c r="E78" i="4"/>
  <c r="F78" i="4"/>
  <c r="D78" i="4"/>
  <c r="C52" i="4"/>
  <c r="E52" i="4"/>
  <c r="F52" i="4"/>
  <c r="D52" i="4"/>
  <c r="C44" i="4"/>
  <c r="E44" i="4"/>
  <c r="F44" i="4"/>
  <c r="D44" i="4"/>
  <c r="H44" i="4" l="1"/>
  <c r="I44" i="4"/>
  <c r="H52" i="4"/>
  <c r="I52" i="4"/>
  <c r="H78" i="4"/>
  <c r="I78" i="4"/>
  <c r="H126" i="4"/>
  <c r="I126" i="4"/>
  <c r="G44" i="4"/>
  <c r="G52" i="4"/>
  <c r="G78" i="4"/>
  <c r="G126" i="4"/>
  <c r="F59" i="4"/>
  <c r="D59" i="4"/>
  <c r="E59" i="4"/>
  <c r="G59" i="4" l="1"/>
  <c r="H59" i="4"/>
  <c r="I59" i="4"/>
  <c r="D132" i="4"/>
  <c r="D128" i="4"/>
  <c r="E128" i="4"/>
  <c r="F128" i="4"/>
  <c r="C128" i="4"/>
  <c r="D123" i="4"/>
  <c r="E123" i="4"/>
  <c r="F123" i="4"/>
  <c r="C123" i="4"/>
  <c r="H128" i="4" l="1"/>
  <c r="I128" i="4"/>
  <c r="G123" i="4"/>
  <c r="G128" i="4"/>
  <c r="I123" i="4"/>
  <c r="H123" i="4"/>
  <c r="C59" i="4"/>
  <c r="C66" i="4"/>
  <c r="D66" i="4"/>
  <c r="E66" i="4"/>
  <c r="F66" i="4"/>
  <c r="H66" i="4" l="1"/>
  <c r="I66" i="4"/>
  <c r="G66" i="4"/>
  <c r="E137" i="4"/>
  <c r="E20" i="4"/>
  <c r="F20" i="4"/>
  <c r="D20" i="4"/>
  <c r="E120" i="4"/>
  <c r="G120" i="4" s="1"/>
  <c r="F120" i="4"/>
  <c r="E117" i="4"/>
  <c r="F117" i="4"/>
  <c r="E106" i="4"/>
  <c r="G106" i="4" s="1"/>
  <c r="F106" i="4"/>
  <c r="D106" i="4"/>
  <c r="E110" i="4"/>
  <c r="F110" i="4"/>
  <c r="D110" i="4"/>
  <c r="E84" i="4"/>
  <c r="F84" i="4"/>
  <c r="D84" i="4"/>
  <c r="E40" i="4"/>
  <c r="F40" i="4"/>
  <c r="D40" i="4"/>
  <c r="E24" i="4"/>
  <c r="G24" i="4" s="1"/>
  <c r="F24" i="4"/>
  <c r="D24" i="4"/>
  <c r="D139" i="4"/>
  <c r="D137" i="4"/>
  <c r="D120" i="4"/>
  <c r="D117" i="4"/>
  <c r="D114" i="4"/>
  <c r="D104" i="4"/>
  <c r="D101" i="4"/>
  <c r="D99" i="4"/>
  <c r="D96" i="4"/>
  <c r="D87" i="4"/>
  <c r="D74" i="4"/>
  <c r="D71" i="4"/>
  <c r="D69" i="4"/>
  <c r="D56" i="4"/>
  <c r="D49" i="4"/>
  <c r="D47" i="4"/>
  <c r="D37" i="4"/>
  <c r="D34" i="4"/>
  <c r="D31" i="4"/>
  <c r="D28" i="4"/>
  <c r="D18" i="4"/>
  <c r="D16" i="4"/>
  <c r="D14" i="4"/>
  <c r="D12" i="4"/>
  <c r="D10" i="4"/>
  <c r="D6" i="4"/>
  <c r="E132" i="4"/>
  <c r="G132" i="4" s="1"/>
  <c r="F132" i="4"/>
  <c r="C132" i="4"/>
  <c r="C117" i="4"/>
  <c r="C47" i="4"/>
  <c r="G20" i="4" l="1"/>
  <c r="H110" i="4"/>
  <c r="I110" i="4"/>
  <c r="I84" i="4"/>
  <c r="H84" i="4"/>
  <c r="G110" i="4"/>
  <c r="H117" i="4"/>
  <c r="I117" i="4"/>
  <c r="H132" i="4"/>
  <c r="I132" i="4"/>
  <c r="H40" i="4"/>
  <c r="I40" i="4"/>
  <c r="G84" i="4"/>
  <c r="G117" i="4"/>
  <c r="H20" i="4"/>
  <c r="I20" i="4"/>
  <c r="H24" i="4"/>
  <c r="I24" i="4"/>
  <c r="G40" i="4"/>
  <c r="H106" i="4"/>
  <c r="I106" i="4"/>
  <c r="H120" i="4"/>
  <c r="I120" i="4"/>
  <c r="D113" i="4"/>
  <c r="E116" i="4"/>
  <c r="D116" i="4"/>
  <c r="D5" i="4"/>
  <c r="F116" i="4"/>
  <c r="D131" i="4"/>
  <c r="D103" i="4"/>
  <c r="D30" i="4"/>
  <c r="D83" i="4"/>
  <c r="D39" i="4"/>
  <c r="D73" i="4"/>
  <c r="D51" i="4"/>
  <c r="D95" i="4"/>
  <c r="D23" i="4"/>
  <c r="C87" i="4"/>
  <c r="E87" i="4"/>
  <c r="F87" i="4"/>
  <c r="I87" i="4" l="1"/>
  <c r="H87" i="4"/>
  <c r="H116" i="4"/>
  <c r="I116" i="4"/>
  <c r="G87" i="4"/>
  <c r="G116" i="4"/>
  <c r="D143" i="4"/>
  <c r="F47" i="4" l="1"/>
  <c r="E47" i="4"/>
  <c r="G47" i="4" s="1"/>
  <c r="H47" i="4" l="1"/>
  <c r="I47" i="4"/>
  <c r="C24" i="4"/>
  <c r="E139" i="4" l="1"/>
  <c r="F139" i="4"/>
  <c r="E96" i="4"/>
  <c r="F96" i="4"/>
  <c r="G139" i="4" l="1"/>
  <c r="H96" i="4"/>
  <c r="I96" i="4"/>
  <c r="G96" i="4"/>
  <c r="H139" i="4"/>
  <c r="I139" i="4"/>
  <c r="F137" i="4"/>
  <c r="I137" i="4" l="1"/>
  <c r="H137" i="4"/>
  <c r="G137" i="4"/>
  <c r="C137" i="4"/>
  <c r="C96" i="4"/>
  <c r="C40" i="4"/>
  <c r="C139" i="4" l="1"/>
  <c r="F28" i="4" l="1"/>
  <c r="I28" i="4" l="1"/>
  <c r="C131" i="4"/>
  <c r="C110" i="4"/>
  <c r="F131" i="4" l="1"/>
  <c r="E131" i="4"/>
  <c r="F71" i="4"/>
  <c r="E71" i="4"/>
  <c r="G71" i="4" s="1"/>
  <c r="C71" i="4"/>
  <c r="E49" i="4"/>
  <c r="F49" i="4"/>
  <c r="C49" i="4"/>
  <c r="E34" i="4"/>
  <c r="F34" i="4"/>
  <c r="C34" i="4"/>
  <c r="C20" i="4"/>
  <c r="E18" i="4"/>
  <c r="F18" i="4"/>
  <c r="C18" i="4"/>
  <c r="G18" i="4" l="1"/>
  <c r="G34" i="4"/>
  <c r="I49" i="4"/>
  <c r="H49" i="4"/>
  <c r="H71" i="4"/>
  <c r="I71" i="4"/>
  <c r="H18" i="4"/>
  <c r="I18" i="4"/>
  <c r="H34" i="4"/>
  <c r="I34" i="4"/>
  <c r="G49" i="4"/>
  <c r="G131" i="4"/>
  <c r="I131" i="4"/>
  <c r="H131" i="4"/>
  <c r="E69" i="4"/>
  <c r="F69" i="4"/>
  <c r="F99" i="4"/>
  <c r="C84" i="4"/>
  <c r="C83" i="4" s="1"/>
  <c r="E37" i="4"/>
  <c r="F37" i="4"/>
  <c r="C37" i="4"/>
  <c r="E31" i="4"/>
  <c r="F31" i="4"/>
  <c r="C31" i="4"/>
  <c r="E56" i="4"/>
  <c r="F56" i="4"/>
  <c r="C56" i="4"/>
  <c r="G37" i="4" l="1"/>
  <c r="G69" i="4"/>
  <c r="G31" i="4"/>
  <c r="G56" i="4"/>
  <c r="I37" i="4"/>
  <c r="H37" i="4"/>
  <c r="H69" i="4"/>
  <c r="I69" i="4"/>
  <c r="I56" i="4"/>
  <c r="H56" i="4"/>
  <c r="I99" i="4"/>
  <c r="H99" i="4"/>
  <c r="H31" i="4"/>
  <c r="I31" i="4"/>
  <c r="E51" i="4"/>
  <c r="F83" i="4"/>
  <c r="E83" i="4"/>
  <c r="E30" i="4"/>
  <c r="C30" i="4"/>
  <c r="F30" i="4"/>
  <c r="E99" i="4"/>
  <c r="G99" i="4" s="1"/>
  <c r="C120" i="4"/>
  <c r="C116" i="4" s="1"/>
  <c r="G30" i="4" l="1"/>
  <c r="G83" i="4"/>
  <c r="H30" i="4"/>
  <c r="I30" i="4"/>
  <c r="H83" i="4"/>
  <c r="I83" i="4"/>
  <c r="C39" i="4"/>
  <c r="F39" i="4" l="1"/>
  <c r="C114" i="4"/>
  <c r="C113" i="4" s="1"/>
  <c r="E114" i="4"/>
  <c r="G114" i="4" s="1"/>
  <c r="C104" i="4"/>
  <c r="E104" i="4"/>
  <c r="C106" i="4"/>
  <c r="C74" i="4"/>
  <c r="C73" i="4" s="1"/>
  <c r="E74" i="4"/>
  <c r="G74" i="4" s="1"/>
  <c r="C69" i="4"/>
  <c r="F114" i="4"/>
  <c r="C101" i="4"/>
  <c r="E101" i="4"/>
  <c r="G101" i="4" s="1"/>
  <c r="F104" i="4"/>
  <c r="F101" i="4"/>
  <c r="F74" i="4"/>
  <c r="C28" i="4"/>
  <c r="E28" i="4"/>
  <c r="C16" i="4"/>
  <c r="E16" i="4"/>
  <c r="F16" i="4"/>
  <c r="C14" i="4"/>
  <c r="E14" i="4"/>
  <c r="F14" i="4"/>
  <c r="C12" i="4"/>
  <c r="E12" i="4"/>
  <c r="F12" i="4"/>
  <c r="C10" i="4"/>
  <c r="E10" i="4"/>
  <c r="G10" i="4" s="1"/>
  <c r="F10" i="4"/>
  <c r="C6" i="4"/>
  <c r="E6" i="4"/>
  <c r="G16" i="4" l="1"/>
  <c r="H14" i="4"/>
  <c r="I14" i="4"/>
  <c r="H12" i="4"/>
  <c r="I12" i="4"/>
  <c r="G14" i="4"/>
  <c r="H101" i="4"/>
  <c r="I101" i="4"/>
  <c r="H114" i="4"/>
  <c r="I114" i="4"/>
  <c r="H16" i="4"/>
  <c r="I16" i="4"/>
  <c r="H74" i="4"/>
  <c r="I74" i="4"/>
  <c r="H10" i="4"/>
  <c r="I10" i="4"/>
  <c r="G12" i="4"/>
  <c r="G28" i="4"/>
  <c r="H28" i="4"/>
  <c r="H104" i="4"/>
  <c r="I104" i="4"/>
  <c r="G104" i="4"/>
  <c r="I39" i="4"/>
  <c r="F113" i="4"/>
  <c r="E113" i="4"/>
  <c r="F95" i="4"/>
  <c r="E95" i="4"/>
  <c r="E5" i="4"/>
  <c r="E73" i="4"/>
  <c r="F73" i="4"/>
  <c r="F51" i="4"/>
  <c r="C51" i="4"/>
  <c r="C5" i="4"/>
  <c r="F103" i="4"/>
  <c r="C103" i="4"/>
  <c r="E103" i="4"/>
  <c r="F6" i="4"/>
  <c r="C23" i="4"/>
  <c r="E23" i="4"/>
  <c r="F23" i="4"/>
  <c r="G23" i="4" l="1"/>
  <c r="G113" i="4"/>
  <c r="I103" i="4"/>
  <c r="H103" i="4"/>
  <c r="I6" i="4"/>
  <c r="H6" i="4"/>
  <c r="G73" i="4"/>
  <c r="H73" i="4"/>
  <c r="I73" i="4"/>
  <c r="H23" i="4"/>
  <c r="I23" i="4"/>
  <c r="G103" i="4"/>
  <c r="H113" i="4"/>
  <c r="I113" i="4"/>
  <c r="G6" i="4"/>
  <c r="I95" i="4"/>
  <c r="H95" i="4"/>
  <c r="H51" i="4"/>
  <c r="I51" i="4"/>
  <c r="G51" i="4"/>
  <c r="G95" i="4"/>
  <c r="F5" i="4"/>
  <c r="G5" i="4" s="1"/>
  <c r="E39" i="4"/>
  <c r="G39" i="4" l="1"/>
  <c r="H39" i="4"/>
  <c r="H5" i="4"/>
  <c r="I5" i="4"/>
  <c r="F143" i="4"/>
  <c r="E143" i="4"/>
  <c r="G143" i="4" l="1"/>
  <c r="H143" i="4"/>
  <c r="I143" i="4"/>
  <c r="C99" i="4"/>
  <c r="C95" i="4" s="1"/>
  <c r="C143" i="4" s="1"/>
</calcChain>
</file>

<file path=xl/sharedStrings.xml><?xml version="1.0" encoding="utf-8"?>
<sst xmlns="http://schemas.openxmlformats.org/spreadsheetml/2006/main" count="148" uniqueCount="70">
  <si>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</si>
  <si>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</si>
  <si>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</si>
  <si>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</si>
  <si>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</si>
  <si>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</si>
  <si>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</si>
  <si>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</si>
  <si>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</si>
  <si>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</si>
  <si>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</si>
  <si>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</si>
  <si>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</si>
  <si>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</si>
  <si>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</si>
  <si>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</si>
  <si>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</si>
  <si>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</si>
  <si>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</si>
  <si>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</si>
  <si>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</si>
  <si>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</si>
  <si>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</si>
  <si>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</si>
  <si>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</si>
  <si>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</si>
  <si>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</si>
  <si>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</si>
  <si>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</si>
  <si>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</si>
  <si>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</si>
  <si>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</si>
  <si>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</si>
  <si>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</si>
  <si>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</si>
  <si>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</si>
  <si>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</si>
  <si>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</si>
  <si>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</si>
  <si>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</si>
  <si>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</si>
  <si>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</si>
  <si>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</si>
  <si>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</si>
  <si>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</si>
  <si>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</si>
  <si>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</si>
  <si>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</si>
  <si>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</si>
  <si>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</si>
  <si>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</si>
  <si>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Подпрограмма "Профилактика незаконного оборота потребления наркотических средств и психотропных веществ"</t>
  </si>
  <si>
    <t>Муниципальная программа "Профилактика терроризма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</si>
  <si>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</si>
  <si>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"Модернизация и развитие учреждений культуры "</t>
  </si>
  <si>
    <t>Первоначальный план на 2023 год, руб.</t>
  </si>
  <si>
    <t>Бюджетная роспись                          на 2023 год, руб.</t>
  </si>
  <si>
    <t>Подпрограмма "Оказание поддержки социально ориентированным некоммерческим организациям"</t>
  </si>
  <si>
    <t>Муниципальная программа "Развитие гражданского общества"</t>
  </si>
  <si>
    <t>№ п/п</t>
  </si>
  <si>
    <t>Отклонение (гр.5-гр.6), руб.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</si>
  <si>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</si>
  <si>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Подпрограмма "Реализация инициативных проектов"</t>
  </si>
  <si>
    <t xml:space="preserve">Муниципальная программа города Нефтеюганска "Развитие жилищно-коммунального комплекса и повышение энергетической эффективности в городе Нефтеюганске" </t>
  </si>
  <si>
    <t xml:space="preserve">Муниципальная  программа "Профилактика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Нефтеюганске"
</t>
  </si>
  <si>
    <t>Муниципальная программа города Нефтеюганска "Социально-экономическое развитие города Нефтеюганска"</t>
  </si>
  <si>
    <t>Муниципальная программа города Нефтеюганска "Развитие транспортной системы в городе Нефтеюганске"</t>
  </si>
  <si>
    <t>4.  Исполнение по муниципальным программам за 9 месяцев 2023 года</t>
  </si>
  <si>
    <t>Кассовый план за 9 месяцев, руб.</t>
  </si>
  <si>
    <t>Департамент образования администрации города Нефтеюганска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</si>
</sst>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49">
    <xf numFmtId="0" fontId="0" fillId="0" borderId="0" xfId="0"/>
    <xf numFmtId="0" fontId="9" fillId="2" borderId="0" xfId="0" applyFont="1" applyFill="1"/>
    <xf numFmtId="39" fontId="6" fillId="0" borderId="1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1" fillId="0" borderId="0" xfId="2" applyNumberFormat="1" applyFont="1" applyFill="1" applyAlignment="1" applyProtection="1">
      <alignment horizontal="center" vertical="center" wrapText="1"/>
    </xf>
    <xf numFmtId="165" fontId="1" fillId="0" borderId="1" xfId="4" applyNumberFormat="1" applyFont="1" applyFill="1" applyBorder="1" applyAlignment="1">
      <alignment horizontal="center" vertical="center" wrapText="1"/>
    </xf>
    <xf numFmtId="1" fontId="1" fillId="0" borderId="1" xfId="4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9" fillId="0" borderId="0" xfId="0" applyFont="1" applyFill="1"/>
    <xf numFmtId="0" fontId="9" fillId="0" borderId="1" xfId="0" applyFont="1" applyFill="1" applyBorder="1"/>
    <xf numFmtId="2" fontId="5" fillId="0" borderId="1" xfId="0" applyNumberFormat="1" applyFont="1" applyFill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4" fontId="1" fillId="0" borderId="1" xfId="3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1" fillId="0" borderId="0" xfId="0" applyFont="1" applyFill="1"/>
    <xf numFmtId="4" fontId="1" fillId="0" borderId="0" xfId="0" applyNumberFormat="1" applyFont="1" applyFill="1"/>
    <xf numFmtId="167" fontId="1" fillId="0" borderId="0" xfId="0" applyNumberFormat="1" applyFont="1" applyFill="1"/>
    <xf numFmtId="4" fontId="1" fillId="0" borderId="0" xfId="0" applyNumberFormat="1" applyFont="1" applyFill="1" applyAlignment="1">
      <alignment wrapText="1"/>
    </xf>
    <xf numFmtId="4" fontId="9" fillId="0" borderId="0" xfId="0" applyNumberFormat="1" applyFont="1" applyFill="1" applyBorder="1"/>
    <xf numFmtId="166" fontId="1" fillId="0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39" fontId="6" fillId="2" borderId="1" xfId="0" applyNumberFormat="1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5" xfId="0" applyNumberFormat="1" applyFont="1" applyFill="1" applyBorder="1" applyAlignment="1" applyProtection="1">
      <alignment horizontal="left" vertical="top" wrapText="1"/>
    </xf>
    <xf numFmtId="167" fontId="6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4" fillId="0" borderId="0" xfId="2" applyNumberFormat="1" applyFont="1" applyFill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vertical="center" wrapText="1"/>
    </xf>
    <xf numFmtId="0" fontId="0" fillId="0" borderId="7" xfId="0" applyBorder="1" applyAlignment="1"/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"/>
  <sheetViews>
    <sheetView tabSelected="1" zoomScale="120" zoomScaleNormal="120" workbookViewId="0">
      <pane xSplit="2" ySplit="3" topLeftCell="C40" activePane="bottomRight" state="frozen"/>
      <selection pane="topRight" activeCell="C1" sqref="C1"/>
      <selection pane="bottomLeft" activeCell="A4" sqref="A4"/>
      <selection pane="bottomRight" activeCell="H9" sqref="H9"/>
    </sheetView>
  </sheetViews>
  <sheetFormatPr defaultColWidth="9.140625" defaultRowHeight="12.75" x14ac:dyDescent="0.2"/>
  <cols>
    <col min="1" max="1" width="9.140625" style="1"/>
    <col min="2" max="2" width="72.28515625" style="1" customWidth="1"/>
    <col min="3" max="3" width="18" style="1" customWidth="1"/>
    <col min="4" max="4" width="19.5703125" style="21" customWidth="1"/>
    <col min="5" max="5" width="17.5703125" style="21" customWidth="1"/>
    <col min="6" max="6" width="17.42578125" style="8" customWidth="1"/>
    <col min="7" max="7" width="16.42578125" style="1" customWidth="1"/>
    <col min="8" max="8" width="10.85546875" style="1" customWidth="1"/>
    <col min="9" max="9" width="9.140625" style="1" customWidth="1"/>
    <col min="10" max="16384" width="9.140625" style="1"/>
  </cols>
  <sheetData>
    <row r="1" spans="1:13" s="8" customFormat="1" ht="15.75" x14ac:dyDescent="0.2">
      <c r="B1" s="41" t="s">
        <v>67</v>
      </c>
      <c r="C1" s="41"/>
      <c r="D1" s="41"/>
      <c r="E1" s="41"/>
      <c r="F1" s="41"/>
      <c r="G1" s="41"/>
      <c r="H1" s="41"/>
    </row>
    <row r="2" spans="1:13" s="8" customFormat="1" x14ac:dyDescent="0.2">
      <c r="B2" s="4"/>
      <c r="C2" s="4"/>
      <c r="D2" s="4"/>
      <c r="E2" s="4"/>
      <c r="F2" s="4"/>
      <c r="G2" s="4"/>
      <c r="H2" s="4"/>
      <c r="I2" s="4"/>
    </row>
    <row r="3" spans="1:13" s="8" customFormat="1" ht="38.25" x14ac:dyDescent="0.2">
      <c r="A3" s="9" t="s">
        <v>59</v>
      </c>
      <c r="B3" s="10"/>
      <c r="C3" s="5" t="s">
        <v>55</v>
      </c>
      <c r="D3" s="5" t="s">
        <v>56</v>
      </c>
      <c r="E3" s="5" t="s">
        <v>68</v>
      </c>
      <c r="F3" s="19" t="s">
        <v>0</v>
      </c>
      <c r="G3" s="11" t="s">
        <v>60</v>
      </c>
      <c r="H3" s="12" t="s">
        <v>1</v>
      </c>
      <c r="I3" s="12" t="s">
        <v>17</v>
      </c>
    </row>
    <row r="4" spans="1:13" s="8" customFormat="1" x14ac:dyDescent="0.2">
      <c r="A4" s="13">
        <v>1</v>
      </c>
      <c r="B4" s="14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13" s="3" customFormat="1" ht="28.5" customHeight="1" x14ac:dyDescent="0.2">
      <c r="A5" s="39">
        <v>1</v>
      </c>
      <c r="B5" s="15" t="s">
        <v>27</v>
      </c>
      <c r="C5" s="2">
        <f>C6+C10+C12+C14+C16+C18</f>
        <v>5466639496</v>
      </c>
      <c r="D5" s="2">
        <f>D6+D10+D12+D14+D16+D18</f>
        <v>5766181437</v>
      </c>
      <c r="E5" s="2">
        <f>E6+E10+E12+E14+E16+E18</f>
        <v>4348639673.6599998</v>
      </c>
      <c r="F5" s="2">
        <f>F6+F10+F12+F14+F16+F18</f>
        <v>3559129558.1700001</v>
      </c>
      <c r="G5" s="2">
        <f>E5-F5</f>
        <v>789510115.48999977</v>
      </c>
      <c r="H5" s="16">
        <f>(F5/E5)*100</f>
        <v>81.844664659798909</v>
      </c>
      <c r="I5" s="16">
        <f>(F5/D5)*100</f>
        <v>61.724203392769518</v>
      </c>
      <c r="J5" s="20"/>
      <c r="K5" s="20"/>
      <c r="L5" s="20"/>
      <c r="M5" s="20"/>
    </row>
    <row r="6" spans="1:13" s="3" customFormat="1" x14ac:dyDescent="0.2">
      <c r="A6" s="40"/>
      <c r="B6" s="15" t="s">
        <v>34</v>
      </c>
      <c r="C6" s="2">
        <f>SUM(C7:C9)</f>
        <v>5189928260</v>
      </c>
      <c r="D6" s="2">
        <f>SUM(D7:D9)</f>
        <v>5496898888</v>
      </c>
      <c r="E6" s="2">
        <f>SUM(E7:E9)</f>
        <v>4130734816.8099999</v>
      </c>
      <c r="F6" s="2">
        <f>SUM(F7:F9)</f>
        <v>3366668786.77</v>
      </c>
      <c r="G6" s="2">
        <f>E6-F6</f>
        <v>764066030.03999996</v>
      </c>
      <c r="H6" s="16">
        <f>(F6/E6)*100</f>
        <v>81.502902899245967</v>
      </c>
      <c r="I6" s="16">
        <f>(F6/D6)*100</f>
        <v>61.246693005752803</v>
      </c>
      <c r="J6" s="20"/>
      <c r="K6" s="20"/>
      <c r="L6" s="20"/>
      <c r="M6" s="20"/>
    </row>
    <row r="7" spans="1:13" s="8" customFormat="1" ht="25.5" customHeight="1" x14ac:dyDescent="0.2">
      <c r="A7" s="40"/>
      <c r="B7" s="27" t="s">
        <v>69</v>
      </c>
      <c r="C7" s="28">
        <v>5019947560</v>
      </c>
      <c r="D7" s="28">
        <v>5229619708</v>
      </c>
      <c r="E7" s="28">
        <v>3888071923.8099999</v>
      </c>
      <c r="F7" s="28">
        <v>3299156890.1599998</v>
      </c>
      <c r="G7" s="28">
        <f>E7-F7</f>
        <v>588915033.6500001</v>
      </c>
      <c r="H7" s="29">
        <f>(F7/E7)*100</f>
        <v>84.853288591613534</v>
      </c>
      <c r="I7" s="29">
        <f>(F7/D7)*100</f>
        <v>63.085980900544669</v>
      </c>
      <c r="J7" s="20"/>
      <c r="K7" s="20"/>
      <c r="L7" s="20"/>
      <c r="M7" s="20"/>
    </row>
    <row r="8" spans="1:13" s="8" customFormat="1" ht="25.5" customHeight="1" x14ac:dyDescent="0.2">
      <c r="A8" s="40"/>
      <c r="B8" s="27" t="s">
        <v>4</v>
      </c>
      <c r="C8" s="28">
        <v>0</v>
      </c>
      <c r="D8" s="28">
        <v>313306</v>
      </c>
      <c r="E8" s="28">
        <v>0</v>
      </c>
      <c r="F8" s="28">
        <v>0</v>
      </c>
      <c r="G8" s="28">
        <f t="shared" ref="G8:G71" si="0">E8-F8</f>
        <v>0</v>
      </c>
      <c r="H8" s="29">
        <v>0</v>
      </c>
      <c r="I8" s="29">
        <f t="shared" ref="I8:I71" si="1">(F8/D8)*100</f>
        <v>0</v>
      </c>
      <c r="J8" s="20"/>
      <c r="K8" s="20"/>
      <c r="L8" s="20"/>
      <c r="M8" s="20"/>
    </row>
    <row r="9" spans="1:13" s="8" customFormat="1" ht="25.5" x14ac:dyDescent="0.2">
      <c r="A9" s="40"/>
      <c r="B9" s="27" t="s">
        <v>23</v>
      </c>
      <c r="C9" s="28">
        <v>169980700</v>
      </c>
      <c r="D9" s="28">
        <v>266965874</v>
      </c>
      <c r="E9" s="28">
        <v>242662893</v>
      </c>
      <c r="F9" s="28">
        <v>67511896.609999999</v>
      </c>
      <c r="G9" s="28">
        <f t="shared" si="0"/>
        <v>175150996.38999999</v>
      </c>
      <c r="H9" s="29">
        <f t="shared" ref="H9:H71" si="2">(F9/E9)*100</f>
        <v>27.821269158774925</v>
      </c>
      <c r="I9" s="29">
        <f t="shared" si="1"/>
        <v>25.288586738992713</v>
      </c>
      <c r="J9" s="20"/>
      <c r="K9" s="20"/>
      <c r="L9" s="20"/>
      <c r="M9" s="20"/>
    </row>
    <row r="10" spans="1:13" s="3" customFormat="1" ht="25.5" x14ac:dyDescent="0.2">
      <c r="A10" s="40"/>
      <c r="B10" s="30" t="s">
        <v>35</v>
      </c>
      <c r="C10" s="31">
        <f t="shared" ref="C10:E10" si="3">C11</f>
        <v>3447050</v>
      </c>
      <c r="D10" s="31">
        <f t="shared" si="3"/>
        <v>3447050</v>
      </c>
      <c r="E10" s="31">
        <f t="shared" si="3"/>
        <v>3023400</v>
      </c>
      <c r="F10" s="31">
        <f>F11</f>
        <v>2273362.5099999998</v>
      </c>
      <c r="G10" s="31">
        <f t="shared" si="0"/>
        <v>750037.49000000022</v>
      </c>
      <c r="H10" s="32">
        <f t="shared" si="2"/>
        <v>75.192250777270615</v>
      </c>
      <c r="I10" s="32">
        <f t="shared" si="1"/>
        <v>65.950958355695448</v>
      </c>
      <c r="J10" s="20"/>
      <c r="K10" s="20"/>
      <c r="L10" s="20"/>
      <c r="M10" s="20"/>
    </row>
    <row r="11" spans="1:13" s="8" customFormat="1" ht="22.5" customHeight="1" x14ac:dyDescent="0.2">
      <c r="A11" s="40"/>
      <c r="B11" s="27" t="s">
        <v>69</v>
      </c>
      <c r="C11" s="28">
        <v>3447050</v>
      </c>
      <c r="D11" s="28">
        <v>3447050</v>
      </c>
      <c r="E11" s="28">
        <v>3023400</v>
      </c>
      <c r="F11" s="28">
        <v>2273362.5099999998</v>
      </c>
      <c r="G11" s="28">
        <f t="shared" si="0"/>
        <v>750037.49000000022</v>
      </c>
      <c r="H11" s="29">
        <f t="shared" si="2"/>
        <v>75.192250777270615</v>
      </c>
      <c r="I11" s="29">
        <f t="shared" si="1"/>
        <v>65.950958355695448</v>
      </c>
      <c r="J11" s="20"/>
      <c r="K11" s="20"/>
      <c r="L11" s="20"/>
      <c r="M11" s="20"/>
    </row>
    <row r="12" spans="1:13" s="3" customFormat="1" x14ac:dyDescent="0.2">
      <c r="A12" s="40"/>
      <c r="B12" s="30" t="s">
        <v>36</v>
      </c>
      <c r="C12" s="31">
        <f t="shared" ref="C12:E12" si="4">C13</f>
        <v>61931786</v>
      </c>
      <c r="D12" s="31">
        <f t="shared" si="4"/>
        <v>56573186</v>
      </c>
      <c r="E12" s="31">
        <f t="shared" si="4"/>
        <v>49086203</v>
      </c>
      <c r="F12" s="31">
        <f>F13</f>
        <v>47866982.759999998</v>
      </c>
      <c r="G12" s="31">
        <f t="shared" si="0"/>
        <v>1219220.2400000021</v>
      </c>
      <c r="H12" s="32">
        <f t="shared" si="2"/>
        <v>97.516165102442315</v>
      </c>
      <c r="I12" s="32">
        <f t="shared" si="1"/>
        <v>84.610724875915594</v>
      </c>
      <c r="J12" s="20"/>
      <c r="K12" s="20"/>
      <c r="L12" s="20"/>
      <c r="M12" s="20"/>
    </row>
    <row r="13" spans="1:13" s="8" customFormat="1" ht="26.25" customHeight="1" x14ac:dyDescent="0.2">
      <c r="A13" s="40"/>
      <c r="B13" s="27" t="s">
        <v>69</v>
      </c>
      <c r="C13" s="28">
        <v>61931786</v>
      </c>
      <c r="D13" s="28">
        <v>56573186</v>
      </c>
      <c r="E13" s="28">
        <v>49086203</v>
      </c>
      <c r="F13" s="28">
        <v>47866982.759999998</v>
      </c>
      <c r="G13" s="28">
        <f t="shared" si="0"/>
        <v>1219220.2400000021</v>
      </c>
      <c r="H13" s="29">
        <f t="shared" si="2"/>
        <v>97.516165102442315</v>
      </c>
      <c r="I13" s="29">
        <f t="shared" si="1"/>
        <v>84.610724875915594</v>
      </c>
      <c r="J13" s="20"/>
      <c r="K13" s="20"/>
      <c r="L13" s="20"/>
      <c r="M13" s="20"/>
    </row>
    <row r="14" spans="1:13" s="3" customFormat="1" x14ac:dyDescent="0.2">
      <c r="A14" s="40"/>
      <c r="B14" s="30" t="s">
        <v>22</v>
      </c>
      <c r="C14" s="31">
        <f t="shared" ref="C14:E14" si="5">C15</f>
        <v>75125200</v>
      </c>
      <c r="D14" s="31">
        <f t="shared" si="5"/>
        <v>72223666</v>
      </c>
      <c r="E14" s="31">
        <f t="shared" si="5"/>
        <v>57049860</v>
      </c>
      <c r="F14" s="31">
        <f>F15</f>
        <v>49135762.68</v>
      </c>
      <c r="G14" s="31">
        <f t="shared" si="0"/>
        <v>7914097.3200000003</v>
      </c>
      <c r="H14" s="32">
        <f t="shared" si="2"/>
        <v>86.127753302111515</v>
      </c>
      <c r="I14" s="32">
        <f t="shared" si="1"/>
        <v>68.032772914074997</v>
      </c>
      <c r="J14" s="20"/>
      <c r="K14" s="20"/>
      <c r="L14" s="20"/>
      <c r="M14" s="20"/>
    </row>
    <row r="15" spans="1:13" s="8" customFormat="1" ht="22.5" customHeight="1" x14ac:dyDescent="0.2">
      <c r="A15" s="40"/>
      <c r="B15" s="27" t="s">
        <v>69</v>
      </c>
      <c r="C15" s="28">
        <v>75125200</v>
      </c>
      <c r="D15" s="28">
        <v>72223666</v>
      </c>
      <c r="E15" s="28">
        <v>57049860</v>
      </c>
      <c r="F15" s="28">
        <v>49135762.68</v>
      </c>
      <c r="G15" s="28">
        <f t="shared" si="0"/>
        <v>7914097.3200000003</v>
      </c>
      <c r="H15" s="29">
        <f t="shared" si="2"/>
        <v>86.127753302111515</v>
      </c>
      <c r="I15" s="29">
        <f t="shared" si="1"/>
        <v>68.032772914074997</v>
      </c>
      <c r="J15" s="20"/>
      <c r="K15" s="20"/>
      <c r="L15" s="20"/>
      <c r="M15" s="20"/>
    </row>
    <row r="16" spans="1:13" s="3" customFormat="1" ht="25.5" x14ac:dyDescent="0.2">
      <c r="A16" s="40"/>
      <c r="B16" s="30" t="s">
        <v>50</v>
      </c>
      <c r="C16" s="31">
        <f t="shared" ref="C16:E16" si="6">SUM(C17)</f>
        <v>136152200</v>
      </c>
      <c r="D16" s="31">
        <f t="shared" si="6"/>
        <v>136983647</v>
      </c>
      <c r="E16" s="31">
        <f t="shared" si="6"/>
        <v>108690393.84999999</v>
      </c>
      <c r="F16" s="31">
        <f>SUM(F17)</f>
        <v>93129763.450000003</v>
      </c>
      <c r="G16" s="31">
        <f t="shared" si="0"/>
        <v>15560630.399999991</v>
      </c>
      <c r="H16" s="32">
        <f t="shared" si="2"/>
        <v>85.683527450020378</v>
      </c>
      <c r="I16" s="32">
        <f t="shared" si="1"/>
        <v>67.986044677289115</v>
      </c>
      <c r="J16" s="20"/>
      <c r="K16" s="20"/>
      <c r="L16" s="20"/>
      <c r="M16" s="20"/>
    </row>
    <row r="17" spans="1:13" s="8" customFormat="1" ht="23.25" customHeight="1" x14ac:dyDescent="0.2">
      <c r="A17" s="40"/>
      <c r="B17" s="27" t="s">
        <v>69</v>
      </c>
      <c r="C17" s="28">
        <v>136152200</v>
      </c>
      <c r="D17" s="28">
        <v>136983647</v>
      </c>
      <c r="E17" s="28">
        <v>108690393.84999999</v>
      </c>
      <c r="F17" s="28">
        <v>93129763.450000003</v>
      </c>
      <c r="G17" s="28">
        <f t="shared" si="0"/>
        <v>15560630.399999991</v>
      </c>
      <c r="H17" s="29">
        <f t="shared" si="2"/>
        <v>85.683527450020378</v>
      </c>
      <c r="I17" s="29">
        <f t="shared" si="1"/>
        <v>67.986044677289115</v>
      </c>
      <c r="J17" s="20"/>
      <c r="K17" s="20"/>
      <c r="L17" s="20"/>
      <c r="M17" s="20"/>
    </row>
    <row r="18" spans="1:13" s="3" customFormat="1" ht="24.75" customHeight="1" x14ac:dyDescent="0.2">
      <c r="A18" s="40"/>
      <c r="B18" s="30" t="s">
        <v>37</v>
      </c>
      <c r="C18" s="31">
        <f>C19</f>
        <v>55000</v>
      </c>
      <c r="D18" s="31">
        <f>D19</f>
        <v>55000</v>
      </c>
      <c r="E18" s="31">
        <f t="shared" ref="E18:F18" si="7">E19</f>
        <v>55000</v>
      </c>
      <c r="F18" s="31">
        <f t="shared" si="7"/>
        <v>54900</v>
      </c>
      <c r="G18" s="31">
        <f t="shared" si="0"/>
        <v>100</v>
      </c>
      <c r="H18" s="32">
        <f t="shared" si="2"/>
        <v>99.818181818181813</v>
      </c>
      <c r="I18" s="32">
        <f t="shared" si="1"/>
        <v>99.818181818181813</v>
      </c>
      <c r="J18" s="20"/>
      <c r="K18" s="20"/>
      <c r="L18" s="20"/>
      <c r="M18" s="20"/>
    </row>
    <row r="19" spans="1:13" s="8" customFormat="1" ht="24.75" customHeight="1" x14ac:dyDescent="0.2">
      <c r="A19" s="40"/>
      <c r="B19" s="27" t="s">
        <v>69</v>
      </c>
      <c r="C19" s="28">
        <v>55000</v>
      </c>
      <c r="D19" s="28">
        <v>55000</v>
      </c>
      <c r="E19" s="28">
        <v>55000</v>
      </c>
      <c r="F19" s="28">
        <v>54900</v>
      </c>
      <c r="G19" s="28">
        <f t="shared" si="0"/>
        <v>100</v>
      </c>
      <c r="H19" s="29">
        <f t="shared" si="2"/>
        <v>99.818181818181813</v>
      </c>
      <c r="I19" s="29">
        <f t="shared" si="1"/>
        <v>99.818181818181813</v>
      </c>
      <c r="J19" s="20"/>
      <c r="K19" s="20"/>
      <c r="L19" s="20"/>
      <c r="M19" s="20"/>
    </row>
    <row r="20" spans="1:13" s="3" customFormat="1" ht="25.5" customHeight="1" x14ac:dyDescent="0.2">
      <c r="A20" s="39">
        <v>2</v>
      </c>
      <c r="B20" s="33" t="s">
        <v>28</v>
      </c>
      <c r="C20" s="31">
        <f>SUM(C21:C21)</f>
        <v>786302</v>
      </c>
      <c r="D20" s="31">
        <f>SUM(D21:D22)</f>
        <v>12297279</v>
      </c>
      <c r="E20" s="31">
        <f t="shared" ref="E20:F20" si="8">SUM(E21:E22)</f>
        <v>1920052</v>
      </c>
      <c r="F20" s="31">
        <f t="shared" si="8"/>
        <v>1732408.3</v>
      </c>
      <c r="G20" s="31">
        <f t="shared" si="0"/>
        <v>187643.69999999995</v>
      </c>
      <c r="H20" s="32">
        <f t="shared" si="2"/>
        <v>90.227155306210463</v>
      </c>
      <c r="I20" s="32">
        <f t="shared" si="1"/>
        <v>14.087736807467735</v>
      </c>
      <c r="J20" s="20"/>
      <c r="K20" s="20"/>
      <c r="L20" s="20"/>
      <c r="M20" s="20"/>
    </row>
    <row r="21" spans="1:13" s="8" customFormat="1" ht="13.5" customHeight="1" x14ac:dyDescent="0.2">
      <c r="A21" s="40"/>
      <c r="B21" s="27" t="s">
        <v>69</v>
      </c>
      <c r="C21" s="28">
        <v>786302</v>
      </c>
      <c r="D21" s="28">
        <v>3193008</v>
      </c>
      <c r="E21" s="28">
        <v>1169858</v>
      </c>
      <c r="F21" s="28">
        <v>982219</v>
      </c>
      <c r="G21" s="28">
        <f t="shared" si="0"/>
        <v>187639</v>
      </c>
      <c r="H21" s="29">
        <f t="shared" si="2"/>
        <v>83.960531961998811</v>
      </c>
      <c r="I21" s="29">
        <f t="shared" si="1"/>
        <v>30.761557753691815</v>
      </c>
      <c r="J21" s="20"/>
      <c r="K21" s="20"/>
      <c r="L21" s="20"/>
      <c r="M21" s="20"/>
    </row>
    <row r="22" spans="1:13" s="8" customFormat="1" ht="16.5" customHeight="1" x14ac:dyDescent="0.2">
      <c r="A22" s="40"/>
      <c r="B22" s="27" t="s">
        <v>3</v>
      </c>
      <c r="C22" s="28">
        <v>0</v>
      </c>
      <c r="D22" s="28">
        <v>9104271</v>
      </c>
      <c r="E22" s="28">
        <v>750194</v>
      </c>
      <c r="F22" s="28">
        <v>750189.3</v>
      </c>
      <c r="G22" s="28">
        <f t="shared" si="0"/>
        <v>4.6999999999534339</v>
      </c>
      <c r="H22" s="29">
        <f t="shared" si="2"/>
        <v>99.999373495389193</v>
      </c>
      <c r="I22" s="29">
        <f t="shared" si="1"/>
        <v>8.2399711080656548</v>
      </c>
      <c r="J22" s="20"/>
      <c r="K22" s="20"/>
      <c r="L22" s="20"/>
      <c r="M22" s="20"/>
    </row>
    <row r="23" spans="1:13" s="3" customFormat="1" ht="23.25" customHeight="1" x14ac:dyDescent="0.2">
      <c r="A23" s="39">
        <v>3</v>
      </c>
      <c r="B23" s="30" t="s">
        <v>49</v>
      </c>
      <c r="C23" s="31">
        <f>C24+C28</f>
        <v>735422460</v>
      </c>
      <c r="D23" s="31">
        <f>D24+D28</f>
        <v>837829108</v>
      </c>
      <c r="E23" s="31">
        <f>E24+E28</f>
        <v>573843799.91999996</v>
      </c>
      <c r="F23" s="31">
        <f>F24+F28</f>
        <v>547382761.88</v>
      </c>
      <c r="G23" s="31">
        <f t="shared" si="0"/>
        <v>26461038.039999962</v>
      </c>
      <c r="H23" s="32">
        <f t="shared" si="2"/>
        <v>95.38880823602365</v>
      </c>
      <c r="I23" s="32">
        <f t="shared" si="1"/>
        <v>65.333461997598675</v>
      </c>
      <c r="J23" s="20"/>
      <c r="K23" s="20"/>
      <c r="L23" s="20"/>
      <c r="M23" s="20"/>
    </row>
    <row r="24" spans="1:13" s="3" customFormat="1" x14ac:dyDescent="0.2">
      <c r="A24" s="40"/>
      <c r="B24" s="30" t="s">
        <v>54</v>
      </c>
      <c r="C24" s="31">
        <f>SUM(C25:C26)</f>
        <v>705971311</v>
      </c>
      <c r="D24" s="31">
        <f>SUM(D25:D27)</f>
        <v>800655443</v>
      </c>
      <c r="E24" s="31">
        <f t="shared" ref="E24:F24" si="9">SUM(E25:E27)</f>
        <v>548626516.38</v>
      </c>
      <c r="F24" s="31">
        <f t="shared" si="9"/>
        <v>522350577.75</v>
      </c>
      <c r="G24" s="31">
        <f t="shared" si="0"/>
        <v>26275938.629999995</v>
      </c>
      <c r="H24" s="32">
        <f t="shared" si="2"/>
        <v>95.210596308144858</v>
      </c>
      <c r="I24" s="32">
        <f t="shared" si="1"/>
        <v>65.240370538516402</v>
      </c>
      <c r="J24" s="20"/>
      <c r="K24" s="20"/>
      <c r="L24" s="20"/>
      <c r="M24" s="20"/>
    </row>
    <row r="25" spans="1:13" s="8" customFormat="1" x14ac:dyDescent="0.2">
      <c r="A25" s="40"/>
      <c r="B25" s="34" t="s">
        <v>24</v>
      </c>
      <c r="C25" s="28">
        <v>705971311</v>
      </c>
      <c r="D25" s="28">
        <v>789372812</v>
      </c>
      <c r="E25" s="28">
        <v>537392524.38</v>
      </c>
      <c r="F25" s="28">
        <v>512958579.64999998</v>
      </c>
      <c r="G25" s="28">
        <f t="shared" si="0"/>
        <v>24433944.730000019</v>
      </c>
      <c r="H25" s="29">
        <f t="shared" si="2"/>
        <v>95.453240672041375</v>
      </c>
      <c r="I25" s="29">
        <f t="shared" si="1"/>
        <v>64.983056402758393</v>
      </c>
      <c r="J25" s="20"/>
      <c r="K25" s="20"/>
      <c r="L25" s="20"/>
      <c r="M25" s="20"/>
    </row>
    <row r="26" spans="1:13" s="8" customFormat="1" ht="25.5" x14ac:dyDescent="0.2">
      <c r="A26" s="40"/>
      <c r="B26" s="27" t="s">
        <v>23</v>
      </c>
      <c r="C26" s="28">
        <v>0</v>
      </c>
      <c r="D26" s="28">
        <v>10182631</v>
      </c>
      <c r="E26" s="28">
        <v>10133992</v>
      </c>
      <c r="F26" s="28">
        <v>8291998.0999999996</v>
      </c>
      <c r="G26" s="28">
        <f t="shared" si="0"/>
        <v>1841993.9000000004</v>
      </c>
      <c r="H26" s="29">
        <f t="shared" si="2"/>
        <v>81.823610083765601</v>
      </c>
      <c r="I26" s="29">
        <f t="shared" si="1"/>
        <v>81.432766246758817</v>
      </c>
      <c r="J26" s="20"/>
      <c r="K26" s="20"/>
      <c r="L26" s="20"/>
      <c r="M26" s="20"/>
    </row>
    <row r="27" spans="1:13" s="8" customFormat="1" ht="16.5" customHeight="1" x14ac:dyDescent="0.2">
      <c r="A27" s="40"/>
      <c r="B27" s="27" t="s">
        <v>3</v>
      </c>
      <c r="C27" s="28">
        <v>0</v>
      </c>
      <c r="D27" s="28">
        <v>1100000</v>
      </c>
      <c r="E27" s="28">
        <v>1100000</v>
      </c>
      <c r="F27" s="28">
        <v>1100000</v>
      </c>
      <c r="G27" s="28">
        <f t="shared" si="0"/>
        <v>0</v>
      </c>
      <c r="H27" s="29">
        <f t="shared" si="2"/>
        <v>100</v>
      </c>
      <c r="I27" s="29">
        <f t="shared" si="1"/>
        <v>100</v>
      </c>
      <c r="J27" s="20"/>
      <c r="K27" s="20"/>
      <c r="L27" s="20"/>
      <c r="M27" s="20"/>
    </row>
    <row r="28" spans="1:13" s="3" customFormat="1" ht="30" customHeight="1" x14ac:dyDescent="0.2">
      <c r="A28" s="40"/>
      <c r="B28" s="30" t="s">
        <v>38</v>
      </c>
      <c r="C28" s="31">
        <f t="shared" ref="C28:E28" si="10">C29</f>
        <v>29451149</v>
      </c>
      <c r="D28" s="31">
        <f t="shared" si="10"/>
        <v>37173665</v>
      </c>
      <c r="E28" s="31">
        <f t="shared" si="10"/>
        <v>25217283.539999999</v>
      </c>
      <c r="F28" s="31">
        <f>F29</f>
        <v>25032184.129999999</v>
      </c>
      <c r="G28" s="31">
        <f t="shared" si="0"/>
        <v>185099.41000000015</v>
      </c>
      <c r="H28" s="32">
        <f t="shared" si="2"/>
        <v>99.265981961513049</v>
      </c>
      <c r="I28" s="32">
        <f t="shared" si="1"/>
        <v>67.33848849716594</v>
      </c>
      <c r="J28" s="20"/>
      <c r="K28" s="20"/>
      <c r="L28" s="20"/>
      <c r="M28" s="20"/>
    </row>
    <row r="29" spans="1:13" s="8" customFormat="1" x14ac:dyDescent="0.2">
      <c r="A29" s="40"/>
      <c r="B29" s="34" t="s">
        <v>24</v>
      </c>
      <c r="C29" s="28">
        <v>29451149</v>
      </c>
      <c r="D29" s="28">
        <v>37173665</v>
      </c>
      <c r="E29" s="28">
        <v>25217283.539999999</v>
      </c>
      <c r="F29" s="28">
        <v>25032184.129999999</v>
      </c>
      <c r="G29" s="28">
        <f t="shared" si="0"/>
        <v>185099.41000000015</v>
      </c>
      <c r="H29" s="29">
        <f t="shared" si="2"/>
        <v>99.265981961513049</v>
      </c>
      <c r="I29" s="29">
        <f t="shared" si="1"/>
        <v>67.33848849716594</v>
      </c>
      <c r="J29" s="20"/>
      <c r="K29" s="20"/>
      <c r="L29" s="20"/>
      <c r="M29" s="20"/>
    </row>
    <row r="30" spans="1:13" s="3" customFormat="1" ht="27.75" customHeight="1" x14ac:dyDescent="0.2">
      <c r="A30" s="39">
        <v>4</v>
      </c>
      <c r="B30" s="30" t="s">
        <v>29</v>
      </c>
      <c r="C30" s="31">
        <f>C31+C37+C34</f>
        <v>1131487920</v>
      </c>
      <c r="D30" s="31">
        <f>D31+D37+D34</f>
        <v>1204188041</v>
      </c>
      <c r="E30" s="31">
        <f t="shared" ref="E30:F30" si="11">E31+E37+E34</f>
        <v>1033142096</v>
      </c>
      <c r="F30" s="31">
        <f t="shared" si="11"/>
        <v>960324570.03999996</v>
      </c>
      <c r="G30" s="31">
        <f t="shared" si="0"/>
        <v>72817525.960000038</v>
      </c>
      <c r="H30" s="32">
        <f t="shared" si="2"/>
        <v>92.951838257106502</v>
      </c>
      <c r="I30" s="32">
        <f t="shared" si="1"/>
        <v>79.74872173971373</v>
      </c>
      <c r="J30" s="20"/>
      <c r="K30" s="20"/>
      <c r="L30" s="20"/>
      <c r="M30" s="20"/>
    </row>
    <row r="31" spans="1:13" s="3" customFormat="1" ht="25.5" x14ac:dyDescent="0.2">
      <c r="A31" s="40"/>
      <c r="B31" s="30" t="s">
        <v>48</v>
      </c>
      <c r="C31" s="31">
        <f>SUM(C32:C33)</f>
        <v>686925393</v>
      </c>
      <c r="D31" s="31">
        <f>SUM(D32:D33)</f>
        <v>669065668</v>
      </c>
      <c r="E31" s="31">
        <f t="shared" ref="E31:F31" si="12">SUM(E32:E33)</f>
        <v>522092392</v>
      </c>
      <c r="F31" s="31">
        <f t="shared" si="12"/>
        <v>479416602.55000001</v>
      </c>
      <c r="G31" s="31">
        <f t="shared" si="0"/>
        <v>42675789.449999988</v>
      </c>
      <c r="H31" s="32">
        <f t="shared" si="2"/>
        <v>91.826008173281338</v>
      </c>
      <c r="I31" s="32">
        <f t="shared" si="1"/>
        <v>71.654641013503635</v>
      </c>
      <c r="J31" s="20"/>
      <c r="K31" s="20"/>
      <c r="L31" s="20"/>
      <c r="M31" s="20"/>
    </row>
    <row r="32" spans="1:13" s="8" customFormat="1" ht="26.25" customHeight="1" x14ac:dyDescent="0.2">
      <c r="A32" s="40"/>
      <c r="B32" s="27" t="s">
        <v>69</v>
      </c>
      <c r="C32" s="28">
        <v>299170</v>
      </c>
      <c r="D32" s="28">
        <v>299170</v>
      </c>
      <c r="E32" s="28">
        <v>290100</v>
      </c>
      <c r="F32" s="28">
        <v>275300</v>
      </c>
      <c r="G32" s="28">
        <f t="shared" si="0"/>
        <v>14800</v>
      </c>
      <c r="H32" s="29">
        <f t="shared" si="2"/>
        <v>94.898310927266465</v>
      </c>
      <c r="I32" s="29">
        <f t="shared" si="1"/>
        <v>92.021258816057767</v>
      </c>
      <c r="J32" s="20"/>
      <c r="K32" s="20"/>
      <c r="L32" s="20"/>
      <c r="M32" s="20"/>
    </row>
    <row r="33" spans="1:13" s="8" customFormat="1" x14ac:dyDescent="0.2">
      <c r="A33" s="40"/>
      <c r="B33" s="27" t="s">
        <v>4</v>
      </c>
      <c r="C33" s="28">
        <v>686626223</v>
      </c>
      <c r="D33" s="28">
        <v>668766498</v>
      </c>
      <c r="E33" s="28">
        <v>521802292</v>
      </c>
      <c r="F33" s="28">
        <v>479141302.55000001</v>
      </c>
      <c r="G33" s="28">
        <f t="shared" si="0"/>
        <v>42660989.449999988</v>
      </c>
      <c r="H33" s="29">
        <f t="shared" si="2"/>
        <v>91.824300102920972</v>
      </c>
      <c r="I33" s="29">
        <f t="shared" si="1"/>
        <v>71.645530089038644</v>
      </c>
      <c r="J33" s="20"/>
      <c r="K33" s="20"/>
      <c r="L33" s="20"/>
      <c r="M33" s="20"/>
    </row>
    <row r="34" spans="1:13" s="3" customFormat="1" ht="25.5" x14ac:dyDescent="0.2">
      <c r="A34" s="40"/>
      <c r="B34" s="30" t="s">
        <v>39</v>
      </c>
      <c r="C34" s="31">
        <f>SUM(C35:C36)</f>
        <v>422242527</v>
      </c>
      <c r="D34" s="31">
        <f>SUM(D35:D36)</f>
        <v>508087742</v>
      </c>
      <c r="E34" s="31">
        <f t="shared" ref="E34:F34" si="13">SUM(E35:E36)</f>
        <v>492327859</v>
      </c>
      <c r="F34" s="31">
        <f t="shared" si="13"/>
        <v>465770911.36000001</v>
      </c>
      <c r="G34" s="31">
        <f t="shared" si="0"/>
        <v>26556947.639999986</v>
      </c>
      <c r="H34" s="32">
        <f t="shared" si="2"/>
        <v>94.605840974763936</v>
      </c>
      <c r="I34" s="32">
        <f t="shared" si="1"/>
        <v>91.671353756060498</v>
      </c>
      <c r="J34" s="20"/>
      <c r="K34" s="20"/>
      <c r="L34" s="20"/>
      <c r="M34" s="20"/>
    </row>
    <row r="35" spans="1:13" s="3" customFormat="1" x14ac:dyDescent="0.2">
      <c r="A35" s="40"/>
      <c r="B35" s="27" t="s">
        <v>4</v>
      </c>
      <c r="C35" s="28">
        <v>0</v>
      </c>
      <c r="D35" s="28">
        <v>460000</v>
      </c>
      <c r="E35" s="28">
        <v>310000</v>
      </c>
      <c r="F35" s="28">
        <v>310000</v>
      </c>
      <c r="G35" s="28">
        <f t="shared" si="0"/>
        <v>0</v>
      </c>
      <c r="H35" s="29">
        <f t="shared" si="2"/>
        <v>100</v>
      </c>
      <c r="I35" s="29">
        <f t="shared" si="1"/>
        <v>67.391304347826093</v>
      </c>
      <c r="J35" s="20"/>
      <c r="K35" s="20"/>
      <c r="L35" s="20"/>
      <c r="M35" s="20"/>
    </row>
    <row r="36" spans="1:13" s="8" customFormat="1" ht="25.5" x14ac:dyDescent="0.2">
      <c r="A36" s="40"/>
      <c r="B36" s="27" t="s">
        <v>23</v>
      </c>
      <c r="C36" s="28">
        <v>422242527</v>
      </c>
      <c r="D36" s="28">
        <v>507627742</v>
      </c>
      <c r="E36" s="28">
        <v>492017859</v>
      </c>
      <c r="F36" s="28">
        <v>465460911.36000001</v>
      </c>
      <c r="G36" s="28">
        <f t="shared" si="0"/>
        <v>26556947.639999986</v>
      </c>
      <c r="H36" s="29">
        <f t="shared" si="2"/>
        <v>94.602442339394841</v>
      </c>
      <c r="I36" s="29">
        <f t="shared" si="1"/>
        <v>91.693355750442819</v>
      </c>
      <c r="J36" s="20"/>
      <c r="K36" s="20"/>
      <c r="L36" s="20"/>
      <c r="M36" s="20"/>
    </row>
    <row r="37" spans="1:13" s="3" customFormat="1" ht="28.5" customHeight="1" x14ac:dyDescent="0.2">
      <c r="A37" s="40"/>
      <c r="B37" s="30" t="s">
        <v>40</v>
      </c>
      <c r="C37" s="31">
        <f>SUM(C38:C38)</f>
        <v>22320000</v>
      </c>
      <c r="D37" s="31">
        <f>SUM(D38:D38)</f>
        <v>27034631</v>
      </c>
      <c r="E37" s="31">
        <f>SUM(E38:E38)</f>
        <v>18721845</v>
      </c>
      <c r="F37" s="31">
        <f>SUM(F38:F38)</f>
        <v>15137056.130000001</v>
      </c>
      <c r="G37" s="31">
        <f t="shared" si="0"/>
        <v>3584788.8699999992</v>
      </c>
      <c r="H37" s="32">
        <f t="shared" si="2"/>
        <v>80.852373951392082</v>
      </c>
      <c r="I37" s="32">
        <f t="shared" si="1"/>
        <v>55.991354681334471</v>
      </c>
      <c r="J37" s="20"/>
      <c r="K37" s="20"/>
      <c r="L37" s="20"/>
      <c r="M37" s="20"/>
    </row>
    <row r="38" spans="1:13" s="8" customFormat="1" x14ac:dyDescent="0.2">
      <c r="A38" s="40"/>
      <c r="B38" s="27" t="s">
        <v>4</v>
      </c>
      <c r="C38" s="28">
        <v>22320000</v>
      </c>
      <c r="D38" s="28">
        <v>27034631</v>
      </c>
      <c r="E38" s="28">
        <v>18721845</v>
      </c>
      <c r="F38" s="28">
        <v>15137056.130000001</v>
      </c>
      <c r="G38" s="28">
        <f t="shared" si="0"/>
        <v>3584788.8699999992</v>
      </c>
      <c r="H38" s="29">
        <f t="shared" si="2"/>
        <v>80.852373951392082</v>
      </c>
      <c r="I38" s="29">
        <f t="shared" si="1"/>
        <v>55.991354681334471</v>
      </c>
      <c r="J38" s="20"/>
      <c r="K38" s="20"/>
      <c r="L38" s="20"/>
      <c r="M38" s="20"/>
    </row>
    <row r="39" spans="1:13" s="3" customFormat="1" ht="29.25" customHeight="1" x14ac:dyDescent="0.2">
      <c r="A39" s="39">
        <v>5</v>
      </c>
      <c r="B39" s="30" t="s">
        <v>30</v>
      </c>
      <c r="C39" s="31">
        <f>C40+C47+C49+C44</f>
        <v>4590466330</v>
      </c>
      <c r="D39" s="31">
        <f>D40+D47+D49+D44</f>
        <v>5113622299.3500004</v>
      </c>
      <c r="E39" s="31">
        <f>E40+E47+E49+E44</f>
        <v>4698753947.8599997</v>
      </c>
      <c r="F39" s="31">
        <f>F40+F47+F49+F44</f>
        <v>3864550809.9400001</v>
      </c>
      <c r="G39" s="31">
        <f t="shared" si="0"/>
        <v>834203137.9199996</v>
      </c>
      <c r="H39" s="32">
        <f t="shared" si="2"/>
        <v>82.246290246801948</v>
      </c>
      <c r="I39" s="32">
        <f t="shared" si="1"/>
        <v>75.573645914975543</v>
      </c>
      <c r="J39" s="20"/>
      <c r="K39" s="20"/>
      <c r="L39" s="20"/>
      <c r="M39" s="20"/>
    </row>
    <row r="40" spans="1:13" s="3" customFormat="1" ht="16.5" customHeight="1" x14ac:dyDescent="0.2">
      <c r="A40" s="40"/>
      <c r="B40" s="30" t="s">
        <v>41</v>
      </c>
      <c r="C40" s="31">
        <f>SUM(C42:C43)</f>
        <v>103832930</v>
      </c>
      <c r="D40" s="31">
        <f>SUM(D41:D43)</f>
        <v>212467219</v>
      </c>
      <c r="E40" s="31">
        <f t="shared" ref="E40:F40" si="14">SUM(E41:E43)</f>
        <v>25716603.66</v>
      </c>
      <c r="F40" s="31">
        <f t="shared" si="14"/>
        <v>15468706.199999999</v>
      </c>
      <c r="G40" s="31">
        <f t="shared" si="0"/>
        <v>10247897.460000001</v>
      </c>
      <c r="H40" s="32">
        <f t="shared" si="2"/>
        <v>60.150657546043931</v>
      </c>
      <c r="I40" s="32">
        <f t="shared" si="1"/>
        <v>7.280514270768518</v>
      </c>
      <c r="J40" s="20"/>
      <c r="K40" s="20"/>
      <c r="L40" s="20"/>
      <c r="M40" s="20"/>
    </row>
    <row r="41" spans="1:13" s="8" customFormat="1" ht="16.5" customHeight="1" x14ac:dyDescent="0.2">
      <c r="A41" s="40"/>
      <c r="B41" s="27" t="s">
        <v>25</v>
      </c>
      <c r="C41" s="28">
        <v>0</v>
      </c>
      <c r="D41" s="28">
        <v>6019693</v>
      </c>
      <c r="E41" s="28">
        <v>4306370</v>
      </c>
      <c r="F41" s="28">
        <v>0</v>
      </c>
      <c r="G41" s="28">
        <f t="shared" si="0"/>
        <v>4306370</v>
      </c>
      <c r="H41" s="29">
        <f t="shared" si="2"/>
        <v>0</v>
      </c>
      <c r="I41" s="29">
        <f t="shared" si="1"/>
        <v>0</v>
      </c>
      <c r="J41" s="20"/>
      <c r="K41" s="20"/>
      <c r="L41" s="20"/>
      <c r="M41" s="20"/>
    </row>
    <row r="42" spans="1:13" s="8" customFormat="1" ht="25.5" x14ac:dyDescent="0.2">
      <c r="A42" s="40"/>
      <c r="B42" s="27" t="s">
        <v>23</v>
      </c>
      <c r="C42" s="28">
        <v>88094330</v>
      </c>
      <c r="D42" s="28">
        <v>127284127</v>
      </c>
      <c r="E42" s="28">
        <v>7158724</v>
      </c>
      <c r="F42" s="28">
        <v>3063416.91</v>
      </c>
      <c r="G42" s="28">
        <f t="shared" si="0"/>
        <v>4095307.09</v>
      </c>
      <c r="H42" s="29">
        <f t="shared" si="2"/>
        <v>42.792778573388219</v>
      </c>
      <c r="I42" s="29">
        <f t="shared" si="1"/>
        <v>2.4067548579721967</v>
      </c>
      <c r="J42" s="20"/>
      <c r="K42" s="20"/>
      <c r="L42" s="20"/>
      <c r="M42" s="20"/>
    </row>
    <row r="43" spans="1:13" s="8" customFormat="1" ht="19.5" customHeight="1" x14ac:dyDescent="0.2">
      <c r="A43" s="40"/>
      <c r="B43" s="27" t="s">
        <v>3</v>
      </c>
      <c r="C43" s="28">
        <v>15738600</v>
      </c>
      <c r="D43" s="28">
        <v>79163399</v>
      </c>
      <c r="E43" s="28">
        <v>14251509.66</v>
      </c>
      <c r="F43" s="28">
        <v>12405289.289999999</v>
      </c>
      <c r="G43" s="28">
        <f t="shared" si="0"/>
        <v>1846220.370000001</v>
      </c>
      <c r="H43" s="29">
        <f t="shared" si="2"/>
        <v>87.045439998670275</v>
      </c>
      <c r="I43" s="29">
        <f t="shared" si="1"/>
        <v>15.670485914835464</v>
      </c>
      <c r="J43" s="20"/>
      <c r="K43" s="20"/>
      <c r="L43" s="20"/>
      <c r="M43" s="20"/>
    </row>
    <row r="44" spans="1:13" s="3" customFormat="1" ht="25.5" x14ac:dyDescent="0.2">
      <c r="A44" s="40"/>
      <c r="B44" s="30" t="s">
        <v>42</v>
      </c>
      <c r="C44" s="31">
        <f>SUM(C45:C46)</f>
        <v>4334944200</v>
      </c>
      <c r="D44" s="31">
        <f>SUM(D45:D46)</f>
        <v>4741074912</v>
      </c>
      <c r="E44" s="31">
        <f t="shared" ref="E44:F44" si="15">SUM(E45:E46)</f>
        <v>4568698066</v>
      </c>
      <c r="F44" s="31">
        <f t="shared" si="15"/>
        <v>3760475706.1900001</v>
      </c>
      <c r="G44" s="31">
        <f t="shared" si="0"/>
        <v>808222359.80999994</v>
      </c>
      <c r="H44" s="32">
        <f t="shared" si="2"/>
        <v>82.309569419245577</v>
      </c>
      <c r="I44" s="32">
        <f t="shared" si="1"/>
        <v>79.316943435590247</v>
      </c>
      <c r="J44" s="20"/>
      <c r="K44" s="20"/>
      <c r="L44" s="20"/>
      <c r="M44" s="20"/>
    </row>
    <row r="45" spans="1:13" s="8" customFormat="1" x14ac:dyDescent="0.2">
      <c r="A45" s="40"/>
      <c r="B45" s="27" t="s">
        <v>25</v>
      </c>
      <c r="C45" s="28">
        <v>4334944200</v>
      </c>
      <c r="D45" s="28">
        <v>4736725552</v>
      </c>
      <c r="E45" s="28">
        <v>4567000488</v>
      </c>
      <c r="F45" s="28">
        <v>3758778128.71</v>
      </c>
      <c r="G45" s="28">
        <f t="shared" si="0"/>
        <v>808222359.28999996</v>
      </c>
      <c r="H45" s="29">
        <f t="shared" si="2"/>
        <v>82.302993804935198</v>
      </c>
      <c r="I45" s="29">
        <f t="shared" si="1"/>
        <v>79.353935275454617</v>
      </c>
      <c r="J45" s="20"/>
      <c r="K45" s="20"/>
      <c r="L45" s="20"/>
      <c r="M45" s="20"/>
    </row>
    <row r="46" spans="1:13" s="8" customFormat="1" ht="25.5" x14ac:dyDescent="0.2">
      <c r="A46" s="40"/>
      <c r="B46" s="27" t="s">
        <v>3</v>
      </c>
      <c r="C46" s="28">
        <v>0</v>
      </c>
      <c r="D46" s="28">
        <v>4349360</v>
      </c>
      <c r="E46" s="28">
        <v>1697578</v>
      </c>
      <c r="F46" s="28">
        <v>1697577.48</v>
      </c>
      <c r="G46" s="28">
        <f t="shared" si="0"/>
        <v>0.52000000001862645</v>
      </c>
      <c r="H46" s="29">
        <f t="shared" si="2"/>
        <v>99.999969368123288</v>
      </c>
      <c r="I46" s="29">
        <f t="shared" si="1"/>
        <v>39.030512075339821</v>
      </c>
      <c r="J46" s="20"/>
      <c r="K46" s="20"/>
      <c r="L46" s="20"/>
      <c r="M46" s="20"/>
    </row>
    <row r="47" spans="1:13" s="17" customFormat="1" ht="25.5" x14ac:dyDescent="0.25">
      <c r="A47" s="40"/>
      <c r="B47" s="30" t="s">
        <v>43</v>
      </c>
      <c r="C47" s="31">
        <f>C48</f>
        <v>24978500</v>
      </c>
      <c r="D47" s="31">
        <f>D48</f>
        <v>24896893.350000001</v>
      </c>
      <c r="E47" s="31">
        <f>SUM(E48:E48)</f>
        <v>16496893.35</v>
      </c>
      <c r="F47" s="31">
        <f>SUM(F48:F48)</f>
        <v>6372333</v>
      </c>
      <c r="G47" s="31">
        <f t="shared" si="0"/>
        <v>10124560.35</v>
      </c>
      <c r="H47" s="32">
        <f t="shared" si="2"/>
        <v>38.627472850820119</v>
      </c>
      <c r="I47" s="32">
        <f t="shared" si="1"/>
        <v>25.594892143440855</v>
      </c>
      <c r="J47" s="20"/>
      <c r="K47" s="20"/>
      <c r="L47" s="20"/>
      <c r="M47" s="20"/>
    </row>
    <row r="48" spans="1:13" s="18" customFormat="1" x14ac:dyDescent="0.2">
      <c r="A48" s="40"/>
      <c r="B48" s="27" t="s">
        <v>25</v>
      </c>
      <c r="C48" s="28">
        <v>24978500</v>
      </c>
      <c r="D48" s="28">
        <v>24896893.350000001</v>
      </c>
      <c r="E48" s="28">
        <v>16496893.35</v>
      </c>
      <c r="F48" s="28">
        <v>6372333</v>
      </c>
      <c r="G48" s="28">
        <f t="shared" si="0"/>
        <v>10124560.35</v>
      </c>
      <c r="H48" s="29">
        <f t="shared" si="2"/>
        <v>38.627472850820119</v>
      </c>
      <c r="I48" s="29">
        <f t="shared" si="1"/>
        <v>25.594892143440855</v>
      </c>
      <c r="J48" s="20"/>
      <c r="K48" s="20"/>
      <c r="L48" s="20"/>
      <c r="M48" s="20"/>
    </row>
    <row r="49" spans="1:13" s="17" customFormat="1" ht="14.25" customHeight="1" x14ac:dyDescent="0.25">
      <c r="A49" s="40"/>
      <c r="B49" s="30" t="s">
        <v>15</v>
      </c>
      <c r="C49" s="31">
        <f>C50</f>
        <v>126710700</v>
      </c>
      <c r="D49" s="31">
        <f>D50</f>
        <v>135183275</v>
      </c>
      <c r="E49" s="31">
        <f t="shared" ref="E49:F49" si="16">E50</f>
        <v>87842384.849999994</v>
      </c>
      <c r="F49" s="31">
        <f t="shared" si="16"/>
        <v>82234064.549999997</v>
      </c>
      <c r="G49" s="31">
        <f t="shared" si="0"/>
        <v>5608320.299999997</v>
      </c>
      <c r="H49" s="32">
        <f t="shared" si="2"/>
        <v>93.615473544375206</v>
      </c>
      <c r="I49" s="32">
        <f t="shared" si="1"/>
        <v>60.831537444258544</v>
      </c>
      <c r="J49" s="20"/>
      <c r="K49" s="20"/>
      <c r="L49" s="20"/>
      <c r="M49" s="20"/>
    </row>
    <row r="50" spans="1:13" s="8" customFormat="1" ht="25.5" customHeight="1" x14ac:dyDescent="0.2">
      <c r="A50" s="40"/>
      <c r="B50" s="27" t="s">
        <v>23</v>
      </c>
      <c r="C50" s="28">
        <v>126710700</v>
      </c>
      <c r="D50" s="28">
        <v>135183275</v>
      </c>
      <c r="E50" s="28">
        <v>87842384.849999994</v>
      </c>
      <c r="F50" s="28">
        <v>82234064.549999997</v>
      </c>
      <c r="G50" s="28">
        <f t="shared" si="0"/>
        <v>5608320.299999997</v>
      </c>
      <c r="H50" s="29">
        <f t="shared" si="2"/>
        <v>93.615473544375206</v>
      </c>
      <c r="I50" s="29">
        <f t="shared" si="1"/>
        <v>60.831537444258544</v>
      </c>
      <c r="J50" s="20"/>
      <c r="K50" s="20"/>
      <c r="L50" s="20"/>
      <c r="M50" s="20"/>
    </row>
    <row r="51" spans="1:13" s="3" customFormat="1" ht="39.75" customHeight="1" x14ac:dyDescent="0.2">
      <c r="A51" s="39">
        <v>6</v>
      </c>
      <c r="B51" s="30" t="s">
        <v>63</v>
      </c>
      <c r="C51" s="31">
        <f>C52+C56+C59+C66+C69+C71</f>
        <v>1547284138</v>
      </c>
      <c r="D51" s="31">
        <f>D52+D56+D59+D66+D69+D71</f>
        <v>2127101220.3099999</v>
      </c>
      <c r="E51" s="31">
        <f>E52+E56+E59+E66+E69+E71</f>
        <v>1599893250.1500001</v>
      </c>
      <c r="F51" s="31">
        <f>F52+F56+F59+F66+F69+F71</f>
        <v>1107691648.8400002</v>
      </c>
      <c r="G51" s="31">
        <f t="shared" si="0"/>
        <v>492201601.30999994</v>
      </c>
      <c r="H51" s="32">
        <f t="shared" si="2"/>
        <v>69.235347341839656</v>
      </c>
      <c r="I51" s="32">
        <f t="shared" si="1"/>
        <v>52.075173398592057</v>
      </c>
      <c r="J51" s="20"/>
      <c r="K51" s="20"/>
      <c r="L51" s="20"/>
      <c r="M51" s="20"/>
    </row>
    <row r="52" spans="1:13" s="17" customFormat="1" ht="26.25" customHeight="1" x14ac:dyDescent="0.25">
      <c r="A52" s="40"/>
      <c r="B52" s="30" t="s">
        <v>12</v>
      </c>
      <c r="C52" s="31">
        <f>SUM(C53:C55)</f>
        <v>673581238</v>
      </c>
      <c r="D52" s="31">
        <f>SUM(D53:D55)</f>
        <v>901018631</v>
      </c>
      <c r="E52" s="31">
        <f t="shared" ref="E52:F52" si="17">SUM(E53:E55)</f>
        <v>711743798</v>
      </c>
      <c r="F52" s="31">
        <f t="shared" si="17"/>
        <v>407394305.38</v>
      </c>
      <c r="G52" s="31">
        <f t="shared" si="0"/>
        <v>304349492.62</v>
      </c>
      <c r="H52" s="32">
        <f t="shared" si="2"/>
        <v>57.238897834414281</v>
      </c>
      <c r="I52" s="32">
        <f t="shared" si="1"/>
        <v>45.214859200841538</v>
      </c>
      <c r="J52" s="20"/>
      <c r="K52" s="20"/>
      <c r="L52" s="20"/>
      <c r="M52" s="20"/>
    </row>
    <row r="53" spans="1:13" s="18" customFormat="1" ht="19.5" customHeight="1" x14ac:dyDescent="0.2">
      <c r="A53" s="40"/>
      <c r="B53" s="27" t="s">
        <v>25</v>
      </c>
      <c r="C53" s="28">
        <v>0</v>
      </c>
      <c r="D53" s="28">
        <v>24038667</v>
      </c>
      <c r="E53" s="28">
        <v>0</v>
      </c>
      <c r="F53" s="28">
        <v>0</v>
      </c>
      <c r="G53" s="28">
        <f t="shared" si="0"/>
        <v>0</v>
      </c>
      <c r="H53" s="29">
        <v>0</v>
      </c>
      <c r="I53" s="29">
        <f t="shared" si="1"/>
        <v>0</v>
      </c>
      <c r="J53" s="7"/>
      <c r="K53" s="7"/>
      <c r="L53" s="7"/>
      <c r="M53" s="7"/>
    </row>
    <row r="54" spans="1:13" s="8" customFormat="1" ht="25.5" customHeight="1" x14ac:dyDescent="0.2">
      <c r="A54" s="40"/>
      <c r="B54" s="27" t="s">
        <v>23</v>
      </c>
      <c r="C54" s="28">
        <v>657302738</v>
      </c>
      <c r="D54" s="28">
        <v>848267183</v>
      </c>
      <c r="E54" s="28">
        <v>691574458</v>
      </c>
      <c r="F54" s="28">
        <v>387333883.64999998</v>
      </c>
      <c r="G54" s="28">
        <f t="shared" si="0"/>
        <v>304240574.35000002</v>
      </c>
      <c r="H54" s="29">
        <f t="shared" si="2"/>
        <v>56.007546139016014</v>
      </c>
      <c r="I54" s="29">
        <f t="shared" si="1"/>
        <v>45.661778672156885</v>
      </c>
      <c r="J54" s="20"/>
      <c r="K54" s="20"/>
      <c r="L54" s="20"/>
      <c r="M54" s="20"/>
    </row>
    <row r="55" spans="1:13" s="8" customFormat="1" ht="17.25" customHeight="1" x14ac:dyDescent="0.2">
      <c r="A55" s="40"/>
      <c r="B55" s="27" t="s">
        <v>3</v>
      </c>
      <c r="C55" s="28">
        <v>16278500</v>
      </c>
      <c r="D55" s="28">
        <v>28712781</v>
      </c>
      <c r="E55" s="28">
        <v>20169340</v>
      </c>
      <c r="F55" s="28">
        <v>20060421.73</v>
      </c>
      <c r="G55" s="28">
        <f t="shared" si="0"/>
        <v>108918.26999999955</v>
      </c>
      <c r="H55" s="29">
        <f t="shared" si="2"/>
        <v>99.459980990949632</v>
      </c>
      <c r="I55" s="29">
        <f t="shared" si="1"/>
        <v>69.865826406714135</v>
      </c>
      <c r="J55" s="20"/>
      <c r="K55" s="20"/>
      <c r="L55" s="20"/>
      <c r="M55" s="20"/>
    </row>
    <row r="56" spans="1:13" s="17" customFormat="1" ht="25.5" x14ac:dyDescent="0.25">
      <c r="A56" s="40"/>
      <c r="B56" s="30" t="s">
        <v>13</v>
      </c>
      <c r="C56" s="31">
        <f>SUM(C57:C58)</f>
        <v>54480400</v>
      </c>
      <c r="D56" s="31">
        <f>SUM(D57:D58)</f>
        <v>80464625</v>
      </c>
      <c r="E56" s="31">
        <f t="shared" ref="E56" si="18">SUM(E57:E58)</f>
        <v>62197604.710000001</v>
      </c>
      <c r="F56" s="31">
        <f>SUM(F57:F58)</f>
        <v>56579355.850000001</v>
      </c>
      <c r="G56" s="31">
        <f t="shared" si="0"/>
        <v>5618248.8599999994</v>
      </c>
      <c r="H56" s="32">
        <f t="shared" si="2"/>
        <v>90.967097710280939</v>
      </c>
      <c r="I56" s="32">
        <f t="shared" si="1"/>
        <v>70.315813750452449</v>
      </c>
      <c r="J56" s="20"/>
      <c r="K56" s="20"/>
      <c r="L56" s="20"/>
      <c r="M56" s="20"/>
    </row>
    <row r="57" spans="1:13" s="8" customFormat="1" x14ac:dyDescent="0.2">
      <c r="A57" s="40"/>
      <c r="B57" s="27" t="s">
        <v>25</v>
      </c>
      <c r="C57" s="28">
        <v>1589000</v>
      </c>
      <c r="D57" s="28">
        <v>13253709</v>
      </c>
      <c r="E57" s="28">
        <v>5746061</v>
      </c>
      <c r="F57" s="28">
        <v>1247597.6100000001</v>
      </c>
      <c r="G57" s="28">
        <f t="shared" si="0"/>
        <v>4498463.3899999997</v>
      </c>
      <c r="H57" s="29">
        <f t="shared" si="2"/>
        <v>21.712223556276207</v>
      </c>
      <c r="I57" s="29">
        <f t="shared" si="1"/>
        <v>9.4131960344081804</v>
      </c>
      <c r="J57" s="20"/>
      <c r="K57" s="20"/>
      <c r="L57" s="20"/>
      <c r="M57" s="20"/>
    </row>
    <row r="58" spans="1:13" s="8" customFormat="1" ht="15" customHeight="1" x14ac:dyDescent="0.2">
      <c r="A58" s="40"/>
      <c r="B58" s="27" t="s">
        <v>3</v>
      </c>
      <c r="C58" s="28">
        <v>52891400</v>
      </c>
      <c r="D58" s="28">
        <v>67210916</v>
      </c>
      <c r="E58" s="28">
        <v>56451543.710000001</v>
      </c>
      <c r="F58" s="28">
        <v>55331758.240000002</v>
      </c>
      <c r="G58" s="28">
        <f t="shared" si="0"/>
        <v>1119785.4699999988</v>
      </c>
      <c r="H58" s="29">
        <f t="shared" si="2"/>
        <v>98.016377593228441</v>
      </c>
      <c r="I58" s="29">
        <f t="shared" si="1"/>
        <v>82.32555295035705</v>
      </c>
      <c r="J58" s="20"/>
      <c r="K58" s="20"/>
      <c r="L58" s="20"/>
      <c r="M58" s="20"/>
    </row>
    <row r="59" spans="1:13" s="17" customFormat="1" ht="13.5" x14ac:dyDescent="0.25">
      <c r="A59" s="40"/>
      <c r="B59" s="30" t="s">
        <v>14</v>
      </c>
      <c r="C59" s="31">
        <f>SUM(C60:C65)</f>
        <v>4035000</v>
      </c>
      <c r="D59" s="31">
        <f>SUM(D60:D65)</f>
        <v>5052166</v>
      </c>
      <c r="E59" s="31">
        <f>SUM(E60:E65)</f>
        <v>4943866</v>
      </c>
      <c r="F59" s="31">
        <f>SUM(F60:F65)</f>
        <v>4798295.96</v>
      </c>
      <c r="G59" s="31">
        <f t="shared" si="0"/>
        <v>145570.04000000004</v>
      </c>
      <c r="H59" s="32">
        <f t="shared" si="2"/>
        <v>97.055542363000939</v>
      </c>
      <c r="I59" s="32">
        <f t="shared" si="1"/>
        <v>94.975025761227954</v>
      </c>
      <c r="J59" s="20"/>
      <c r="K59" s="20"/>
      <c r="L59" s="20"/>
      <c r="M59" s="20"/>
    </row>
    <row r="60" spans="1:13" s="8" customFormat="1" x14ac:dyDescent="0.2">
      <c r="A60" s="40"/>
      <c r="B60" s="27" t="s">
        <v>18</v>
      </c>
      <c r="C60" s="28">
        <v>285000</v>
      </c>
      <c r="D60" s="28">
        <v>285000</v>
      </c>
      <c r="E60" s="28">
        <v>253700</v>
      </c>
      <c r="F60" s="28">
        <v>127263.1</v>
      </c>
      <c r="G60" s="28">
        <f t="shared" si="0"/>
        <v>126436.9</v>
      </c>
      <c r="H60" s="29">
        <f t="shared" si="2"/>
        <v>50.162830114308242</v>
      </c>
      <c r="I60" s="29">
        <f t="shared" si="1"/>
        <v>44.653719298245612</v>
      </c>
      <c r="J60" s="20"/>
      <c r="K60" s="20"/>
      <c r="L60" s="20"/>
      <c r="M60" s="20"/>
    </row>
    <row r="61" spans="1:13" s="8" customFormat="1" x14ac:dyDescent="0.2">
      <c r="A61" s="40"/>
      <c r="B61" s="27" t="s">
        <v>25</v>
      </c>
      <c r="C61" s="28">
        <v>0</v>
      </c>
      <c r="D61" s="28">
        <v>45000</v>
      </c>
      <c r="E61" s="28">
        <v>45000</v>
      </c>
      <c r="F61" s="28">
        <v>45000</v>
      </c>
      <c r="G61" s="28">
        <f t="shared" si="0"/>
        <v>0</v>
      </c>
      <c r="H61" s="29">
        <f t="shared" si="2"/>
        <v>100</v>
      </c>
      <c r="I61" s="29">
        <f t="shared" si="1"/>
        <v>100</v>
      </c>
      <c r="J61" s="20"/>
      <c r="K61" s="20"/>
      <c r="L61" s="20"/>
      <c r="M61" s="20"/>
    </row>
    <row r="62" spans="1:13" s="8" customFormat="1" ht="22.5" customHeight="1" x14ac:dyDescent="0.2">
      <c r="A62" s="40"/>
      <c r="B62" s="27" t="s">
        <v>69</v>
      </c>
      <c r="C62" s="28">
        <v>2755000</v>
      </c>
      <c r="D62" s="28">
        <v>3624766</v>
      </c>
      <c r="E62" s="28">
        <v>3624766</v>
      </c>
      <c r="F62" s="28">
        <v>3605632.86</v>
      </c>
      <c r="G62" s="28">
        <f t="shared" si="0"/>
        <v>19133.14000000013</v>
      </c>
      <c r="H62" s="29">
        <f t="shared" si="2"/>
        <v>99.472155168085337</v>
      </c>
      <c r="I62" s="29">
        <f t="shared" si="1"/>
        <v>99.472155168085337</v>
      </c>
      <c r="J62" s="20"/>
      <c r="K62" s="20"/>
      <c r="L62" s="20"/>
      <c r="M62" s="20"/>
    </row>
    <row r="63" spans="1:13" s="8" customFormat="1" x14ac:dyDescent="0.2">
      <c r="A63" s="40"/>
      <c r="B63" s="34" t="s">
        <v>24</v>
      </c>
      <c r="C63" s="28">
        <v>200000</v>
      </c>
      <c r="D63" s="28">
        <v>277000</v>
      </c>
      <c r="E63" s="28">
        <v>200000</v>
      </c>
      <c r="F63" s="28">
        <v>200000</v>
      </c>
      <c r="G63" s="28">
        <f t="shared" si="0"/>
        <v>0</v>
      </c>
      <c r="H63" s="29">
        <f t="shared" si="2"/>
        <v>100</v>
      </c>
      <c r="I63" s="29">
        <f t="shared" si="1"/>
        <v>72.202166064981952</v>
      </c>
      <c r="J63" s="20"/>
      <c r="K63" s="20"/>
      <c r="L63" s="20"/>
      <c r="M63" s="20"/>
    </row>
    <row r="64" spans="1:13" s="8" customFormat="1" x14ac:dyDescent="0.2">
      <c r="A64" s="40"/>
      <c r="B64" s="27" t="s">
        <v>4</v>
      </c>
      <c r="C64" s="28">
        <v>795000</v>
      </c>
      <c r="D64" s="28">
        <v>795000</v>
      </c>
      <c r="E64" s="28">
        <v>795000</v>
      </c>
      <c r="F64" s="28">
        <v>795000</v>
      </c>
      <c r="G64" s="28">
        <f t="shared" si="0"/>
        <v>0</v>
      </c>
      <c r="H64" s="29">
        <f t="shared" si="2"/>
        <v>100</v>
      </c>
      <c r="I64" s="29">
        <f t="shared" si="1"/>
        <v>100</v>
      </c>
      <c r="J64" s="20"/>
      <c r="K64" s="20"/>
      <c r="L64" s="20"/>
      <c r="M64" s="20"/>
    </row>
    <row r="65" spans="1:13" s="8" customFormat="1" ht="25.5" x14ac:dyDescent="0.2">
      <c r="A65" s="40"/>
      <c r="B65" s="27" t="s">
        <v>23</v>
      </c>
      <c r="C65" s="28">
        <v>0</v>
      </c>
      <c r="D65" s="28">
        <v>25400</v>
      </c>
      <c r="E65" s="28">
        <v>25400</v>
      </c>
      <c r="F65" s="28">
        <v>25400</v>
      </c>
      <c r="G65" s="28">
        <f t="shared" si="0"/>
        <v>0</v>
      </c>
      <c r="H65" s="29">
        <f t="shared" si="2"/>
        <v>100</v>
      </c>
      <c r="I65" s="29">
        <f t="shared" si="1"/>
        <v>100</v>
      </c>
      <c r="J65" s="20"/>
      <c r="K65" s="20"/>
      <c r="L65" s="20"/>
      <c r="M65" s="20"/>
    </row>
    <row r="66" spans="1:13" s="17" customFormat="1" ht="13.5" x14ac:dyDescent="0.25">
      <c r="A66" s="40"/>
      <c r="B66" s="30" t="s">
        <v>26</v>
      </c>
      <c r="C66" s="31">
        <f>SUM(C68:C68)</f>
        <v>495235100</v>
      </c>
      <c r="D66" s="31">
        <f>SUM(D67:D68)</f>
        <v>696699353.30999994</v>
      </c>
      <c r="E66" s="31">
        <f t="shared" ref="E66:F66" si="19">SUM(E67:E68)</f>
        <v>480471806.44</v>
      </c>
      <c r="F66" s="31">
        <f t="shared" si="19"/>
        <v>390812617.26999998</v>
      </c>
      <c r="G66" s="31">
        <f t="shared" si="0"/>
        <v>89659189.170000017</v>
      </c>
      <c r="H66" s="32">
        <f t="shared" si="2"/>
        <v>81.339344376037516</v>
      </c>
      <c r="I66" s="32">
        <f t="shared" si="1"/>
        <v>56.094872976881597</v>
      </c>
      <c r="J66" s="20"/>
      <c r="K66" s="20"/>
      <c r="L66" s="20"/>
      <c r="M66" s="20"/>
    </row>
    <row r="67" spans="1:13" s="8" customFormat="1" ht="25.5" x14ac:dyDescent="0.2">
      <c r="A67" s="40"/>
      <c r="B67" s="27" t="s">
        <v>23</v>
      </c>
      <c r="C67" s="28">
        <v>0</v>
      </c>
      <c r="D67" s="28">
        <v>15432684</v>
      </c>
      <c r="E67" s="28">
        <v>15432684</v>
      </c>
      <c r="F67" s="28">
        <v>5787118.1200000001</v>
      </c>
      <c r="G67" s="28">
        <f t="shared" si="0"/>
        <v>9645565.879999999</v>
      </c>
      <c r="H67" s="29">
        <f t="shared" si="2"/>
        <v>37.49910333160453</v>
      </c>
      <c r="I67" s="29">
        <f t="shared" si="1"/>
        <v>37.49910333160453</v>
      </c>
      <c r="J67" s="20"/>
      <c r="K67" s="20"/>
      <c r="L67" s="20"/>
      <c r="M67" s="20"/>
    </row>
    <row r="68" spans="1:13" s="8" customFormat="1" ht="18" customHeight="1" x14ac:dyDescent="0.2">
      <c r="A68" s="40"/>
      <c r="B68" s="27" t="s">
        <v>3</v>
      </c>
      <c r="C68" s="28">
        <v>495235100</v>
      </c>
      <c r="D68" s="28">
        <v>681266669.30999994</v>
      </c>
      <c r="E68" s="28">
        <v>465039122.44</v>
      </c>
      <c r="F68" s="28">
        <v>385025499.14999998</v>
      </c>
      <c r="G68" s="28">
        <f t="shared" si="0"/>
        <v>80013623.290000021</v>
      </c>
      <c r="H68" s="29">
        <f t="shared" si="2"/>
        <v>82.79421678112179</v>
      </c>
      <c r="I68" s="29">
        <f t="shared" si="1"/>
        <v>56.516121585687031</v>
      </c>
      <c r="J68" s="20"/>
      <c r="K68" s="20"/>
      <c r="L68" s="20"/>
      <c r="M68" s="20"/>
    </row>
    <row r="69" spans="1:13" s="17" customFormat="1" ht="13.5" x14ac:dyDescent="0.25">
      <c r="A69" s="40"/>
      <c r="B69" s="30" t="s">
        <v>15</v>
      </c>
      <c r="C69" s="31">
        <f t="shared" ref="C69:D69" si="20">C70</f>
        <v>308566500</v>
      </c>
      <c r="D69" s="31">
        <f t="shared" si="20"/>
        <v>346720077</v>
      </c>
      <c r="E69" s="31">
        <f>SUM(E70:E70)</f>
        <v>248386007</v>
      </c>
      <c r="F69" s="31">
        <f>SUM(F70:F70)</f>
        <v>229701124.91999999</v>
      </c>
      <c r="G69" s="31">
        <f t="shared" si="0"/>
        <v>18684882.080000013</v>
      </c>
      <c r="H69" s="32">
        <f t="shared" si="2"/>
        <v>92.477482002438236</v>
      </c>
      <c r="I69" s="32">
        <f t="shared" si="1"/>
        <v>66.249732899084464</v>
      </c>
      <c r="J69" s="20"/>
      <c r="K69" s="20"/>
      <c r="L69" s="20"/>
      <c r="M69" s="20"/>
    </row>
    <row r="70" spans="1:13" s="8" customFormat="1" ht="16.5" customHeight="1" x14ac:dyDescent="0.2">
      <c r="A70" s="40"/>
      <c r="B70" s="27" t="s">
        <v>3</v>
      </c>
      <c r="C70" s="28">
        <v>308566500</v>
      </c>
      <c r="D70" s="28">
        <v>346720077</v>
      </c>
      <c r="E70" s="28">
        <v>248386007</v>
      </c>
      <c r="F70" s="28">
        <v>229701124.91999999</v>
      </c>
      <c r="G70" s="28">
        <f t="shared" si="0"/>
        <v>18684882.080000013</v>
      </c>
      <c r="H70" s="29">
        <f t="shared" si="2"/>
        <v>92.477482002438236</v>
      </c>
      <c r="I70" s="29">
        <f t="shared" si="1"/>
        <v>66.249732899084464</v>
      </c>
      <c r="J70" s="20"/>
      <c r="K70" s="20"/>
      <c r="L70" s="20"/>
      <c r="M70" s="20"/>
    </row>
    <row r="71" spans="1:13" s="17" customFormat="1" ht="51" x14ac:dyDescent="0.25">
      <c r="A71" s="40"/>
      <c r="B71" s="30" t="s">
        <v>44</v>
      </c>
      <c r="C71" s="31">
        <f t="shared" ref="C71:E71" si="21">C72</f>
        <v>11385900</v>
      </c>
      <c r="D71" s="31">
        <f t="shared" si="21"/>
        <v>97146368</v>
      </c>
      <c r="E71" s="31">
        <f t="shared" si="21"/>
        <v>92150168</v>
      </c>
      <c r="F71" s="31">
        <f>F72</f>
        <v>18405949.460000001</v>
      </c>
      <c r="G71" s="31">
        <f t="shared" si="0"/>
        <v>73744218.539999992</v>
      </c>
      <c r="H71" s="32">
        <f t="shared" si="2"/>
        <v>19.973864247322915</v>
      </c>
      <c r="I71" s="32">
        <f t="shared" si="1"/>
        <v>18.946616161707663</v>
      </c>
      <c r="J71" s="20"/>
      <c r="K71" s="20"/>
      <c r="L71" s="20"/>
      <c r="M71" s="20"/>
    </row>
    <row r="72" spans="1:13" s="8" customFormat="1" ht="16.5" customHeight="1" x14ac:dyDescent="0.2">
      <c r="A72" s="40"/>
      <c r="B72" s="27" t="s">
        <v>3</v>
      </c>
      <c r="C72" s="28">
        <v>11385900</v>
      </c>
      <c r="D72" s="28">
        <v>97146368</v>
      </c>
      <c r="E72" s="28">
        <v>92150168</v>
      </c>
      <c r="F72" s="28">
        <v>18405949.460000001</v>
      </c>
      <c r="G72" s="28">
        <f t="shared" ref="G72:G135" si="22">E72-F72</f>
        <v>73744218.539999992</v>
      </c>
      <c r="H72" s="29">
        <f t="shared" ref="H72:H135" si="23">(F72/E72)*100</f>
        <v>19.973864247322915</v>
      </c>
      <c r="I72" s="29">
        <f t="shared" ref="I72:I135" si="24">(F72/D72)*100</f>
        <v>18.946616161707663</v>
      </c>
      <c r="J72" s="20"/>
      <c r="K72" s="20"/>
      <c r="L72" s="20"/>
      <c r="M72" s="20"/>
    </row>
    <row r="73" spans="1:13" s="3" customFormat="1" ht="39.75" customHeight="1" x14ac:dyDescent="0.2">
      <c r="A73" s="39">
        <v>7</v>
      </c>
      <c r="B73" s="33" t="s">
        <v>64</v>
      </c>
      <c r="C73" s="31">
        <f>C74+C78</f>
        <v>3613500</v>
      </c>
      <c r="D73" s="31">
        <f>D74+D78</f>
        <v>32180650</v>
      </c>
      <c r="E73" s="31">
        <f t="shared" ref="E73:F73" si="25">E74+E78</f>
        <v>16013956</v>
      </c>
      <c r="F73" s="31">
        <f t="shared" si="25"/>
        <v>15765115.069999998</v>
      </c>
      <c r="G73" s="31">
        <f t="shared" si="22"/>
        <v>248840.93000000156</v>
      </c>
      <c r="H73" s="32">
        <f t="shared" si="23"/>
        <v>98.446099577143826</v>
      </c>
      <c r="I73" s="32">
        <f t="shared" si="24"/>
        <v>48.989423986153163</v>
      </c>
      <c r="J73" s="20"/>
      <c r="K73" s="20"/>
      <c r="L73" s="20"/>
      <c r="M73" s="20"/>
    </row>
    <row r="74" spans="1:13" s="17" customFormat="1" ht="13.5" x14ac:dyDescent="0.25">
      <c r="A74" s="40"/>
      <c r="B74" s="33" t="s">
        <v>2</v>
      </c>
      <c r="C74" s="31">
        <f>SUM(C75:C77)</f>
        <v>3188600</v>
      </c>
      <c r="D74" s="31">
        <f>SUM(D75:D77)</f>
        <v>31419750</v>
      </c>
      <c r="E74" s="31">
        <f>SUM(E75:E77)</f>
        <v>15268056</v>
      </c>
      <c r="F74" s="31">
        <f>SUM(F75:F77)</f>
        <v>15246165.069999998</v>
      </c>
      <c r="G74" s="31">
        <f t="shared" si="22"/>
        <v>21890.930000001565</v>
      </c>
      <c r="H74" s="32">
        <f t="shared" si="23"/>
        <v>99.856622676783473</v>
      </c>
      <c r="I74" s="32">
        <f t="shared" si="24"/>
        <v>48.524145067990673</v>
      </c>
      <c r="J74" s="20"/>
      <c r="K74" s="20"/>
      <c r="L74" s="20"/>
      <c r="M74" s="20"/>
    </row>
    <row r="75" spans="1:13" s="8" customFormat="1" x14ac:dyDescent="0.2">
      <c r="A75" s="40"/>
      <c r="B75" s="35" t="s">
        <v>18</v>
      </c>
      <c r="C75" s="28">
        <v>137600</v>
      </c>
      <c r="D75" s="28">
        <v>137600</v>
      </c>
      <c r="E75" s="28">
        <v>63900</v>
      </c>
      <c r="F75" s="28">
        <v>63896</v>
      </c>
      <c r="G75" s="28">
        <f t="shared" si="22"/>
        <v>4</v>
      </c>
      <c r="H75" s="29">
        <f t="shared" si="23"/>
        <v>99.993740219092331</v>
      </c>
      <c r="I75" s="29">
        <f t="shared" si="24"/>
        <v>46.436046511627907</v>
      </c>
      <c r="J75" s="20"/>
      <c r="K75" s="20"/>
      <c r="L75" s="20"/>
      <c r="M75" s="20"/>
    </row>
    <row r="76" spans="1:13" s="8" customFormat="1" x14ac:dyDescent="0.2">
      <c r="A76" s="40"/>
      <c r="B76" s="27" t="s">
        <v>25</v>
      </c>
      <c r="C76" s="28">
        <v>0</v>
      </c>
      <c r="D76" s="28">
        <v>14892162</v>
      </c>
      <c r="E76" s="28">
        <v>14892162</v>
      </c>
      <c r="F76" s="28">
        <v>14892161.699999999</v>
      </c>
      <c r="G76" s="28">
        <f t="shared" si="22"/>
        <v>0.30000000074505806</v>
      </c>
      <c r="H76" s="29">
        <f t="shared" si="23"/>
        <v>99.999997985517481</v>
      </c>
      <c r="I76" s="29">
        <f t="shared" si="24"/>
        <v>99.999997985517481</v>
      </c>
      <c r="J76" s="20"/>
      <c r="K76" s="20"/>
      <c r="L76" s="20"/>
      <c r="M76" s="20"/>
    </row>
    <row r="77" spans="1:13" s="8" customFormat="1" ht="15" customHeight="1" x14ac:dyDescent="0.2">
      <c r="A77" s="40"/>
      <c r="B77" s="35" t="s">
        <v>3</v>
      </c>
      <c r="C77" s="28">
        <v>3051000</v>
      </c>
      <c r="D77" s="28">
        <v>16389988</v>
      </c>
      <c r="E77" s="28">
        <v>311994</v>
      </c>
      <c r="F77" s="28">
        <v>290107.37</v>
      </c>
      <c r="G77" s="28">
        <f t="shared" si="22"/>
        <v>21886.630000000005</v>
      </c>
      <c r="H77" s="29">
        <f t="shared" si="23"/>
        <v>92.984919581786826</v>
      </c>
      <c r="I77" s="29">
        <f t="shared" si="24"/>
        <v>1.7700279585317571</v>
      </c>
      <c r="J77" s="20"/>
      <c r="K77" s="20"/>
      <c r="L77" s="20"/>
      <c r="M77" s="20"/>
    </row>
    <row r="78" spans="1:13" s="17" customFormat="1" ht="25.5" customHeight="1" x14ac:dyDescent="0.25">
      <c r="A78" s="40"/>
      <c r="B78" s="33" t="s">
        <v>51</v>
      </c>
      <c r="C78" s="31">
        <f>SUM(C79:C82)</f>
        <v>424900</v>
      </c>
      <c r="D78" s="31">
        <f>SUM(D79:D82)</f>
        <v>760900</v>
      </c>
      <c r="E78" s="31">
        <f t="shared" ref="E78:F78" si="26">SUM(E79:E82)</f>
        <v>745900</v>
      </c>
      <c r="F78" s="31">
        <f t="shared" si="26"/>
        <v>518950</v>
      </c>
      <c r="G78" s="31">
        <f t="shared" si="22"/>
        <v>226950</v>
      </c>
      <c r="H78" s="32">
        <f t="shared" si="23"/>
        <v>69.573669392679989</v>
      </c>
      <c r="I78" s="32">
        <f t="shared" si="24"/>
        <v>68.202129057694833</v>
      </c>
      <c r="J78" s="20"/>
      <c r="K78" s="20"/>
      <c r="L78" s="20"/>
      <c r="M78" s="20"/>
    </row>
    <row r="79" spans="1:13" s="18" customFormat="1" ht="15.75" customHeight="1" x14ac:dyDescent="0.2">
      <c r="A79" s="40"/>
      <c r="B79" s="35" t="s">
        <v>18</v>
      </c>
      <c r="C79" s="28">
        <v>0</v>
      </c>
      <c r="D79" s="28">
        <v>26000</v>
      </c>
      <c r="E79" s="28">
        <v>26000</v>
      </c>
      <c r="F79" s="28">
        <v>0</v>
      </c>
      <c r="G79" s="28">
        <f t="shared" si="22"/>
        <v>26000</v>
      </c>
      <c r="H79" s="29">
        <f t="shared" si="23"/>
        <v>0</v>
      </c>
      <c r="I79" s="29">
        <f t="shared" si="24"/>
        <v>0</v>
      </c>
      <c r="J79" s="7"/>
      <c r="K79" s="7"/>
      <c r="L79" s="7"/>
      <c r="M79" s="7"/>
    </row>
    <row r="80" spans="1:13" s="18" customFormat="1" ht="15.75" customHeight="1" x14ac:dyDescent="0.2">
      <c r="A80" s="40"/>
      <c r="B80" s="27" t="s">
        <v>69</v>
      </c>
      <c r="C80" s="28">
        <v>0</v>
      </c>
      <c r="D80" s="28">
        <v>240000</v>
      </c>
      <c r="E80" s="28">
        <v>225000</v>
      </c>
      <c r="F80" s="28">
        <v>94050</v>
      </c>
      <c r="G80" s="28">
        <f t="shared" si="22"/>
        <v>130950</v>
      </c>
      <c r="H80" s="29">
        <f t="shared" si="23"/>
        <v>41.8</v>
      </c>
      <c r="I80" s="29">
        <f t="shared" si="24"/>
        <v>39.1875</v>
      </c>
      <c r="J80" s="7"/>
      <c r="K80" s="7"/>
      <c r="L80" s="7"/>
      <c r="M80" s="7"/>
    </row>
    <row r="81" spans="1:13" s="8" customFormat="1" ht="15.75" customHeight="1" x14ac:dyDescent="0.2">
      <c r="A81" s="40"/>
      <c r="B81" s="34" t="s">
        <v>24</v>
      </c>
      <c r="C81" s="28">
        <v>303643</v>
      </c>
      <c r="D81" s="28">
        <v>303643</v>
      </c>
      <c r="E81" s="28">
        <v>303643</v>
      </c>
      <c r="F81" s="28">
        <v>303643</v>
      </c>
      <c r="G81" s="28">
        <f t="shared" si="22"/>
        <v>0</v>
      </c>
      <c r="H81" s="29">
        <f t="shared" si="23"/>
        <v>100</v>
      </c>
      <c r="I81" s="29">
        <f t="shared" si="24"/>
        <v>100</v>
      </c>
      <c r="J81" s="20"/>
      <c r="K81" s="20"/>
      <c r="L81" s="20"/>
      <c r="M81" s="20"/>
    </row>
    <row r="82" spans="1:13" s="8" customFormat="1" ht="15.75" customHeight="1" x14ac:dyDescent="0.2">
      <c r="A82" s="40"/>
      <c r="B82" s="27" t="s">
        <v>4</v>
      </c>
      <c r="C82" s="28">
        <v>121257</v>
      </c>
      <c r="D82" s="28">
        <v>191257</v>
      </c>
      <c r="E82" s="28">
        <v>191257</v>
      </c>
      <c r="F82" s="28">
        <v>121257</v>
      </c>
      <c r="G82" s="28">
        <f t="shared" si="22"/>
        <v>70000</v>
      </c>
      <c r="H82" s="29">
        <f t="shared" si="23"/>
        <v>63.400032417114147</v>
      </c>
      <c r="I82" s="29">
        <f t="shared" si="24"/>
        <v>63.400032417114147</v>
      </c>
      <c r="J82" s="20"/>
      <c r="K82" s="20"/>
      <c r="L82" s="20"/>
      <c r="M82" s="20"/>
    </row>
    <row r="83" spans="1:13" s="3" customFormat="1" ht="41.25" customHeight="1" x14ac:dyDescent="0.2">
      <c r="A83" s="39">
        <v>8</v>
      </c>
      <c r="B83" s="33" t="s">
        <v>47</v>
      </c>
      <c r="C83" s="31">
        <f>C84+C87</f>
        <v>12761460</v>
      </c>
      <c r="D83" s="31">
        <f>D84+D87</f>
        <v>52976984</v>
      </c>
      <c r="E83" s="31">
        <f>E84+E87</f>
        <v>35245838.549999997</v>
      </c>
      <c r="F83" s="31">
        <f>F84+F87</f>
        <v>18774127.27</v>
      </c>
      <c r="G83" s="31">
        <f t="shared" si="22"/>
        <v>16471711.279999997</v>
      </c>
      <c r="H83" s="32">
        <f t="shared" si="23"/>
        <v>53.266223878790363</v>
      </c>
      <c r="I83" s="32">
        <f t="shared" si="24"/>
        <v>35.438271212268333</v>
      </c>
      <c r="J83" s="20"/>
      <c r="K83" s="20"/>
      <c r="L83" s="20"/>
      <c r="M83" s="20"/>
    </row>
    <row r="84" spans="1:13" s="17" customFormat="1" ht="45" customHeight="1" x14ac:dyDescent="0.25">
      <c r="A84" s="40"/>
      <c r="B84" s="30" t="s">
        <v>19</v>
      </c>
      <c r="C84" s="31">
        <f>SUM(C85:C85)</f>
        <v>60000</v>
      </c>
      <c r="D84" s="31">
        <f>SUM(D85:D86)</f>
        <v>9622905</v>
      </c>
      <c r="E84" s="31">
        <f t="shared" ref="E84:F84" si="27">SUM(E85:E86)</f>
        <v>60000</v>
      </c>
      <c r="F84" s="31">
        <f t="shared" si="27"/>
        <v>59998.2</v>
      </c>
      <c r="G84" s="31">
        <f t="shared" si="22"/>
        <v>1.8000000000029104</v>
      </c>
      <c r="H84" s="32">
        <f t="shared" si="23"/>
        <v>99.996999999999986</v>
      </c>
      <c r="I84" s="32">
        <f t="shared" si="24"/>
        <v>0.62349363315963324</v>
      </c>
      <c r="J84" s="20"/>
      <c r="K84" s="20"/>
      <c r="L84" s="20"/>
      <c r="M84" s="20"/>
    </row>
    <row r="85" spans="1:13" s="8" customFormat="1" x14ac:dyDescent="0.2">
      <c r="A85" s="40"/>
      <c r="B85" s="27" t="s">
        <v>18</v>
      </c>
      <c r="C85" s="28">
        <v>60000</v>
      </c>
      <c r="D85" s="28">
        <v>60000</v>
      </c>
      <c r="E85" s="28">
        <v>60000</v>
      </c>
      <c r="F85" s="28">
        <v>59998.2</v>
      </c>
      <c r="G85" s="28">
        <f t="shared" si="22"/>
        <v>1.8000000000029104</v>
      </c>
      <c r="H85" s="29">
        <f t="shared" si="23"/>
        <v>99.996999999999986</v>
      </c>
      <c r="I85" s="29">
        <f t="shared" si="24"/>
        <v>99.996999999999986</v>
      </c>
      <c r="J85" s="20"/>
      <c r="K85" s="20"/>
      <c r="L85" s="20"/>
      <c r="M85" s="20"/>
    </row>
    <row r="86" spans="1:13" s="8" customFormat="1" ht="25.5" x14ac:dyDescent="0.2">
      <c r="A86" s="40"/>
      <c r="B86" s="27" t="s">
        <v>23</v>
      </c>
      <c r="C86" s="28">
        <v>0</v>
      </c>
      <c r="D86" s="28">
        <v>9562905</v>
      </c>
      <c r="E86" s="28">
        <v>0</v>
      </c>
      <c r="F86" s="28">
        <v>0</v>
      </c>
      <c r="G86" s="28">
        <f t="shared" si="22"/>
        <v>0</v>
      </c>
      <c r="H86" s="29">
        <v>0</v>
      </c>
      <c r="I86" s="29">
        <f t="shared" si="24"/>
        <v>0</v>
      </c>
      <c r="J86" s="20"/>
      <c r="K86" s="20"/>
      <c r="L86" s="20"/>
      <c r="M86" s="20"/>
    </row>
    <row r="87" spans="1:13" s="17" customFormat="1" ht="25.5" x14ac:dyDescent="0.25">
      <c r="A87" s="40"/>
      <c r="B87" s="30" t="s">
        <v>9</v>
      </c>
      <c r="C87" s="31">
        <f>SUM(C88:C94)</f>
        <v>12701460</v>
      </c>
      <c r="D87" s="31">
        <f>SUM(D88:D94)</f>
        <v>43354079</v>
      </c>
      <c r="E87" s="31">
        <f>SUM(E88:E94)</f>
        <v>35185838.549999997</v>
      </c>
      <c r="F87" s="31">
        <f>SUM(F88:F94)</f>
        <v>18714129.07</v>
      </c>
      <c r="G87" s="31">
        <f t="shared" si="22"/>
        <v>16471709.479999997</v>
      </c>
      <c r="H87" s="32">
        <f t="shared" si="23"/>
        <v>53.186537087660234</v>
      </c>
      <c r="I87" s="32">
        <f t="shared" si="24"/>
        <v>43.165786245857049</v>
      </c>
      <c r="J87" s="20"/>
      <c r="K87" s="20"/>
      <c r="L87" s="20"/>
      <c r="M87" s="20"/>
    </row>
    <row r="88" spans="1:13" s="8" customFormat="1" x14ac:dyDescent="0.2">
      <c r="A88" s="40"/>
      <c r="B88" s="27" t="s">
        <v>18</v>
      </c>
      <c r="C88" s="28">
        <v>202600</v>
      </c>
      <c r="D88" s="28">
        <v>319952</v>
      </c>
      <c r="E88" s="28">
        <v>248819</v>
      </c>
      <c r="F88" s="28">
        <v>120639.66</v>
      </c>
      <c r="G88" s="28">
        <f t="shared" si="22"/>
        <v>128179.34</v>
      </c>
      <c r="H88" s="29">
        <f t="shared" si="23"/>
        <v>48.48490669924724</v>
      </c>
      <c r="I88" s="29">
        <f t="shared" si="24"/>
        <v>37.705549582437364</v>
      </c>
      <c r="J88" s="20"/>
      <c r="K88" s="20"/>
      <c r="L88" s="20"/>
      <c r="M88" s="20"/>
    </row>
    <row r="89" spans="1:13" s="8" customFormat="1" x14ac:dyDescent="0.2">
      <c r="A89" s="40"/>
      <c r="B89" s="27" t="s">
        <v>25</v>
      </c>
      <c r="C89" s="28">
        <v>99500</v>
      </c>
      <c r="D89" s="28">
        <v>61800</v>
      </c>
      <c r="E89" s="28">
        <v>46400</v>
      </c>
      <c r="F89" s="28">
        <v>46200</v>
      </c>
      <c r="G89" s="28">
        <f t="shared" si="22"/>
        <v>200</v>
      </c>
      <c r="H89" s="29">
        <f t="shared" si="23"/>
        <v>99.568965517241381</v>
      </c>
      <c r="I89" s="29">
        <f t="shared" si="24"/>
        <v>74.757281553398059</v>
      </c>
      <c r="J89" s="20"/>
      <c r="K89" s="20"/>
      <c r="L89" s="20"/>
      <c r="M89" s="20"/>
    </row>
    <row r="90" spans="1:13" s="8" customFormat="1" ht="13.5" customHeight="1" x14ac:dyDescent="0.2">
      <c r="A90" s="40"/>
      <c r="B90" s="27" t="s">
        <v>69</v>
      </c>
      <c r="C90" s="28">
        <v>9276000</v>
      </c>
      <c r="D90" s="28">
        <v>18650959</v>
      </c>
      <c r="E90" s="28">
        <v>16351415.550000001</v>
      </c>
      <c r="F90" s="28">
        <v>15343510.68</v>
      </c>
      <c r="G90" s="28">
        <f t="shared" si="22"/>
        <v>1007904.870000001</v>
      </c>
      <c r="H90" s="29">
        <f t="shared" si="23"/>
        <v>93.835977888776725</v>
      </c>
      <c r="I90" s="29">
        <f t="shared" si="24"/>
        <v>82.26660452151549</v>
      </c>
      <c r="J90" s="20"/>
      <c r="K90" s="20"/>
      <c r="L90" s="20"/>
      <c r="M90" s="20"/>
    </row>
    <row r="91" spans="1:13" s="8" customFormat="1" x14ac:dyDescent="0.2">
      <c r="A91" s="40"/>
      <c r="B91" s="34" t="s">
        <v>24</v>
      </c>
      <c r="C91" s="28">
        <v>1150160</v>
      </c>
      <c r="D91" s="28">
        <v>6075005</v>
      </c>
      <c r="E91" s="28">
        <v>1485138</v>
      </c>
      <c r="F91" s="28">
        <v>1382661.28</v>
      </c>
      <c r="G91" s="28">
        <f t="shared" si="22"/>
        <v>102476.71999999997</v>
      </c>
      <c r="H91" s="29">
        <f t="shared" si="23"/>
        <v>93.099852000285495</v>
      </c>
      <c r="I91" s="29">
        <f t="shared" si="24"/>
        <v>22.75983772852862</v>
      </c>
      <c r="J91" s="20"/>
      <c r="K91" s="20"/>
      <c r="L91" s="20"/>
      <c r="M91" s="20"/>
    </row>
    <row r="92" spans="1:13" s="8" customFormat="1" x14ac:dyDescent="0.2">
      <c r="A92" s="40"/>
      <c r="B92" s="27" t="s">
        <v>4</v>
      </c>
      <c r="C92" s="28">
        <v>1373200</v>
      </c>
      <c r="D92" s="28">
        <v>17657030</v>
      </c>
      <c r="E92" s="28">
        <v>16597666</v>
      </c>
      <c r="F92" s="28">
        <v>1553627.45</v>
      </c>
      <c r="G92" s="28">
        <f t="shared" si="22"/>
        <v>15044038.550000001</v>
      </c>
      <c r="H92" s="29">
        <f t="shared" si="23"/>
        <v>9.3605176173565603</v>
      </c>
      <c r="I92" s="29">
        <f t="shared" si="24"/>
        <v>8.7989172018170656</v>
      </c>
      <c r="J92" s="20"/>
      <c r="K92" s="20"/>
      <c r="L92" s="20"/>
      <c r="M92" s="20"/>
    </row>
    <row r="93" spans="1:13" s="8" customFormat="1" ht="25.5" x14ac:dyDescent="0.2">
      <c r="A93" s="40"/>
      <c r="B93" s="27" t="s">
        <v>23</v>
      </c>
      <c r="C93" s="28">
        <v>168700</v>
      </c>
      <c r="D93" s="28">
        <v>158033</v>
      </c>
      <c r="E93" s="28">
        <v>95000</v>
      </c>
      <c r="F93" s="28">
        <v>71500</v>
      </c>
      <c r="G93" s="28">
        <f t="shared" si="22"/>
        <v>23500</v>
      </c>
      <c r="H93" s="29">
        <f t="shared" si="23"/>
        <v>75.26315789473685</v>
      </c>
      <c r="I93" s="29">
        <f t="shared" si="24"/>
        <v>45.24371492030145</v>
      </c>
      <c r="J93" s="20"/>
      <c r="K93" s="20"/>
      <c r="L93" s="20"/>
      <c r="M93" s="20"/>
    </row>
    <row r="94" spans="1:13" s="8" customFormat="1" ht="18" customHeight="1" x14ac:dyDescent="0.2">
      <c r="A94" s="40"/>
      <c r="B94" s="27" t="s">
        <v>3</v>
      </c>
      <c r="C94" s="28">
        <v>431300</v>
      </c>
      <c r="D94" s="28">
        <v>431300</v>
      </c>
      <c r="E94" s="28">
        <v>361400</v>
      </c>
      <c r="F94" s="28">
        <v>195990</v>
      </c>
      <c r="G94" s="28">
        <f t="shared" si="22"/>
        <v>165410</v>
      </c>
      <c r="H94" s="29">
        <f t="shared" si="23"/>
        <v>54.230769230769226</v>
      </c>
      <c r="I94" s="29">
        <f t="shared" si="24"/>
        <v>45.441687920241129</v>
      </c>
      <c r="J94" s="20"/>
      <c r="K94" s="20"/>
      <c r="L94" s="20"/>
      <c r="M94" s="20"/>
    </row>
    <row r="95" spans="1:13" s="3" customFormat="1" ht="24.75" customHeight="1" x14ac:dyDescent="0.2">
      <c r="A95" s="39">
        <v>9</v>
      </c>
      <c r="B95" s="33" t="s">
        <v>65</v>
      </c>
      <c r="C95" s="31">
        <f>C96+C99+C101</f>
        <v>411477700</v>
      </c>
      <c r="D95" s="31">
        <f>D96+D99+D101</f>
        <v>492097380</v>
      </c>
      <c r="E95" s="31">
        <f t="shared" ref="E95:F95" si="28">E96+E99+E101</f>
        <v>340827697</v>
      </c>
      <c r="F95" s="31">
        <f t="shared" si="28"/>
        <v>309543788.57000005</v>
      </c>
      <c r="G95" s="31">
        <f t="shared" si="22"/>
        <v>31283908.429999948</v>
      </c>
      <c r="H95" s="32">
        <f t="shared" si="23"/>
        <v>90.821195370750658</v>
      </c>
      <c r="I95" s="32">
        <f t="shared" si="24"/>
        <v>62.90295399865775</v>
      </c>
      <c r="J95" s="20"/>
      <c r="K95" s="20"/>
      <c r="L95" s="20"/>
      <c r="M95" s="20"/>
    </row>
    <row r="96" spans="1:13" s="17" customFormat="1" ht="13.5" x14ac:dyDescent="0.25">
      <c r="A96" s="40"/>
      <c r="B96" s="33" t="s">
        <v>7</v>
      </c>
      <c r="C96" s="31">
        <f>SUM(C97:C98)</f>
        <v>328405300</v>
      </c>
      <c r="D96" s="31">
        <f>SUM(D97:D98)</f>
        <v>402549762</v>
      </c>
      <c r="E96" s="31">
        <f t="shared" ref="E96:F96" si="29">SUM(E97:E98)</f>
        <v>271025133</v>
      </c>
      <c r="F96" s="31">
        <f t="shared" si="29"/>
        <v>259420521.52000001</v>
      </c>
      <c r="G96" s="31">
        <f t="shared" si="22"/>
        <v>11604611.479999989</v>
      </c>
      <c r="H96" s="32">
        <f t="shared" si="23"/>
        <v>95.718252638953601</v>
      </c>
      <c r="I96" s="32">
        <f t="shared" si="24"/>
        <v>64.444336081858125</v>
      </c>
      <c r="J96" s="20"/>
      <c r="K96" s="20"/>
      <c r="L96" s="20"/>
      <c r="M96" s="20"/>
    </row>
    <row r="97" spans="1:13" s="8" customFormat="1" x14ac:dyDescent="0.2">
      <c r="A97" s="40"/>
      <c r="B97" s="35" t="s">
        <v>18</v>
      </c>
      <c r="C97" s="28">
        <v>327602200</v>
      </c>
      <c r="D97" s="28">
        <v>401696662</v>
      </c>
      <c r="E97" s="28">
        <v>270675133</v>
      </c>
      <c r="F97" s="28">
        <v>259250613.61000001</v>
      </c>
      <c r="G97" s="28">
        <f t="shared" si="22"/>
        <v>11424519.389999986</v>
      </c>
      <c r="H97" s="29">
        <f t="shared" si="23"/>
        <v>95.779250475144323</v>
      </c>
      <c r="I97" s="29">
        <f t="shared" si="24"/>
        <v>64.538901647631818</v>
      </c>
      <c r="J97" s="20"/>
      <c r="K97" s="20"/>
      <c r="L97" s="20"/>
      <c r="M97" s="20"/>
    </row>
    <row r="98" spans="1:13" s="8" customFormat="1" ht="25.5" x14ac:dyDescent="0.2">
      <c r="A98" s="40"/>
      <c r="B98" s="27" t="s">
        <v>23</v>
      </c>
      <c r="C98" s="28">
        <v>803100</v>
      </c>
      <c r="D98" s="28">
        <v>853100</v>
      </c>
      <c r="E98" s="28">
        <v>350000</v>
      </c>
      <c r="F98" s="28">
        <v>169907.91</v>
      </c>
      <c r="G98" s="28">
        <f t="shared" si="22"/>
        <v>180092.09</v>
      </c>
      <c r="H98" s="29">
        <f t="shared" si="23"/>
        <v>48.545117142857144</v>
      </c>
      <c r="I98" s="29">
        <f t="shared" si="24"/>
        <v>19.916529129058727</v>
      </c>
      <c r="J98" s="20"/>
      <c r="K98" s="20"/>
      <c r="L98" s="20"/>
      <c r="M98" s="20"/>
    </row>
    <row r="99" spans="1:13" s="17" customFormat="1" ht="13.5" x14ac:dyDescent="0.25">
      <c r="A99" s="40"/>
      <c r="B99" s="33" t="s">
        <v>20</v>
      </c>
      <c r="C99" s="31">
        <f>SUM(C100:C100)</f>
        <v>75964900</v>
      </c>
      <c r="D99" s="31">
        <f>SUM(D100:D100)</f>
        <v>82210118</v>
      </c>
      <c r="E99" s="31">
        <f>SUM(E100:E100)</f>
        <v>62695064</v>
      </c>
      <c r="F99" s="31">
        <f>SUM(F100:F100)</f>
        <v>43201054.880000003</v>
      </c>
      <c r="G99" s="31">
        <f t="shared" si="22"/>
        <v>19494009.119999997</v>
      </c>
      <c r="H99" s="32">
        <f t="shared" si="23"/>
        <v>68.906628566484912</v>
      </c>
      <c r="I99" s="32">
        <f t="shared" si="24"/>
        <v>52.549559507991461</v>
      </c>
      <c r="J99" s="20"/>
      <c r="K99" s="20"/>
      <c r="L99" s="20"/>
      <c r="M99" s="20"/>
    </row>
    <row r="100" spans="1:13" s="8" customFormat="1" x14ac:dyDescent="0.2">
      <c r="A100" s="40"/>
      <c r="B100" s="35" t="s">
        <v>18</v>
      </c>
      <c r="C100" s="28">
        <v>75964900</v>
      </c>
      <c r="D100" s="28">
        <v>82210118</v>
      </c>
      <c r="E100" s="28">
        <v>62695064</v>
      </c>
      <c r="F100" s="28">
        <v>43201054.880000003</v>
      </c>
      <c r="G100" s="28">
        <f t="shared" si="22"/>
        <v>19494009.119999997</v>
      </c>
      <c r="H100" s="29">
        <f t="shared" si="23"/>
        <v>68.906628566484912</v>
      </c>
      <c r="I100" s="29">
        <f t="shared" si="24"/>
        <v>52.549559507991461</v>
      </c>
      <c r="J100" s="20"/>
      <c r="K100" s="20"/>
      <c r="L100" s="20"/>
      <c r="M100" s="20"/>
    </row>
    <row r="101" spans="1:13" s="17" customFormat="1" ht="13.5" x14ac:dyDescent="0.25">
      <c r="A101" s="40"/>
      <c r="B101" s="33" t="s">
        <v>8</v>
      </c>
      <c r="C101" s="31">
        <f t="shared" ref="C101:E101" si="30">C102</f>
        <v>7107500</v>
      </c>
      <c r="D101" s="31">
        <f t="shared" si="30"/>
        <v>7337500</v>
      </c>
      <c r="E101" s="31">
        <f t="shared" si="30"/>
        <v>7107500</v>
      </c>
      <c r="F101" s="31">
        <f>F102</f>
        <v>6922212.1699999999</v>
      </c>
      <c r="G101" s="31">
        <f t="shared" si="22"/>
        <v>185287.83000000007</v>
      </c>
      <c r="H101" s="32">
        <f t="shared" si="23"/>
        <v>97.393066056982065</v>
      </c>
      <c r="I101" s="32">
        <f t="shared" si="24"/>
        <v>94.340199931856887</v>
      </c>
      <c r="J101" s="20"/>
      <c r="K101" s="20"/>
      <c r="L101" s="20"/>
      <c r="M101" s="20"/>
    </row>
    <row r="102" spans="1:13" s="8" customFormat="1" x14ac:dyDescent="0.2">
      <c r="A102" s="40"/>
      <c r="B102" s="35" t="s">
        <v>18</v>
      </c>
      <c r="C102" s="28">
        <v>7107500</v>
      </c>
      <c r="D102" s="28">
        <v>7337500</v>
      </c>
      <c r="E102" s="28">
        <v>7107500</v>
      </c>
      <c r="F102" s="28">
        <v>6922212.1699999999</v>
      </c>
      <c r="G102" s="28">
        <f t="shared" si="22"/>
        <v>185287.83000000007</v>
      </c>
      <c r="H102" s="29">
        <f t="shared" si="23"/>
        <v>97.393066056982065</v>
      </c>
      <c r="I102" s="29">
        <f t="shared" si="24"/>
        <v>94.340199931856887</v>
      </c>
      <c r="J102" s="20"/>
      <c r="K102" s="20"/>
      <c r="L102" s="20"/>
      <c r="M102" s="20"/>
    </row>
    <row r="103" spans="1:13" s="3" customFormat="1" ht="28.5" customHeight="1" x14ac:dyDescent="0.2">
      <c r="A103" s="39">
        <v>10</v>
      </c>
      <c r="B103" s="30" t="s">
        <v>66</v>
      </c>
      <c r="C103" s="31">
        <f>C104+C106+C110</f>
        <v>681439200</v>
      </c>
      <c r="D103" s="31">
        <f>D104+D106+D110</f>
        <v>1263469155</v>
      </c>
      <c r="E103" s="31">
        <f t="shared" ref="E103:F103" si="31">E104+E106+E110</f>
        <v>677958768</v>
      </c>
      <c r="F103" s="31">
        <f t="shared" si="31"/>
        <v>576324602.3599999</v>
      </c>
      <c r="G103" s="31">
        <f t="shared" si="22"/>
        <v>101634165.6400001</v>
      </c>
      <c r="H103" s="32">
        <f t="shared" si="23"/>
        <v>85.008798405274092</v>
      </c>
      <c r="I103" s="32">
        <f t="shared" si="24"/>
        <v>45.61445762876577</v>
      </c>
      <c r="J103" s="20"/>
      <c r="K103" s="20"/>
      <c r="L103" s="20"/>
      <c r="M103" s="20"/>
    </row>
    <row r="104" spans="1:13" s="17" customFormat="1" ht="13.5" x14ac:dyDescent="0.25">
      <c r="A104" s="40"/>
      <c r="B104" s="30" t="s">
        <v>10</v>
      </c>
      <c r="C104" s="31">
        <f t="shared" ref="C104:E104" si="32">C105</f>
        <v>353049100</v>
      </c>
      <c r="D104" s="31">
        <f t="shared" si="32"/>
        <v>353478124</v>
      </c>
      <c r="E104" s="31">
        <f t="shared" si="32"/>
        <v>234761096</v>
      </c>
      <c r="F104" s="31">
        <f>F105</f>
        <v>234659553.69999999</v>
      </c>
      <c r="G104" s="31">
        <f t="shared" si="22"/>
        <v>101542.30000001192</v>
      </c>
      <c r="H104" s="32">
        <f t="shared" si="23"/>
        <v>99.956746538617281</v>
      </c>
      <c r="I104" s="32">
        <f t="shared" si="24"/>
        <v>66.385877305380291</v>
      </c>
      <c r="J104" s="20"/>
      <c r="K104" s="20"/>
      <c r="L104" s="20"/>
      <c r="M104" s="20"/>
    </row>
    <row r="105" spans="1:13" s="8" customFormat="1" ht="17.25" customHeight="1" x14ac:dyDescent="0.2">
      <c r="A105" s="40"/>
      <c r="B105" s="27" t="s">
        <v>3</v>
      </c>
      <c r="C105" s="28">
        <v>353049100</v>
      </c>
      <c r="D105" s="28">
        <v>353478124</v>
      </c>
      <c r="E105" s="28">
        <v>234761096</v>
      </c>
      <c r="F105" s="28">
        <v>234659553.69999999</v>
      </c>
      <c r="G105" s="28">
        <f t="shared" si="22"/>
        <v>101542.30000001192</v>
      </c>
      <c r="H105" s="29">
        <f t="shared" si="23"/>
        <v>99.956746538617281</v>
      </c>
      <c r="I105" s="29">
        <f t="shared" si="24"/>
        <v>66.385877305380291</v>
      </c>
      <c r="J105" s="20"/>
      <c r="K105" s="20"/>
      <c r="L105" s="20"/>
      <c r="M105" s="20"/>
    </row>
    <row r="106" spans="1:13" s="17" customFormat="1" ht="13.5" x14ac:dyDescent="0.25">
      <c r="A106" s="40"/>
      <c r="B106" s="30" t="s">
        <v>11</v>
      </c>
      <c r="C106" s="31">
        <f t="shared" ref="C106" si="33">SUM(C108:C109)</f>
        <v>307166000</v>
      </c>
      <c r="D106" s="31">
        <f>SUM(D107:D109)</f>
        <v>877023270</v>
      </c>
      <c r="E106" s="31">
        <f t="shared" ref="E106:F106" si="34">SUM(E107:E109)</f>
        <v>434225613</v>
      </c>
      <c r="F106" s="31">
        <f t="shared" si="34"/>
        <v>334665853.40999997</v>
      </c>
      <c r="G106" s="31">
        <f t="shared" si="22"/>
        <v>99559759.590000033</v>
      </c>
      <c r="H106" s="32">
        <f t="shared" si="23"/>
        <v>77.071882309715335</v>
      </c>
      <c r="I106" s="32">
        <f t="shared" si="24"/>
        <v>38.159290050536512</v>
      </c>
      <c r="J106" s="20"/>
      <c r="K106" s="20"/>
      <c r="L106" s="20"/>
      <c r="M106" s="20"/>
    </row>
    <row r="107" spans="1:13" s="18" customFormat="1" x14ac:dyDescent="0.2">
      <c r="A107" s="40"/>
      <c r="B107" s="27" t="s">
        <v>25</v>
      </c>
      <c r="C107" s="28">
        <v>0</v>
      </c>
      <c r="D107" s="28">
        <v>6002880</v>
      </c>
      <c r="E107" s="28">
        <v>5889550</v>
      </c>
      <c r="F107" s="28">
        <v>0</v>
      </c>
      <c r="G107" s="28">
        <f t="shared" si="22"/>
        <v>5889550</v>
      </c>
      <c r="H107" s="29">
        <f t="shared" si="23"/>
        <v>0</v>
      </c>
      <c r="I107" s="29">
        <f t="shared" si="24"/>
        <v>0</v>
      </c>
      <c r="J107" s="20"/>
      <c r="K107" s="20"/>
      <c r="L107" s="20"/>
      <c r="M107" s="20"/>
    </row>
    <row r="108" spans="1:13" s="8" customFormat="1" ht="25.5" x14ac:dyDescent="0.2">
      <c r="A108" s="40"/>
      <c r="B108" s="27" t="s">
        <v>23</v>
      </c>
      <c r="C108" s="28">
        <v>0</v>
      </c>
      <c r="D108" s="28">
        <v>458671367</v>
      </c>
      <c r="E108" s="28">
        <v>158305990</v>
      </c>
      <c r="F108" s="28">
        <v>90140850</v>
      </c>
      <c r="G108" s="28">
        <f t="shared" si="22"/>
        <v>68165140</v>
      </c>
      <c r="H108" s="29">
        <f t="shared" si="23"/>
        <v>56.940896551040176</v>
      </c>
      <c r="I108" s="29">
        <f t="shared" si="24"/>
        <v>19.652600202532373</v>
      </c>
      <c r="J108" s="20"/>
      <c r="K108" s="20"/>
      <c r="L108" s="20"/>
      <c r="M108" s="20"/>
    </row>
    <row r="109" spans="1:13" s="8" customFormat="1" ht="14.25" customHeight="1" x14ac:dyDescent="0.2">
      <c r="A109" s="40"/>
      <c r="B109" s="27" t="s">
        <v>3</v>
      </c>
      <c r="C109" s="28">
        <v>307166000</v>
      </c>
      <c r="D109" s="28">
        <v>412349023</v>
      </c>
      <c r="E109" s="28">
        <v>270030073</v>
      </c>
      <c r="F109" s="28">
        <v>244525003.41</v>
      </c>
      <c r="G109" s="28">
        <f t="shared" si="22"/>
        <v>25505069.590000004</v>
      </c>
      <c r="H109" s="29">
        <f t="shared" si="23"/>
        <v>90.554729957799921</v>
      </c>
      <c r="I109" s="29">
        <f t="shared" si="24"/>
        <v>59.300492973400353</v>
      </c>
      <c r="J109" s="20"/>
      <c r="K109" s="20"/>
      <c r="L109" s="20"/>
      <c r="M109" s="20"/>
    </row>
    <row r="110" spans="1:13" s="17" customFormat="1" ht="14.25" customHeight="1" x14ac:dyDescent="0.25">
      <c r="A110" s="40"/>
      <c r="B110" s="30" t="s">
        <v>45</v>
      </c>
      <c r="C110" s="31">
        <f>C112</f>
        <v>21224100</v>
      </c>
      <c r="D110" s="31">
        <f>SUM(D111:D112)</f>
        <v>32967761</v>
      </c>
      <c r="E110" s="31">
        <f t="shared" ref="E110:F110" si="35">SUM(E111:E112)</f>
        <v>8972059</v>
      </c>
      <c r="F110" s="31">
        <f t="shared" si="35"/>
        <v>6999195.25</v>
      </c>
      <c r="G110" s="31">
        <f t="shared" si="22"/>
        <v>1972863.75</v>
      </c>
      <c r="H110" s="32">
        <f t="shared" si="23"/>
        <v>78.01102567426274</v>
      </c>
      <c r="I110" s="32">
        <f t="shared" si="24"/>
        <v>21.230423412739494</v>
      </c>
      <c r="J110" s="20"/>
      <c r="K110" s="20"/>
      <c r="L110" s="20"/>
      <c r="M110" s="20"/>
    </row>
    <row r="111" spans="1:13" s="8" customFormat="1" ht="26.25" customHeight="1" x14ac:dyDescent="0.2">
      <c r="A111" s="40"/>
      <c r="B111" s="27" t="s">
        <v>23</v>
      </c>
      <c r="C111" s="28">
        <v>0</v>
      </c>
      <c r="D111" s="28">
        <v>1617052</v>
      </c>
      <c r="E111" s="28">
        <v>478100</v>
      </c>
      <c r="F111" s="28">
        <v>0</v>
      </c>
      <c r="G111" s="28">
        <f t="shared" si="22"/>
        <v>478100</v>
      </c>
      <c r="H111" s="29">
        <f t="shared" si="23"/>
        <v>0</v>
      </c>
      <c r="I111" s="29">
        <f t="shared" si="24"/>
        <v>0</v>
      </c>
      <c r="J111" s="20"/>
      <c r="K111" s="20"/>
      <c r="L111" s="20"/>
      <c r="M111" s="20"/>
    </row>
    <row r="112" spans="1:13" s="8" customFormat="1" ht="14.25" customHeight="1" x14ac:dyDescent="0.2">
      <c r="A112" s="40"/>
      <c r="B112" s="27" t="s">
        <v>3</v>
      </c>
      <c r="C112" s="28">
        <v>21224100</v>
      </c>
      <c r="D112" s="28">
        <v>31350709</v>
      </c>
      <c r="E112" s="28">
        <v>8493959</v>
      </c>
      <c r="F112" s="28">
        <v>6999195.25</v>
      </c>
      <c r="G112" s="28">
        <f t="shared" si="22"/>
        <v>1494763.75</v>
      </c>
      <c r="H112" s="29">
        <f t="shared" si="23"/>
        <v>82.402037141926399</v>
      </c>
      <c r="I112" s="29">
        <f t="shared" si="24"/>
        <v>22.325476753970701</v>
      </c>
      <c r="J112" s="20"/>
      <c r="K112" s="20"/>
      <c r="L112" s="20"/>
      <c r="M112" s="20"/>
    </row>
    <row r="113" spans="1:13" s="3" customFormat="1" ht="27.75" customHeight="1" x14ac:dyDescent="0.2">
      <c r="A113" s="39">
        <v>11</v>
      </c>
      <c r="B113" s="33" t="s">
        <v>31</v>
      </c>
      <c r="C113" s="31">
        <f>C114</f>
        <v>74357000</v>
      </c>
      <c r="D113" s="31">
        <f t="shared" ref="D113:F113" si="36">D114</f>
        <v>86180536</v>
      </c>
      <c r="E113" s="31">
        <f t="shared" si="36"/>
        <v>55266843</v>
      </c>
      <c r="F113" s="31">
        <f t="shared" si="36"/>
        <v>55190526.109999999</v>
      </c>
      <c r="G113" s="31">
        <f t="shared" si="22"/>
        <v>76316.890000000596</v>
      </c>
      <c r="H113" s="32">
        <f t="shared" si="23"/>
        <v>99.861911978579997</v>
      </c>
      <c r="I113" s="32">
        <f t="shared" si="24"/>
        <v>64.040592773755776</v>
      </c>
      <c r="J113" s="20"/>
      <c r="K113" s="20"/>
      <c r="L113" s="20"/>
      <c r="M113" s="20"/>
    </row>
    <row r="114" spans="1:13" s="17" customFormat="1" ht="13.5" x14ac:dyDescent="0.25">
      <c r="A114" s="40"/>
      <c r="B114" s="33" t="s">
        <v>5</v>
      </c>
      <c r="C114" s="31">
        <f t="shared" ref="C114:E114" si="37">C115</f>
        <v>74357000</v>
      </c>
      <c r="D114" s="31">
        <f t="shared" si="37"/>
        <v>86180536</v>
      </c>
      <c r="E114" s="31">
        <f t="shared" si="37"/>
        <v>55266843</v>
      </c>
      <c r="F114" s="31">
        <f>F115</f>
        <v>55190526.109999999</v>
      </c>
      <c r="G114" s="31">
        <f t="shared" si="22"/>
        <v>76316.890000000596</v>
      </c>
      <c r="H114" s="32">
        <f t="shared" si="23"/>
        <v>99.861911978579997</v>
      </c>
      <c r="I114" s="32">
        <f t="shared" si="24"/>
        <v>64.040592773755776</v>
      </c>
      <c r="J114" s="20"/>
      <c r="K114" s="20"/>
      <c r="L114" s="20"/>
      <c r="M114" s="20"/>
    </row>
    <row r="115" spans="1:13" s="8" customFormat="1" x14ac:dyDescent="0.2">
      <c r="A115" s="40"/>
      <c r="B115" s="35" t="s">
        <v>6</v>
      </c>
      <c r="C115" s="28">
        <v>74357000</v>
      </c>
      <c r="D115" s="28">
        <v>86180536</v>
      </c>
      <c r="E115" s="28">
        <v>55266843</v>
      </c>
      <c r="F115" s="28">
        <v>55190526.109999999</v>
      </c>
      <c r="G115" s="28">
        <f t="shared" si="22"/>
        <v>76316.890000000596</v>
      </c>
      <c r="H115" s="29">
        <f t="shared" si="23"/>
        <v>99.861911978579997</v>
      </c>
      <c r="I115" s="29">
        <f t="shared" si="24"/>
        <v>64.040592773755776</v>
      </c>
      <c r="J115" s="20"/>
      <c r="K115" s="20"/>
      <c r="L115" s="20"/>
      <c r="M115" s="20"/>
    </row>
    <row r="116" spans="1:13" s="3" customFormat="1" x14ac:dyDescent="0.2">
      <c r="A116" s="42">
        <v>12</v>
      </c>
      <c r="B116" s="33" t="s">
        <v>58</v>
      </c>
      <c r="C116" s="31">
        <f>C117+C120+C126+C123</f>
        <v>56453800</v>
      </c>
      <c r="D116" s="31">
        <f t="shared" ref="D116:F116" si="38">D117+D120+D126+D123</f>
        <v>83412450</v>
      </c>
      <c r="E116" s="31">
        <f t="shared" si="38"/>
        <v>63521317</v>
      </c>
      <c r="F116" s="31">
        <f t="shared" si="38"/>
        <v>54609903.159999996</v>
      </c>
      <c r="G116" s="31">
        <f t="shared" si="22"/>
        <v>8911413.8400000036</v>
      </c>
      <c r="H116" s="32">
        <f t="shared" si="23"/>
        <v>85.97098696804413</v>
      </c>
      <c r="I116" s="32">
        <f t="shared" si="24"/>
        <v>65.469726833344424</v>
      </c>
      <c r="J116" s="20"/>
      <c r="K116" s="20"/>
      <c r="L116" s="20"/>
      <c r="M116" s="20"/>
    </row>
    <row r="117" spans="1:13" s="3" customFormat="1" ht="25.5" x14ac:dyDescent="0.2">
      <c r="A117" s="47"/>
      <c r="B117" s="33" t="s">
        <v>57</v>
      </c>
      <c r="C117" s="31">
        <f>C118+C119</f>
        <v>4540200</v>
      </c>
      <c r="D117" s="31">
        <f>D118+D119</f>
        <v>7540200</v>
      </c>
      <c r="E117" s="31">
        <f t="shared" ref="E117:F117" si="39">E118+E119</f>
        <v>7231800</v>
      </c>
      <c r="F117" s="31">
        <f t="shared" si="39"/>
        <v>6843017.6200000001</v>
      </c>
      <c r="G117" s="31">
        <f t="shared" si="22"/>
        <v>388782.37999999989</v>
      </c>
      <c r="H117" s="32">
        <f t="shared" si="23"/>
        <v>94.623988771813387</v>
      </c>
      <c r="I117" s="32">
        <f t="shared" si="24"/>
        <v>90.753794594307848</v>
      </c>
      <c r="J117" s="20"/>
      <c r="K117" s="20"/>
      <c r="L117" s="20"/>
      <c r="M117" s="20"/>
    </row>
    <row r="118" spans="1:13" s="8" customFormat="1" x14ac:dyDescent="0.2">
      <c r="A118" s="47"/>
      <c r="B118" s="35" t="s">
        <v>18</v>
      </c>
      <c r="C118" s="28">
        <v>2950000</v>
      </c>
      <c r="D118" s="28">
        <v>5950000</v>
      </c>
      <c r="E118" s="28">
        <v>5950000</v>
      </c>
      <c r="F118" s="28">
        <v>5750000</v>
      </c>
      <c r="G118" s="28">
        <f t="shared" si="22"/>
        <v>200000</v>
      </c>
      <c r="H118" s="29">
        <f t="shared" si="23"/>
        <v>96.638655462184872</v>
      </c>
      <c r="I118" s="29">
        <f t="shared" si="24"/>
        <v>96.638655462184872</v>
      </c>
      <c r="J118" s="20"/>
      <c r="K118" s="20"/>
      <c r="L118" s="20"/>
      <c r="M118" s="20"/>
    </row>
    <row r="119" spans="1:13" s="8" customFormat="1" x14ac:dyDescent="0.2">
      <c r="A119" s="47"/>
      <c r="B119" s="27" t="s">
        <v>69</v>
      </c>
      <c r="C119" s="28">
        <v>1590200</v>
      </c>
      <c r="D119" s="28">
        <v>1590200</v>
      </c>
      <c r="E119" s="28">
        <v>1281800</v>
      </c>
      <c r="F119" s="28">
        <v>1093017.6200000001</v>
      </c>
      <c r="G119" s="28">
        <f t="shared" si="22"/>
        <v>188782.37999999989</v>
      </c>
      <c r="H119" s="29">
        <f t="shared" si="23"/>
        <v>85.272087689187089</v>
      </c>
      <c r="I119" s="29">
        <f t="shared" si="24"/>
        <v>68.734600679159868</v>
      </c>
      <c r="J119" s="20"/>
      <c r="K119" s="20"/>
      <c r="L119" s="20"/>
      <c r="M119" s="20"/>
    </row>
    <row r="120" spans="1:13" s="17" customFormat="1" ht="38.25" x14ac:dyDescent="0.25">
      <c r="A120" s="47"/>
      <c r="B120" s="33" t="s">
        <v>21</v>
      </c>
      <c r="C120" s="31">
        <f>C121+C122</f>
        <v>51913600</v>
      </c>
      <c r="D120" s="31">
        <f>D121+D122</f>
        <v>59060010</v>
      </c>
      <c r="E120" s="31">
        <f>E121+E122</f>
        <v>43308237</v>
      </c>
      <c r="F120" s="31">
        <f>F121+F122</f>
        <v>36274604.859999999</v>
      </c>
      <c r="G120" s="31">
        <f t="shared" si="22"/>
        <v>7033632.1400000006</v>
      </c>
      <c r="H120" s="32">
        <f t="shared" si="23"/>
        <v>83.759135381105438</v>
      </c>
      <c r="I120" s="32">
        <f t="shared" si="24"/>
        <v>61.419909783286521</v>
      </c>
      <c r="J120" s="20"/>
      <c r="K120" s="20"/>
      <c r="L120" s="20"/>
      <c r="M120" s="20"/>
    </row>
    <row r="121" spans="1:13" s="8" customFormat="1" x14ac:dyDescent="0.2">
      <c r="A121" s="47"/>
      <c r="B121" s="35" t="s">
        <v>18</v>
      </c>
      <c r="C121" s="28">
        <v>26080000</v>
      </c>
      <c r="D121" s="28">
        <v>27185667</v>
      </c>
      <c r="E121" s="28">
        <v>21293494</v>
      </c>
      <c r="F121" s="28">
        <v>19935577.66</v>
      </c>
      <c r="G121" s="28">
        <f t="shared" si="22"/>
        <v>1357916.3399999999</v>
      </c>
      <c r="H121" s="29">
        <f t="shared" si="23"/>
        <v>93.622858042930858</v>
      </c>
      <c r="I121" s="29">
        <f t="shared" si="24"/>
        <v>73.331206698000102</v>
      </c>
      <c r="J121" s="20"/>
      <c r="K121" s="20"/>
      <c r="L121" s="20"/>
      <c r="M121" s="20"/>
    </row>
    <row r="122" spans="1:13" s="8" customFormat="1" x14ac:dyDescent="0.2">
      <c r="A122" s="47"/>
      <c r="B122" s="27" t="s">
        <v>25</v>
      </c>
      <c r="C122" s="28">
        <v>25833600</v>
      </c>
      <c r="D122" s="28">
        <v>31874343</v>
      </c>
      <c r="E122" s="28">
        <v>22014743</v>
      </c>
      <c r="F122" s="28">
        <v>16339027.199999999</v>
      </c>
      <c r="G122" s="28">
        <f t="shared" si="22"/>
        <v>5675715.8000000007</v>
      </c>
      <c r="H122" s="29">
        <f t="shared" si="23"/>
        <v>74.218568892673417</v>
      </c>
      <c r="I122" s="29">
        <f t="shared" si="24"/>
        <v>51.260749750983102</v>
      </c>
      <c r="J122" s="20"/>
      <c r="K122" s="20"/>
      <c r="L122" s="20"/>
      <c r="M122" s="20"/>
    </row>
    <row r="123" spans="1:13" s="3" customFormat="1" x14ac:dyDescent="0.2">
      <c r="A123" s="47"/>
      <c r="B123" s="36" t="s">
        <v>62</v>
      </c>
      <c r="C123" s="31">
        <f>C124+C125</f>
        <v>0</v>
      </c>
      <c r="D123" s="31">
        <f t="shared" ref="D123:F123" si="40">D124+D125</f>
        <v>16019240</v>
      </c>
      <c r="E123" s="31">
        <f t="shared" si="40"/>
        <v>12425480</v>
      </c>
      <c r="F123" s="31">
        <f t="shared" si="40"/>
        <v>10937561.16</v>
      </c>
      <c r="G123" s="31">
        <f t="shared" si="22"/>
        <v>1487918.8399999999</v>
      </c>
      <c r="H123" s="32">
        <f t="shared" si="23"/>
        <v>88.025260674034328</v>
      </c>
      <c r="I123" s="32">
        <f t="shared" si="24"/>
        <v>68.277653371820392</v>
      </c>
      <c r="J123" s="20"/>
      <c r="K123" s="20"/>
      <c r="L123" s="20"/>
      <c r="M123" s="20"/>
    </row>
    <row r="124" spans="1:13" s="8" customFormat="1" x14ac:dyDescent="0.2">
      <c r="A124" s="47"/>
      <c r="B124" s="27" t="s">
        <v>69</v>
      </c>
      <c r="C124" s="28">
        <v>0</v>
      </c>
      <c r="D124" s="28">
        <v>10922350</v>
      </c>
      <c r="E124" s="28">
        <v>10922350</v>
      </c>
      <c r="F124" s="28">
        <v>9434431.1600000001</v>
      </c>
      <c r="G124" s="28">
        <f t="shared" si="22"/>
        <v>1487918.8399999999</v>
      </c>
      <c r="H124" s="29">
        <f t="shared" si="23"/>
        <v>86.377301221806675</v>
      </c>
      <c r="I124" s="29">
        <f t="shared" si="24"/>
        <v>86.377301221806675</v>
      </c>
      <c r="J124" s="20"/>
      <c r="K124" s="20"/>
      <c r="L124" s="20"/>
      <c r="M124" s="20"/>
    </row>
    <row r="125" spans="1:13" s="8" customFormat="1" ht="25.5" x14ac:dyDescent="0.2">
      <c r="A125" s="47"/>
      <c r="B125" s="27" t="s">
        <v>3</v>
      </c>
      <c r="C125" s="28">
        <v>0</v>
      </c>
      <c r="D125" s="28">
        <v>5096890</v>
      </c>
      <c r="E125" s="28">
        <v>1503130</v>
      </c>
      <c r="F125" s="28">
        <v>1503130</v>
      </c>
      <c r="G125" s="28">
        <f t="shared" si="22"/>
        <v>0</v>
      </c>
      <c r="H125" s="29">
        <f t="shared" si="23"/>
        <v>100</v>
      </c>
      <c r="I125" s="29">
        <f t="shared" si="24"/>
        <v>29.491121056173469</v>
      </c>
      <c r="J125" s="20"/>
      <c r="K125" s="20"/>
      <c r="L125" s="20"/>
      <c r="M125" s="20"/>
    </row>
    <row r="126" spans="1:13" s="3" customFormat="1" ht="25.5" x14ac:dyDescent="0.2">
      <c r="A126" s="47"/>
      <c r="B126" s="30" t="s">
        <v>61</v>
      </c>
      <c r="C126" s="31">
        <f>C127</f>
        <v>0</v>
      </c>
      <c r="D126" s="31">
        <f>D127</f>
        <v>793000</v>
      </c>
      <c r="E126" s="31">
        <f t="shared" ref="E126:F126" si="41">E127</f>
        <v>555800</v>
      </c>
      <c r="F126" s="31">
        <f t="shared" si="41"/>
        <v>554719.52</v>
      </c>
      <c r="G126" s="31">
        <f t="shared" si="22"/>
        <v>1080.4799999999814</v>
      </c>
      <c r="H126" s="32">
        <f t="shared" si="23"/>
        <v>99.805599136379996</v>
      </c>
      <c r="I126" s="32">
        <f t="shared" si="24"/>
        <v>69.952020176544778</v>
      </c>
      <c r="J126" s="20"/>
      <c r="K126" s="20"/>
      <c r="L126" s="20"/>
      <c r="M126" s="20"/>
    </row>
    <row r="127" spans="1:13" s="8" customFormat="1" x14ac:dyDescent="0.2">
      <c r="A127" s="48"/>
      <c r="B127" s="27" t="s">
        <v>69</v>
      </c>
      <c r="C127" s="28">
        <v>0</v>
      </c>
      <c r="D127" s="28">
        <v>793000</v>
      </c>
      <c r="E127" s="28">
        <v>555800</v>
      </c>
      <c r="F127" s="28">
        <v>554719.52</v>
      </c>
      <c r="G127" s="28">
        <f t="shared" si="22"/>
        <v>1080.4799999999814</v>
      </c>
      <c r="H127" s="29">
        <f t="shared" si="23"/>
        <v>99.805599136379996</v>
      </c>
      <c r="I127" s="29">
        <f t="shared" si="24"/>
        <v>69.952020176544778</v>
      </c>
      <c r="J127" s="20"/>
      <c r="K127" s="20"/>
      <c r="L127" s="20"/>
      <c r="M127" s="20"/>
    </row>
    <row r="128" spans="1:13" s="3" customFormat="1" ht="28.5" customHeight="1" x14ac:dyDescent="0.2">
      <c r="A128" s="42">
        <v>13</v>
      </c>
      <c r="B128" s="33" t="s">
        <v>32</v>
      </c>
      <c r="C128" s="31">
        <f>SUM(C129:C130)</f>
        <v>75437700</v>
      </c>
      <c r="D128" s="31">
        <f t="shared" ref="D128:F128" si="42">SUM(D129:D130)</f>
        <v>93716238</v>
      </c>
      <c r="E128" s="31">
        <f t="shared" si="42"/>
        <v>65836136.579999998</v>
      </c>
      <c r="F128" s="31">
        <f t="shared" si="42"/>
        <v>58888454.450000003</v>
      </c>
      <c r="G128" s="31">
        <f t="shared" si="22"/>
        <v>6947682.1299999952</v>
      </c>
      <c r="H128" s="32">
        <f t="shared" si="23"/>
        <v>89.447008146418796</v>
      </c>
      <c r="I128" s="32">
        <f t="shared" si="24"/>
        <v>62.836980769543914</v>
      </c>
      <c r="J128" s="20"/>
      <c r="K128" s="20"/>
      <c r="L128" s="20"/>
      <c r="M128" s="20"/>
    </row>
    <row r="129" spans="1:13" s="8" customFormat="1" ht="12.75" customHeight="1" x14ac:dyDescent="0.2">
      <c r="A129" s="43"/>
      <c r="B129" s="27" t="s">
        <v>25</v>
      </c>
      <c r="C129" s="28">
        <v>75437700</v>
      </c>
      <c r="D129" s="28">
        <v>92069526</v>
      </c>
      <c r="E129" s="28">
        <v>64189424.579999998</v>
      </c>
      <c r="F129" s="28">
        <v>57241742.450000003</v>
      </c>
      <c r="G129" s="28">
        <f t="shared" si="22"/>
        <v>6947682.1299999952</v>
      </c>
      <c r="H129" s="29">
        <f t="shared" si="23"/>
        <v>89.176282268520694</v>
      </c>
      <c r="I129" s="29">
        <f t="shared" si="24"/>
        <v>62.172300582931207</v>
      </c>
      <c r="J129" s="20"/>
      <c r="K129" s="20"/>
      <c r="L129" s="20"/>
      <c r="M129" s="20"/>
    </row>
    <row r="130" spans="1:13" s="8" customFormat="1" ht="25.5" x14ac:dyDescent="0.2">
      <c r="A130" s="44"/>
      <c r="B130" s="27" t="s">
        <v>23</v>
      </c>
      <c r="C130" s="28">
        <v>0</v>
      </c>
      <c r="D130" s="28">
        <v>1646712</v>
      </c>
      <c r="E130" s="28">
        <v>1646712</v>
      </c>
      <c r="F130" s="28">
        <v>1646712</v>
      </c>
      <c r="G130" s="28">
        <f t="shared" si="22"/>
        <v>0</v>
      </c>
      <c r="H130" s="29">
        <f t="shared" si="23"/>
        <v>100</v>
      </c>
      <c r="I130" s="29">
        <f t="shared" si="24"/>
        <v>100</v>
      </c>
      <c r="J130" s="20"/>
      <c r="K130" s="20"/>
      <c r="L130" s="20"/>
      <c r="M130" s="20"/>
    </row>
    <row r="131" spans="1:13" s="3" customFormat="1" ht="41.25" customHeight="1" x14ac:dyDescent="0.2">
      <c r="A131" s="39">
        <v>14</v>
      </c>
      <c r="B131" s="33" t="s">
        <v>33</v>
      </c>
      <c r="C131" s="37">
        <f>C132+C137</f>
        <v>749000</v>
      </c>
      <c r="D131" s="37">
        <f>D132+D137</f>
        <v>749000</v>
      </c>
      <c r="E131" s="31">
        <f>E132+E137</f>
        <v>749000</v>
      </c>
      <c r="F131" s="31">
        <f>F132+F137</f>
        <v>467230</v>
      </c>
      <c r="G131" s="31">
        <f t="shared" si="22"/>
        <v>281770</v>
      </c>
      <c r="H131" s="32">
        <f t="shared" si="23"/>
        <v>62.380507343124172</v>
      </c>
      <c r="I131" s="32">
        <f t="shared" si="24"/>
        <v>62.380507343124172</v>
      </c>
      <c r="J131" s="20"/>
      <c r="K131" s="20"/>
      <c r="L131" s="20"/>
      <c r="M131" s="20"/>
    </row>
    <row r="132" spans="1:13" s="17" customFormat="1" ht="69" customHeight="1" x14ac:dyDescent="0.25">
      <c r="A132" s="40"/>
      <c r="B132" s="33" t="s">
        <v>53</v>
      </c>
      <c r="C132" s="31">
        <f>SUM(C133:C136)</f>
        <v>342750</v>
      </c>
      <c r="D132" s="31">
        <f>SUM(D133:D136)</f>
        <v>342750</v>
      </c>
      <c r="E132" s="31">
        <f>SUM(E133:E136)</f>
        <v>342750</v>
      </c>
      <c r="F132" s="31">
        <f>SUM(F133:F136)</f>
        <v>149905</v>
      </c>
      <c r="G132" s="31">
        <f t="shared" si="22"/>
        <v>192845</v>
      </c>
      <c r="H132" s="32">
        <f t="shared" si="23"/>
        <v>43.735959153902257</v>
      </c>
      <c r="I132" s="32">
        <f t="shared" si="24"/>
        <v>43.735959153902257</v>
      </c>
      <c r="J132" s="20"/>
      <c r="K132" s="20"/>
      <c r="L132" s="20"/>
      <c r="M132" s="20"/>
    </row>
    <row r="133" spans="1:13" s="8" customFormat="1" x14ac:dyDescent="0.2">
      <c r="A133" s="40"/>
      <c r="B133" s="35" t="s">
        <v>18</v>
      </c>
      <c r="C133" s="28">
        <v>66750</v>
      </c>
      <c r="D133" s="28">
        <v>0</v>
      </c>
      <c r="E133" s="28">
        <v>0</v>
      </c>
      <c r="F133" s="28">
        <v>0</v>
      </c>
      <c r="G133" s="28">
        <f t="shared" si="22"/>
        <v>0</v>
      </c>
      <c r="H133" s="29">
        <v>0</v>
      </c>
      <c r="I133" s="29">
        <v>0</v>
      </c>
      <c r="J133" s="20"/>
      <c r="K133" s="20"/>
      <c r="L133" s="20"/>
      <c r="M133" s="20"/>
    </row>
    <row r="134" spans="1:13" s="8" customFormat="1" x14ac:dyDescent="0.2">
      <c r="A134" s="40"/>
      <c r="B134" s="27" t="s">
        <v>69</v>
      </c>
      <c r="C134" s="28">
        <v>0</v>
      </c>
      <c r="D134" s="28">
        <v>66750</v>
      </c>
      <c r="E134" s="28">
        <v>66750</v>
      </c>
      <c r="F134" s="28">
        <v>66750</v>
      </c>
      <c r="G134" s="28">
        <f t="shared" si="22"/>
        <v>0</v>
      </c>
      <c r="H134" s="29">
        <f t="shared" si="23"/>
        <v>100</v>
      </c>
      <c r="I134" s="29">
        <f t="shared" si="24"/>
        <v>100</v>
      </c>
      <c r="J134" s="20"/>
      <c r="K134" s="20"/>
      <c r="L134" s="20"/>
      <c r="M134" s="20"/>
    </row>
    <row r="135" spans="1:13" s="8" customFormat="1" x14ac:dyDescent="0.2">
      <c r="A135" s="40"/>
      <c r="B135" s="34" t="s">
        <v>24</v>
      </c>
      <c r="C135" s="28">
        <v>127000</v>
      </c>
      <c r="D135" s="28">
        <v>127000</v>
      </c>
      <c r="E135" s="28">
        <v>127000</v>
      </c>
      <c r="F135" s="28">
        <v>83155</v>
      </c>
      <c r="G135" s="28">
        <f t="shared" si="22"/>
        <v>43845</v>
      </c>
      <c r="H135" s="29">
        <f t="shared" si="23"/>
        <v>65.476377952755911</v>
      </c>
      <c r="I135" s="29">
        <f t="shared" si="24"/>
        <v>65.476377952755911</v>
      </c>
      <c r="J135" s="20"/>
      <c r="K135" s="20"/>
      <c r="L135" s="20"/>
      <c r="M135" s="20"/>
    </row>
    <row r="136" spans="1:13" s="8" customFormat="1" x14ac:dyDescent="0.2">
      <c r="A136" s="40"/>
      <c r="B136" s="27" t="s">
        <v>4</v>
      </c>
      <c r="C136" s="28">
        <v>149000</v>
      </c>
      <c r="D136" s="28">
        <v>149000</v>
      </c>
      <c r="E136" s="28">
        <v>149000</v>
      </c>
      <c r="F136" s="28">
        <v>0</v>
      </c>
      <c r="G136" s="28">
        <f t="shared" ref="G136:G143" si="43">E136-F136</f>
        <v>149000</v>
      </c>
      <c r="H136" s="29">
        <f t="shared" ref="H136:H143" si="44">(F136/E136)*100</f>
        <v>0</v>
      </c>
      <c r="I136" s="29">
        <f t="shared" ref="I136:I143" si="45">(F136/D136)*100</f>
        <v>0</v>
      </c>
      <c r="J136" s="20"/>
      <c r="K136" s="20"/>
      <c r="L136" s="20"/>
      <c r="M136" s="20"/>
    </row>
    <row r="137" spans="1:13" s="17" customFormat="1" ht="25.5" x14ac:dyDescent="0.25">
      <c r="A137" s="40"/>
      <c r="B137" s="38" t="s">
        <v>46</v>
      </c>
      <c r="C137" s="31">
        <f>C138</f>
        <v>406250</v>
      </c>
      <c r="D137" s="31">
        <f>D138</f>
        <v>406250</v>
      </c>
      <c r="E137" s="31">
        <f>E138</f>
        <v>406250</v>
      </c>
      <c r="F137" s="31">
        <f t="shared" ref="F137" si="46">F138</f>
        <v>317325</v>
      </c>
      <c r="G137" s="31">
        <f t="shared" si="43"/>
        <v>88925</v>
      </c>
      <c r="H137" s="32">
        <f t="shared" si="44"/>
        <v>78.110769230769222</v>
      </c>
      <c r="I137" s="32">
        <f t="shared" si="45"/>
        <v>78.110769230769222</v>
      </c>
      <c r="J137" s="20"/>
      <c r="K137" s="20"/>
      <c r="L137" s="20"/>
      <c r="M137" s="20"/>
    </row>
    <row r="138" spans="1:13" s="8" customFormat="1" x14ac:dyDescent="0.2">
      <c r="A138" s="40"/>
      <c r="B138" s="27" t="s">
        <v>69</v>
      </c>
      <c r="C138" s="28">
        <v>406250</v>
      </c>
      <c r="D138" s="28">
        <v>406250</v>
      </c>
      <c r="E138" s="28">
        <v>406250</v>
      </c>
      <c r="F138" s="28">
        <v>317325</v>
      </c>
      <c r="G138" s="28">
        <f t="shared" si="43"/>
        <v>88925</v>
      </c>
      <c r="H138" s="29">
        <f t="shared" si="44"/>
        <v>78.110769230769222</v>
      </c>
      <c r="I138" s="29">
        <f t="shared" si="45"/>
        <v>78.110769230769222</v>
      </c>
      <c r="J138" s="20"/>
      <c r="K138" s="20"/>
      <c r="L138" s="20"/>
      <c r="M138" s="20"/>
    </row>
    <row r="139" spans="1:13" s="3" customFormat="1" x14ac:dyDescent="0.2">
      <c r="A139" s="39">
        <v>15</v>
      </c>
      <c r="B139" s="38" t="s">
        <v>52</v>
      </c>
      <c r="C139" s="31">
        <f>SUM(C140:C142)</f>
        <v>2447600</v>
      </c>
      <c r="D139" s="31">
        <f>SUM(D140:D142)</f>
        <v>11615858</v>
      </c>
      <c r="E139" s="31">
        <f>SUM(E140:E142)</f>
        <v>5561785</v>
      </c>
      <c r="F139" s="31">
        <f>SUM(F140:F142)</f>
        <v>5493490</v>
      </c>
      <c r="G139" s="31">
        <f t="shared" si="43"/>
        <v>68295</v>
      </c>
      <c r="H139" s="32">
        <f t="shared" si="44"/>
        <v>98.772066881405891</v>
      </c>
      <c r="I139" s="32">
        <f t="shared" si="45"/>
        <v>47.293019594419974</v>
      </c>
      <c r="J139" s="20"/>
      <c r="K139" s="20"/>
      <c r="L139" s="20"/>
      <c r="M139" s="20"/>
    </row>
    <row r="140" spans="1:13" s="8" customFormat="1" x14ac:dyDescent="0.2">
      <c r="A140" s="40"/>
      <c r="B140" s="27" t="s">
        <v>69</v>
      </c>
      <c r="C140" s="28">
        <v>970000</v>
      </c>
      <c r="D140" s="28">
        <v>7542767</v>
      </c>
      <c r="E140" s="28">
        <v>3937985</v>
      </c>
      <c r="F140" s="28">
        <v>3937965</v>
      </c>
      <c r="G140" s="28">
        <f t="shared" si="43"/>
        <v>20</v>
      </c>
      <c r="H140" s="29">
        <f t="shared" si="44"/>
        <v>99.999492126049233</v>
      </c>
      <c r="I140" s="29">
        <f t="shared" si="45"/>
        <v>52.208493249228042</v>
      </c>
      <c r="J140" s="20"/>
      <c r="K140" s="20"/>
      <c r="L140" s="20"/>
      <c r="M140" s="20"/>
    </row>
    <row r="141" spans="1:13" s="8" customFormat="1" x14ac:dyDescent="0.2">
      <c r="A141" s="40"/>
      <c r="B141" s="34" t="s">
        <v>24</v>
      </c>
      <c r="C141" s="28">
        <v>977600</v>
      </c>
      <c r="D141" s="28">
        <v>3083591</v>
      </c>
      <c r="E141" s="28">
        <v>1123800</v>
      </c>
      <c r="F141" s="28">
        <v>1066525</v>
      </c>
      <c r="G141" s="28">
        <f t="shared" si="43"/>
        <v>57275</v>
      </c>
      <c r="H141" s="29">
        <f t="shared" si="44"/>
        <v>94.903452571631959</v>
      </c>
      <c r="I141" s="29">
        <f t="shared" si="45"/>
        <v>34.587109639378241</v>
      </c>
      <c r="J141" s="20"/>
      <c r="K141" s="20"/>
      <c r="L141" s="20"/>
      <c r="M141" s="20"/>
    </row>
    <row r="142" spans="1:13" s="8" customFormat="1" x14ac:dyDescent="0.2">
      <c r="A142" s="40"/>
      <c r="B142" s="27" t="s">
        <v>4</v>
      </c>
      <c r="C142" s="28">
        <v>500000</v>
      </c>
      <c r="D142" s="28">
        <v>989500</v>
      </c>
      <c r="E142" s="28">
        <v>500000</v>
      </c>
      <c r="F142" s="28">
        <v>489000</v>
      </c>
      <c r="G142" s="28">
        <f t="shared" si="43"/>
        <v>11000</v>
      </c>
      <c r="H142" s="29">
        <f t="shared" si="44"/>
        <v>97.8</v>
      </c>
      <c r="I142" s="29">
        <f t="shared" si="45"/>
        <v>49.4188984335523</v>
      </c>
      <c r="J142" s="20"/>
      <c r="K142" s="20"/>
      <c r="L142" s="20"/>
      <c r="M142" s="20"/>
    </row>
    <row r="143" spans="1:13" s="3" customFormat="1" ht="15" x14ac:dyDescent="0.25">
      <c r="A143" s="45" t="s">
        <v>16</v>
      </c>
      <c r="B143" s="46"/>
      <c r="C143" s="2">
        <f>C5+C20+C23+C30+C39+C51+C73+C83+C95+C103+C113+C128+C131+C139+C116</f>
        <v>14790823606</v>
      </c>
      <c r="D143" s="2">
        <f>D5+D20+D23+D30+D39+D51+D73+D83+D95+D103+D113+D128+D131+D139+D116</f>
        <v>17177617635.66</v>
      </c>
      <c r="E143" s="2">
        <f>E5+E20+E23+E30+E39+E51+E73+E83+E95+E103+E113+E128+E131+E139+E116</f>
        <v>13517174160.719997</v>
      </c>
      <c r="F143" s="2">
        <f>F5+F20+F23+F30+F39+F51+F73+F83+F95+F103+F113+F128+F131+F139+F116</f>
        <v>11135868994.160002</v>
      </c>
      <c r="G143" s="31">
        <f t="shared" si="43"/>
        <v>2381305166.5599957</v>
      </c>
      <c r="H143" s="32">
        <f t="shared" si="44"/>
        <v>82.383113968599233</v>
      </c>
      <c r="I143" s="32">
        <f t="shared" si="45"/>
        <v>64.827784797365695</v>
      </c>
      <c r="J143" s="20"/>
      <c r="K143" s="20"/>
      <c r="L143" s="20"/>
      <c r="M143" s="20"/>
    </row>
    <row r="144" spans="1:13" s="8" customFormat="1" x14ac:dyDescent="0.2">
      <c r="D144" s="21"/>
      <c r="E144" s="21"/>
    </row>
    <row r="145" spans="3:9" s="7" customFormat="1" x14ac:dyDescent="0.2">
      <c r="C145" s="25"/>
      <c r="D145" s="25"/>
      <c r="E145" s="25"/>
      <c r="F145" s="25"/>
      <c r="G145" s="25"/>
      <c r="H145" s="26"/>
      <c r="I145" s="26"/>
    </row>
    <row r="146" spans="3:9" s="8" customFormat="1" x14ac:dyDescent="0.2">
      <c r="C146" s="7"/>
      <c r="D146" s="22"/>
      <c r="E146" s="22"/>
      <c r="F146" s="7"/>
      <c r="G146" s="7"/>
      <c r="H146" s="7"/>
      <c r="I146" s="7"/>
    </row>
    <row r="147" spans="3:9" s="8" customFormat="1" x14ac:dyDescent="0.2">
      <c r="C147" s="7"/>
      <c r="D147" s="22"/>
      <c r="E147" s="22"/>
      <c r="F147" s="7"/>
      <c r="G147" s="7"/>
      <c r="H147" s="7"/>
      <c r="I147" s="7"/>
    </row>
    <row r="148" spans="3:9" s="8" customFormat="1" x14ac:dyDescent="0.2">
      <c r="C148" s="7"/>
      <c r="D148" s="22"/>
      <c r="E148" s="22"/>
      <c r="F148" s="7"/>
      <c r="G148" s="7"/>
      <c r="H148" s="7"/>
      <c r="I148" s="7"/>
    </row>
    <row r="149" spans="3:9" s="8" customFormat="1" x14ac:dyDescent="0.2">
      <c r="D149" s="23"/>
      <c r="E149" s="21"/>
    </row>
    <row r="150" spans="3:9" s="8" customFormat="1" x14ac:dyDescent="0.2">
      <c r="D150" s="21"/>
      <c r="E150" s="21"/>
    </row>
    <row r="151" spans="3:9" s="8" customFormat="1" x14ac:dyDescent="0.2">
      <c r="D151" s="23"/>
      <c r="E151" s="21"/>
    </row>
    <row r="152" spans="3:9" s="8" customFormat="1" x14ac:dyDescent="0.2">
      <c r="D152" s="21"/>
      <c r="E152" s="21"/>
    </row>
    <row r="153" spans="3:9" s="8" customFormat="1" x14ac:dyDescent="0.2">
      <c r="D153" s="22"/>
      <c r="E153" s="21"/>
    </row>
    <row r="154" spans="3:9" s="8" customFormat="1" x14ac:dyDescent="0.2">
      <c r="D154" s="24"/>
      <c r="E154" s="21"/>
    </row>
    <row r="155" spans="3:9" s="8" customFormat="1" x14ac:dyDescent="0.2">
      <c r="D155" s="23"/>
      <c r="E155" s="21"/>
    </row>
    <row r="156" spans="3:9" s="8" customFormat="1" x14ac:dyDescent="0.2">
      <c r="D156" s="21"/>
      <c r="E156" s="21"/>
    </row>
    <row r="157" spans="3:9" s="8" customFormat="1" x14ac:dyDescent="0.2">
      <c r="D157" s="21"/>
      <c r="E157" s="21"/>
    </row>
    <row r="158" spans="3:9" s="8" customFormat="1" x14ac:dyDescent="0.2">
      <c r="D158" s="21"/>
      <c r="E158" s="21"/>
    </row>
    <row r="159" spans="3:9" s="8" customFormat="1" x14ac:dyDescent="0.2">
      <c r="D159" s="23"/>
      <c r="E159" s="21"/>
    </row>
    <row r="160" spans="3:9" s="8" customFormat="1" x14ac:dyDescent="0.2">
      <c r="D160" s="21"/>
      <c r="E160" s="21"/>
    </row>
    <row r="161" spans="4:4" x14ac:dyDescent="0.2">
      <c r="D161" s="23"/>
    </row>
  </sheetData>
  <autoFilter ref="A4:I143"/>
  <mergeCells count="17">
    <mergeCell ref="A103:A112"/>
    <mergeCell ref="A113:A115"/>
    <mergeCell ref="A131:A138"/>
    <mergeCell ref="A128:A130"/>
    <mergeCell ref="A143:B143"/>
    <mergeCell ref="A139:A142"/>
    <mergeCell ref="A116:A127"/>
    <mergeCell ref="B1:H1"/>
    <mergeCell ref="A5:A19"/>
    <mergeCell ref="A20:A22"/>
    <mergeCell ref="A23:A29"/>
    <mergeCell ref="A30:A38"/>
    <mergeCell ref="A39:A50"/>
    <mergeCell ref="A51:A72"/>
    <mergeCell ref="A73:A82"/>
    <mergeCell ref="A83:A94"/>
    <mergeCell ref="A95:A102"/>
  </mergeCells>
  <pageMargins left="0.51181102362204722" right="0.51181102362204722" top="0.74803149606299213" bottom="0.39370078740157483" header="0.31496062992125984" footer="0.31496062992125984"/>
  <pageSetup paperSize="9" scale="71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2023-11-28T09:52:00Z</cp:lastPrinted>
  <dcterms:created xsi:type="dcterms:W3CDTF">2014-05-23T06:49:41Z</dcterms:created>
  <dcterms:modified xsi:type="dcterms:W3CDTF">2023-11-28T09:53:20Z</dcterms:modified>
</cp:coreProperties>
</file>