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3 квартал 2023 г\На сайт проект постановления за 9 месяцев 2023 года\"/>
    </mc:Choice>
  </mc:AlternateContent>
  <bookViews>
    <workbookView xWindow="0" yWindow="0" windowWidth="23040" windowHeight="8790"/>
  </bookViews>
  <sheets>
    <sheet name="2023" sheetId="5" r:id="rId1"/>
  </sheets>
  <definedNames>
    <definedName name="_xlnm._FilterDatabase" localSheetId="0" hidden="1">'2023'!$A$5:$N$146</definedName>
    <definedName name="_xlnm.Print_Titles" localSheetId="0">'2023'!$4:$5</definedName>
  </definedNames>
  <calcPr calcId="162913"/>
</workbook>
</file>

<file path=xl/calcChain.xml><?xml version="1.0" encoding="utf-8"?>
<calcChain xmlns="http://schemas.openxmlformats.org/spreadsheetml/2006/main">
  <c r="K143" i="5" l="1"/>
  <c r="J143" i="5"/>
  <c r="I143" i="5"/>
  <c r="H143" i="5"/>
  <c r="G143" i="5"/>
  <c r="F143" i="5"/>
  <c r="K142" i="5"/>
  <c r="J142" i="5"/>
  <c r="I142" i="5"/>
  <c r="H142" i="5"/>
  <c r="G142" i="5"/>
  <c r="F142" i="5"/>
  <c r="K141" i="5"/>
  <c r="J141" i="5"/>
  <c r="I141" i="5"/>
  <c r="H141" i="5"/>
  <c r="G141" i="5"/>
  <c r="F141" i="5"/>
  <c r="K137" i="5"/>
  <c r="J137" i="5"/>
  <c r="I137" i="5"/>
  <c r="H137" i="5"/>
  <c r="G137" i="5"/>
  <c r="F137" i="5"/>
  <c r="K136" i="5"/>
  <c r="J136" i="5"/>
  <c r="H136" i="5"/>
  <c r="G136" i="5"/>
  <c r="F136" i="5"/>
  <c r="K135" i="5"/>
  <c r="J135" i="5"/>
  <c r="H135" i="5"/>
  <c r="G135" i="5"/>
  <c r="F135" i="5"/>
  <c r="K132" i="5"/>
  <c r="J132" i="5"/>
  <c r="H132" i="5"/>
  <c r="G132" i="5"/>
  <c r="F132" i="5"/>
  <c r="K131" i="5"/>
  <c r="J131" i="5"/>
  <c r="H131" i="5"/>
  <c r="G131" i="5"/>
  <c r="F131" i="5"/>
  <c r="J129" i="5"/>
  <c r="H129" i="5"/>
  <c r="G129" i="5"/>
  <c r="F129" i="5"/>
  <c r="K128" i="5"/>
  <c r="J128" i="5"/>
  <c r="H128" i="5"/>
  <c r="G128" i="5"/>
  <c r="F128" i="5"/>
  <c r="K126" i="5"/>
  <c r="J126" i="5"/>
  <c r="H126" i="5"/>
  <c r="G126" i="5"/>
  <c r="F126" i="5"/>
  <c r="K125" i="5"/>
  <c r="J125" i="5"/>
  <c r="H125" i="5"/>
  <c r="G125" i="5"/>
  <c r="F125" i="5"/>
  <c r="K123" i="5"/>
  <c r="J123" i="5"/>
  <c r="I123" i="5"/>
  <c r="H123" i="5"/>
  <c r="G123" i="5"/>
  <c r="F123" i="5"/>
  <c r="K122" i="5"/>
  <c r="J122" i="5"/>
  <c r="I122" i="5"/>
  <c r="H122" i="5"/>
  <c r="G122" i="5"/>
  <c r="F122" i="5"/>
  <c r="F113" i="5"/>
  <c r="G113" i="5"/>
  <c r="H113" i="5"/>
  <c r="I113" i="5"/>
  <c r="J113" i="5"/>
  <c r="K113" i="5"/>
  <c r="K110" i="5"/>
  <c r="J110" i="5"/>
  <c r="H110" i="5"/>
  <c r="G110" i="5"/>
  <c r="F110" i="5"/>
  <c r="K109" i="5"/>
  <c r="J109" i="5"/>
  <c r="I109" i="5"/>
  <c r="H109" i="5"/>
  <c r="G109" i="5"/>
  <c r="F109" i="5"/>
  <c r="K108" i="5"/>
  <c r="J108" i="5"/>
  <c r="H108" i="5"/>
  <c r="G108" i="5"/>
  <c r="F108" i="5"/>
  <c r="K106" i="5"/>
  <c r="J106" i="5"/>
  <c r="I106" i="5"/>
  <c r="H106" i="5"/>
  <c r="G106" i="5"/>
  <c r="F106" i="5"/>
  <c r="K103" i="5"/>
  <c r="J103" i="5"/>
  <c r="I103" i="5"/>
  <c r="H103" i="5"/>
  <c r="G103" i="5"/>
  <c r="F103" i="5"/>
  <c r="K101" i="5"/>
  <c r="J101" i="5"/>
  <c r="I101" i="5"/>
  <c r="H101" i="5"/>
  <c r="G101" i="5"/>
  <c r="F101" i="5"/>
  <c r="K99" i="5"/>
  <c r="J99" i="5"/>
  <c r="I99" i="5"/>
  <c r="H99" i="5"/>
  <c r="G99" i="5"/>
  <c r="F99" i="5"/>
  <c r="K98" i="5"/>
  <c r="J98" i="5"/>
  <c r="I98" i="5"/>
  <c r="H98" i="5"/>
  <c r="G98" i="5"/>
  <c r="F98" i="5"/>
  <c r="K95" i="5"/>
  <c r="J95" i="5"/>
  <c r="I95" i="5"/>
  <c r="H95" i="5"/>
  <c r="G95" i="5"/>
  <c r="F95" i="5"/>
  <c r="K94" i="5"/>
  <c r="J94" i="5"/>
  <c r="I94" i="5"/>
  <c r="H94" i="5"/>
  <c r="G94" i="5"/>
  <c r="F94" i="5"/>
  <c r="K93" i="5"/>
  <c r="J93" i="5"/>
  <c r="I93" i="5"/>
  <c r="H93" i="5"/>
  <c r="G93" i="5"/>
  <c r="F93" i="5"/>
  <c r="K92" i="5"/>
  <c r="J92" i="5"/>
  <c r="I92" i="5"/>
  <c r="H92" i="5"/>
  <c r="G92" i="5"/>
  <c r="F92" i="5"/>
  <c r="K91" i="5"/>
  <c r="J91" i="5"/>
  <c r="I91" i="5"/>
  <c r="H91" i="5"/>
  <c r="G91" i="5"/>
  <c r="F91" i="5"/>
  <c r="K90" i="5"/>
  <c r="J90" i="5"/>
  <c r="I90" i="5"/>
  <c r="H90" i="5"/>
  <c r="G90" i="5"/>
  <c r="F90" i="5"/>
  <c r="J87" i="5"/>
  <c r="H87" i="5"/>
  <c r="G87" i="5"/>
  <c r="F87" i="5"/>
  <c r="K86" i="5"/>
  <c r="J86" i="5"/>
  <c r="I86" i="5"/>
  <c r="H86" i="5"/>
  <c r="G86" i="5"/>
  <c r="F86" i="5"/>
  <c r="I82" i="5"/>
  <c r="K83" i="5"/>
  <c r="J83" i="5"/>
  <c r="I83" i="5"/>
  <c r="H83" i="5"/>
  <c r="G83" i="5"/>
  <c r="F83" i="5"/>
  <c r="K82" i="5"/>
  <c r="J82" i="5"/>
  <c r="H82" i="5"/>
  <c r="G82" i="5"/>
  <c r="F82" i="5"/>
  <c r="K81" i="5"/>
  <c r="J81" i="5"/>
  <c r="H81" i="5"/>
  <c r="G81" i="5"/>
  <c r="F81" i="5"/>
  <c r="K80" i="5"/>
  <c r="J80" i="5"/>
  <c r="H80" i="5"/>
  <c r="G80" i="5"/>
  <c r="F80" i="5"/>
  <c r="K78" i="5"/>
  <c r="J78" i="5"/>
  <c r="I78" i="5"/>
  <c r="H78" i="5"/>
  <c r="G78" i="5"/>
  <c r="F78" i="5"/>
  <c r="K77" i="5"/>
  <c r="J77" i="5"/>
  <c r="H77" i="5"/>
  <c r="G77" i="5"/>
  <c r="F77" i="5"/>
  <c r="K76" i="5"/>
  <c r="J76" i="5"/>
  <c r="I76" i="5"/>
  <c r="H76" i="5"/>
  <c r="G76" i="5"/>
  <c r="F76" i="5"/>
  <c r="K73" i="5"/>
  <c r="J73" i="5"/>
  <c r="I73" i="5"/>
  <c r="H73" i="5"/>
  <c r="G73" i="5"/>
  <c r="F73" i="5"/>
  <c r="K71" i="5"/>
  <c r="J71" i="5"/>
  <c r="I71" i="5"/>
  <c r="H71" i="5"/>
  <c r="G71" i="5"/>
  <c r="F71" i="5"/>
  <c r="K69" i="5"/>
  <c r="J69" i="5"/>
  <c r="I69" i="5"/>
  <c r="H69" i="5"/>
  <c r="G69" i="5"/>
  <c r="F69" i="5"/>
  <c r="K68" i="5"/>
  <c r="J68" i="5"/>
  <c r="H68" i="5"/>
  <c r="G68" i="5"/>
  <c r="F68" i="5"/>
  <c r="K66" i="5"/>
  <c r="J66" i="5"/>
  <c r="H66" i="5"/>
  <c r="G66" i="5"/>
  <c r="F66" i="5"/>
  <c r="K65" i="5"/>
  <c r="J65" i="5"/>
  <c r="I65" i="5"/>
  <c r="H65" i="5"/>
  <c r="G65" i="5"/>
  <c r="F65" i="5"/>
  <c r="K64" i="5"/>
  <c r="J64" i="5"/>
  <c r="I64" i="5"/>
  <c r="H64" i="5"/>
  <c r="G64" i="5"/>
  <c r="F64" i="5"/>
  <c r="K63" i="5"/>
  <c r="J63" i="5"/>
  <c r="I63" i="5"/>
  <c r="H63" i="5"/>
  <c r="G63" i="5"/>
  <c r="F63" i="5"/>
  <c r="K62" i="5"/>
  <c r="J62" i="5"/>
  <c r="H62" i="5"/>
  <c r="G62" i="5"/>
  <c r="F62" i="5"/>
  <c r="K61" i="5"/>
  <c r="J61" i="5"/>
  <c r="I61" i="5"/>
  <c r="H61" i="5"/>
  <c r="G61" i="5"/>
  <c r="F61" i="5"/>
  <c r="K59" i="5"/>
  <c r="J59" i="5"/>
  <c r="I59" i="5"/>
  <c r="H59" i="5"/>
  <c r="G59" i="5"/>
  <c r="F59" i="5"/>
  <c r="K58" i="5"/>
  <c r="J58" i="5"/>
  <c r="I58" i="5"/>
  <c r="H58" i="5"/>
  <c r="G58" i="5"/>
  <c r="F58" i="5"/>
  <c r="K56" i="5"/>
  <c r="J56" i="5"/>
  <c r="I56" i="5"/>
  <c r="H56" i="5"/>
  <c r="G56" i="5"/>
  <c r="F56" i="5"/>
  <c r="K54" i="5"/>
  <c r="J54" i="5"/>
  <c r="I54" i="5"/>
  <c r="H54" i="5"/>
  <c r="G54" i="5"/>
  <c r="F54" i="5"/>
  <c r="K51" i="5"/>
  <c r="J51" i="5"/>
  <c r="I51" i="5"/>
  <c r="H51" i="5"/>
  <c r="G51" i="5"/>
  <c r="F51" i="5"/>
  <c r="K49" i="5"/>
  <c r="J49" i="5"/>
  <c r="I49" i="5"/>
  <c r="H49" i="5"/>
  <c r="G49" i="5"/>
  <c r="F49" i="5"/>
  <c r="K47" i="5"/>
  <c r="J47" i="5"/>
  <c r="H47" i="5"/>
  <c r="G47" i="5"/>
  <c r="F47" i="5"/>
  <c r="K46" i="5"/>
  <c r="J46" i="5"/>
  <c r="I46" i="5"/>
  <c r="H46" i="5"/>
  <c r="G46" i="5"/>
  <c r="F46" i="5"/>
  <c r="K44" i="5"/>
  <c r="J44" i="5"/>
  <c r="I44" i="5"/>
  <c r="H44" i="5"/>
  <c r="G44" i="5"/>
  <c r="F44" i="5"/>
  <c r="K43" i="5"/>
  <c r="J43" i="5"/>
  <c r="I43" i="5"/>
  <c r="H43" i="5"/>
  <c r="G43" i="5"/>
  <c r="F43" i="5"/>
  <c r="K42" i="5"/>
  <c r="J42" i="5"/>
  <c r="H42" i="5"/>
  <c r="G42" i="5"/>
  <c r="F42" i="5"/>
  <c r="K39" i="5"/>
  <c r="J39" i="5"/>
  <c r="I39" i="5"/>
  <c r="H39" i="5"/>
  <c r="G39" i="5"/>
  <c r="F39" i="5"/>
  <c r="K37" i="5"/>
  <c r="J37" i="5"/>
  <c r="I37" i="5"/>
  <c r="H37" i="5"/>
  <c r="G37" i="5"/>
  <c r="F37" i="5"/>
  <c r="K36" i="5"/>
  <c r="J36" i="5"/>
  <c r="H36" i="5"/>
  <c r="G36" i="5"/>
  <c r="F36" i="5"/>
  <c r="K34" i="5"/>
  <c r="J34" i="5"/>
  <c r="I34" i="5"/>
  <c r="H34" i="5"/>
  <c r="G34" i="5"/>
  <c r="F34" i="5"/>
  <c r="K33" i="5"/>
  <c r="J33" i="5"/>
  <c r="I33" i="5"/>
  <c r="H33" i="5"/>
  <c r="G33" i="5"/>
  <c r="F33" i="5"/>
  <c r="K30" i="5"/>
  <c r="J30" i="5"/>
  <c r="I30" i="5"/>
  <c r="H30" i="5"/>
  <c r="G30" i="5"/>
  <c r="F30" i="5"/>
  <c r="H28" i="5"/>
  <c r="K28" i="5"/>
  <c r="J28" i="5"/>
  <c r="G28" i="5"/>
  <c r="F28" i="5"/>
  <c r="K27" i="5"/>
  <c r="J27" i="5"/>
  <c r="H27" i="5"/>
  <c r="G27" i="5"/>
  <c r="F27" i="5"/>
  <c r="F26" i="5"/>
  <c r="K23" i="5"/>
  <c r="J23" i="5"/>
  <c r="H23" i="5"/>
  <c r="G23" i="5"/>
  <c r="F23" i="5"/>
  <c r="K22" i="5"/>
  <c r="J22" i="5"/>
  <c r="I22" i="5"/>
  <c r="H22" i="5"/>
  <c r="G22" i="5"/>
  <c r="F22" i="5"/>
  <c r="K20" i="5"/>
  <c r="J20" i="5"/>
  <c r="I20" i="5"/>
  <c r="H20" i="5"/>
  <c r="G20" i="5"/>
  <c r="F20" i="5"/>
  <c r="K18" i="5"/>
  <c r="J18" i="5"/>
  <c r="I18" i="5"/>
  <c r="H18" i="5"/>
  <c r="G18" i="5"/>
  <c r="F18" i="5"/>
  <c r="K14" i="5"/>
  <c r="J14" i="5"/>
  <c r="I14" i="5"/>
  <c r="K12" i="5"/>
  <c r="J12" i="5"/>
  <c r="I12" i="5"/>
  <c r="J10" i="5"/>
  <c r="E107" i="5" l="1"/>
  <c r="D107" i="5"/>
  <c r="C107" i="5"/>
  <c r="E97" i="5" l="1"/>
  <c r="D97" i="5"/>
  <c r="E79" i="5"/>
  <c r="D79" i="5"/>
  <c r="C79" i="5"/>
  <c r="F55" i="5"/>
  <c r="J55" i="5"/>
  <c r="H55" i="5"/>
  <c r="G55" i="5"/>
  <c r="B45" i="5"/>
  <c r="E45" i="5"/>
  <c r="D45" i="5"/>
  <c r="C45" i="5"/>
  <c r="E7" i="5" l="1"/>
  <c r="D7" i="5"/>
  <c r="B7" i="5"/>
  <c r="C7" i="5"/>
  <c r="H10" i="5"/>
  <c r="G10" i="5"/>
  <c r="F10" i="5"/>
  <c r="K145" i="5" l="1"/>
  <c r="J145" i="5"/>
  <c r="I145" i="5"/>
  <c r="H145" i="5"/>
  <c r="G145" i="5"/>
  <c r="F145" i="5"/>
  <c r="K9" i="5" l="1"/>
  <c r="K16" i="5"/>
  <c r="K26" i="5"/>
  <c r="K89" i="5"/>
  <c r="K116" i="5"/>
  <c r="K119" i="5"/>
  <c r="K120" i="5"/>
  <c r="K139" i="5"/>
  <c r="J9" i="5"/>
  <c r="J16" i="5"/>
  <c r="J26" i="5"/>
  <c r="J89" i="5"/>
  <c r="J112" i="5"/>
  <c r="J116" i="5"/>
  <c r="J119" i="5"/>
  <c r="J120" i="5"/>
  <c r="J139" i="5"/>
  <c r="I26" i="5"/>
  <c r="I89" i="5"/>
  <c r="I116" i="5"/>
  <c r="I119" i="5"/>
  <c r="I120" i="5"/>
  <c r="I139" i="5"/>
  <c r="I8" i="5"/>
  <c r="E130" i="5" l="1"/>
  <c r="C140" i="5" l="1"/>
  <c r="H112" i="5"/>
  <c r="E124" i="5" l="1"/>
  <c r="C124" i="5"/>
  <c r="E118" i="5"/>
  <c r="E121" i="5"/>
  <c r="D121" i="5"/>
  <c r="C121" i="5"/>
  <c r="B121" i="5"/>
  <c r="D130" i="5"/>
  <c r="K130" i="5" s="1"/>
  <c r="C130" i="5"/>
  <c r="E60" i="5"/>
  <c r="D60" i="5"/>
  <c r="B60" i="5"/>
  <c r="C60" i="5"/>
  <c r="I121" i="5" l="1"/>
  <c r="J130" i="5"/>
  <c r="J121" i="5"/>
  <c r="K121" i="5"/>
  <c r="J124" i="5"/>
  <c r="K60" i="5"/>
  <c r="I60" i="5"/>
  <c r="J60" i="5"/>
  <c r="F60" i="5"/>
  <c r="G121" i="5"/>
  <c r="H121" i="5"/>
  <c r="F121" i="5"/>
  <c r="D124" i="5"/>
  <c r="H124" i="5" s="1"/>
  <c r="B124" i="5"/>
  <c r="F124" i="5" s="1"/>
  <c r="C118" i="5"/>
  <c r="J118" i="5" s="1"/>
  <c r="G124" i="5" l="1"/>
  <c r="F12" i="5"/>
  <c r="E134" i="5" l="1"/>
  <c r="D134" i="5"/>
  <c r="C134" i="5"/>
  <c r="B134" i="5"/>
  <c r="H119" i="5"/>
  <c r="G119" i="5"/>
  <c r="F119" i="5"/>
  <c r="E127" i="5"/>
  <c r="D127" i="5"/>
  <c r="C127" i="5"/>
  <c r="C117" i="5" s="1"/>
  <c r="B127" i="5"/>
  <c r="D118" i="5"/>
  <c r="K118" i="5" s="1"/>
  <c r="B118" i="5"/>
  <c r="I118" i="5" s="1"/>
  <c r="H120" i="5"/>
  <c r="G120" i="5"/>
  <c r="F120" i="5"/>
  <c r="B107" i="5"/>
  <c r="J134" i="5" l="1"/>
  <c r="I134" i="5"/>
  <c r="K134" i="5"/>
  <c r="H134" i="5"/>
  <c r="E117" i="5"/>
  <c r="J127" i="5"/>
  <c r="K127" i="5"/>
  <c r="B117" i="5"/>
  <c r="D117" i="5"/>
  <c r="G127" i="5"/>
  <c r="H127" i="5"/>
  <c r="F127" i="5"/>
  <c r="F118" i="5"/>
  <c r="G118" i="5"/>
  <c r="H118" i="5"/>
  <c r="E85" i="5"/>
  <c r="D85" i="5"/>
  <c r="C85" i="5"/>
  <c r="B85" i="5"/>
  <c r="B75" i="5"/>
  <c r="E25" i="5"/>
  <c r="D25" i="5"/>
  <c r="C25" i="5"/>
  <c r="B25" i="5"/>
  <c r="E21" i="5"/>
  <c r="D21" i="5"/>
  <c r="C21" i="5"/>
  <c r="B21" i="5"/>
  <c r="I21" i="5" l="1"/>
  <c r="I25" i="5"/>
  <c r="K21" i="5"/>
  <c r="K25" i="5"/>
  <c r="I117" i="5"/>
  <c r="J85" i="5"/>
  <c r="K85" i="5"/>
  <c r="I85" i="5"/>
  <c r="J21" i="5"/>
  <c r="J25" i="5"/>
  <c r="J117" i="5"/>
  <c r="K117" i="5"/>
  <c r="G117" i="5"/>
  <c r="F117" i="5"/>
  <c r="H117" i="5"/>
  <c r="F25" i="5"/>
  <c r="D140" i="5" l="1"/>
  <c r="E140" i="5"/>
  <c r="B140" i="5"/>
  <c r="J79" i="5"/>
  <c r="K79" i="5"/>
  <c r="B79" i="5"/>
  <c r="I79" i="5" s="1"/>
  <c r="I9" i="5"/>
  <c r="H9" i="5"/>
  <c r="G9" i="5"/>
  <c r="F9" i="5"/>
  <c r="I140" i="5" l="1"/>
  <c r="J140" i="5"/>
  <c r="K140" i="5"/>
  <c r="H139" i="5"/>
  <c r="G139" i="5"/>
  <c r="F139" i="5"/>
  <c r="E138" i="5"/>
  <c r="D138" i="5"/>
  <c r="C138" i="5"/>
  <c r="C133" i="5" s="1"/>
  <c r="B138" i="5"/>
  <c r="B130" i="5"/>
  <c r="I130" i="5" s="1"/>
  <c r="H116" i="5"/>
  <c r="G116" i="5"/>
  <c r="F116" i="5"/>
  <c r="E115" i="5"/>
  <c r="D115" i="5"/>
  <c r="C115" i="5"/>
  <c r="B115" i="5"/>
  <c r="B114" i="5" s="1"/>
  <c r="G112" i="5"/>
  <c r="F112" i="5"/>
  <c r="E111" i="5"/>
  <c r="D111" i="5"/>
  <c r="K111" i="5" s="1"/>
  <c r="C111" i="5"/>
  <c r="J111" i="5" s="1"/>
  <c r="B111" i="5"/>
  <c r="K107" i="5"/>
  <c r="E105" i="5"/>
  <c r="D105" i="5"/>
  <c r="C105" i="5"/>
  <c r="B105" i="5"/>
  <c r="E102" i="5"/>
  <c r="I102" i="5" s="1"/>
  <c r="D102" i="5"/>
  <c r="C102" i="5"/>
  <c r="J102" i="5" s="1"/>
  <c r="B102" i="5"/>
  <c r="E100" i="5"/>
  <c r="I100" i="5" s="1"/>
  <c r="D100" i="5"/>
  <c r="C100" i="5"/>
  <c r="B100" i="5"/>
  <c r="B97" i="5"/>
  <c r="I97" i="5"/>
  <c r="C97" i="5"/>
  <c r="H89" i="5"/>
  <c r="G89" i="5"/>
  <c r="F89" i="5"/>
  <c r="E88" i="5"/>
  <c r="D88" i="5"/>
  <c r="C88" i="5"/>
  <c r="B88" i="5"/>
  <c r="H79" i="5"/>
  <c r="E75" i="5"/>
  <c r="D75" i="5"/>
  <c r="K75" i="5" s="1"/>
  <c r="C75" i="5"/>
  <c r="E72" i="5"/>
  <c r="D72" i="5"/>
  <c r="C72" i="5"/>
  <c r="B72" i="5"/>
  <c r="E70" i="5"/>
  <c r="D70" i="5"/>
  <c r="C70" i="5"/>
  <c r="B70" i="5"/>
  <c r="E67" i="5"/>
  <c r="I67" i="5" s="1"/>
  <c r="D67" i="5"/>
  <c r="C67" i="5"/>
  <c r="B67" i="5"/>
  <c r="E57" i="5"/>
  <c r="I57" i="5" s="1"/>
  <c r="D57" i="5"/>
  <c r="C57" i="5"/>
  <c r="B57" i="5"/>
  <c r="E53" i="5"/>
  <c r="D53" i="5"/>
  <c r="C53" i="5"/>
  <c r="B53" i="5"/>
  <c r="E50" i="5"/>
  <c r="I50" i="5" s="1"/>
  <c r="D50" i="5"/>
  <c r="C50" i="5"/>
  <c r="B50" i="5"/>
  <c r="E48" i="5"/>
  <c r="I48" i="5" s="1"/>
  <c r="D48" i="5"/>
  <c r="C48" i="5"/>
  <c r="B48" i="5"/>
  <c r="E41" i="5"/>
  <c r="I41" i="5" s="1"/>
  <c r="D41" i="5"/>
  <c r="C41" i="5"/>
  <c r="B41" i="5"/>
  <c r="E38" i="5"/>
  <c r="I38" i="5" s="1"/>
  <c r="D38" i="5"/>
  <c r="C38" i="5"/>
  <c r="B38" i="5"/>
  <c r="E35" i="5"/>
  <c r="D35" i="5"/>
  <c r="C35" i="5"/>
  <c r="B35" i="5"/>
  <c r="E32" i="5"/>
  <c r="D32" i="5"/>
  <c r="C32" i="5"/>
  <c r="B32" i="5"/>
  <c r="E29" i="5"/>
  <c r="I29" i="5" s="1"/>
  <c r="D29" i="5"/>
  <c r="C29" i="5"/>
  <c r="B29" i="5"/>
  <c r="H26" i="5"/>
  <c r="G26" i="5"/>
  <c r="E19" i="5"/>
  <c r="D19" i="5"/>
  <c r="C19" i="5"/>
  <c r="B19" i="5"/>
  <c r="E17" i="5"/>
  <c r="I17" i="5" s="1"/>
  <c r="D17" i="5"/>
  <c r="C17" i="5"/>
  <c r="B17" i="5"/>
  <c r="I16" i="5"/>
  <c r="H16" i="5"/>
  <c r="G16" i="5"/>
  <c r="F16" i="5"/>
  <c r="E15" i="5"/>
  <c r="D15" i="5"/>
  <c r="C15" i="5"/>
  <c r="J15" i="5" s="1"/>
  <c r="B15" i="5"/>
  <c r="H14" i="5"/>
  <c r="G14" i="5"/>
  <c r="F14" i="5"/>
  <c r="E13" i="5"/>
  <c r="D13" i="5"/>
  <c r="K13" i="5" s="1"/>
  <c r="C13" i="5"/>
  <c r="J13" i="5" s="1"/>
  <c r="B13" i="5"/>
  <c r="H12" i="5"/>
  <c r="G12" i="5"/>
  <c r="E11" i="5"/>
  <c r="D11" i="5"/>
  <c r="C11" i="5"/>
  <c r="B11" i="5"/>
  <c r="K8" i="5"/>
  <c r="J8" i="5"/>
  <c r="H8" i="5"/>
  <c r="G8" i="5"/>
  <c r="F8" i="5"/>
  <c r="H7" i="5"/>
  <c r="K15" i="5" l="1"/>
  <c r="J29" i="5"/>
  <c r="J35" i="5"/>
  <c r="J38" i="5"/>
  <c r="J50" i="5"/>
  <c r="J67" i="5"/>
  <c r="J70" i="5"/>
  <c r="K29" i="5"/>
  <c r="K32" i="5"/>
  <c r="K38" i="5"/>
  <c r="K48" i="5"/>
  <c r="K50" i="5"/>
  <c r="K57" i="5"/>
  <c r="I111" i="5"/>
  <c r="J138" i="5"/>
  <c r="I138" i="5"/>
  <c r="K138" i="5"/>
  <c r="E114" i="5"/>
  <c r="I114" i="5" s="1"/>
  <c r="I115" i="5"/>
  <c r="D114" i="5"/>
  <c r="K114" i="5" s="1"/>
  <c r="K115" i="5"/>
  <c r="C114" i="5"/>
  <c r="J115" i="5"/>
  <c r="I107" i="5"/>
  <c r="J107" i="5"/>
  <c r="I105" i="5"/>
  <c r="J105" i="5"/>
  <c r="H105" i="5"/>
  <c r="K105" i="5"/>
  <c r="K100" i="5"/>
  <c r="D96" i="5"/>
  <c r="K102" i="5"/>
  <c r="J100" i="5"/>
  <c r="J97" i="5"/>
  <c r="K97" i="5"/>
  <c r="K88" i="5"/>
  <c r="I88" i="5"/>
  <c r="J88" i="5"/>
  <c r="I75" i="5"/>
  <c r="J75" i="5"/>
  <c r="J72" i="5"/>
  <c r="K72" i="5"/>
  <c r="I72" i="5"/>
  <c r="I70" i="5"/>
  <c r="K70" i="5"/>
  <c r="K67" i="5"/>
  <c r="J57" i="5"/>
  <c r="I53" i="5"/>
  <c r="J53" i="5"/>
  <c r="K53" i="5"/>
  <c r="J48" i="5"/>
  <c r="I45" i="5"/>
  <c r="K45" i="5"/>
  <c r="J45" i="5"/>
  <c r="K41" i="5"/>
  <c r="J41" i="5"/>
  <c r="C40" i="5"/>
  <c r="K35" i="5"/>
  <c r="I35" i="5"/>
  <c r="I32" i="5"/>
  <c r="J32" i="5"/>
  <c r="K19" i="5"/>
  <c r="J19" i="5"/>
  <c r="I19" i="5"/>
  <c r="H19" i="5"/>
  <c r="J17" i="5"/>
  <c r="K17" i="5"/>
  <c r="J11" i="5"/>
  <c r="K11" i="5"/>
  <c r="C96" i="5"/>
  <c r="B96" i="5"/>
  <c r="E96" i="5"/>
  <c r="I96" i="5" s="1"/>
  <c r="F102" i="5"/>
  <c r="G138" i="5"/>
  <c r="E84" i="5"/>
  <c r="C84" i="5"/>
  <c r="E74" i="5"/>
  <c r="H57" i="5"/>
  <c r="H53" i="5"/>
  <c r="H11" i="5"/>
  <c r="G57" i="5"/>
  <c r="G79" i="5"/>
  <c r="G105" i="5"/>
  <c r="E133" i="5"/>
  <c r="I7" i="5"/>
  <c r="H75" i="5"/>
  <c r="G102" i="5"/>
  <c r="F138" i="5"/>
  <c r="H29" i="5"/>
  <c r="G88" i="5"/>
  <c r="H85" i="5"/>
  <c r="H15" i="5"/>
  <c r="F100" i="5"/>
  <c r="G134" i="5"/>
  <c r="I11" i="5"/>
  <c r="I15" i="5"/>
  <c r="G19" i="5"/>
  <c r="G35" i="5"/>
  <c r="H45" i="5"/>
  <c r="F53" i="5"/>
  <c r="F105" i="5"/>
  <c r="F13" i="5"/>
  <c r="F19" i="5"/>
  <c r="F35" i="5"/>
  <c r="F134" i="5"/>
  <c r="B6" i="5"/>
  <c r="H13" i="5"/>
  <c r="H17" i="5"/>
  <c r="H25" i="5"/>
  <c r="H35" i="5"/>
  <c r="G85" i="5"/>
  <c r="H102" i="5"/>
  <c r="G130" i="5"/>
  <c r="G140" i="5"/>
  <c r="B133" i="5"/>
  <c r="F130" i="5"/>
  <c r="H130" i="5"/>
  <c r="F111" i="5"/>
  <c r="G107" i="5"/>
  <c r="C104" i="5"/>
  <c r="H107" i="5"/>
  <c r="E104" i="5"/>
  <c r="F107" i="5"/>
  <c r="B104" i="5"/>
  <c r="F97" i="5"/>
  <c r="B84" i="5"/>
  <c r="C74" i="5"/>
  <c r="F72" i="5"/>
  <c r="G72" i="5"/>
  <c r="H72" i="5"/>
  <c r="F67" i="5"/>
  <c r="H67" i="5"/>
  <c r="G67" i="5"/>
  <c r="H60" i="5"/>
  <c r="G60" i="5"/>
  <c r="C52" i="5"/>
  <c r="F57" i="5"/>
  <c r="B52" i="5"/>
  <c r="F50" i="5"/>
  <c r="F48" i="5"/>
  <c r="H48" i="5"/>
  <c r="G45" i="5"/>
  <c r="F41" i="5"/>
  <c r="G41" i="5"/>
  <c r="C31" i="5"/>
  <c r="F32" i="5"/>
  <c r="B31" i="5"/>
  <c r="D24" i="5"/>
  <c r="F29" i="5"/>
  <c r="E24" i="5"/>
  <c r="G29" i="5"/>
  <c r="B24" i="5"/>
  <c r="G25" i="5"/>
  <c r="F21" i="5"/>
  <c r="G21" i="5"/>
  <c r="F17" i="5"/>
  <c r="F15" i="5"/>
  <c r="I13" i="5"/>
  <c r="D6" i="5"/>
  <c r="H6" i="5" s="1"/>
  <c r="F11" i="5"/>
  <c r="E6" i="5"/>
  <c r="J7" i="5"/>
  <c r="G13" i="5"/>
  <c r="G17" i="5"/>
  <c r="C24" i="5"/>
  <c r="E52" i="5"/>
  <c r="H97" i="5"/>
  <c r="F115" i="5"/>
  <c r="F45" i="5"/>
  <c r="F7" i="5"/>
  <c r="K7" i="5"/>
  <c r="G11" i="5"/>
  <c r="G15" i="5"/>
  <c r="C6" i="5"/>
  <c r="G7" i="5"/>
  <c r="H21" i="5"/>
  <c r="F38" i="5"/>
  <c r="B40" i="5"/>
  <c r="G75" i="5"/>
  <c r="H88" i="5"/>
  <c r="D84" i="5"/>
  <c r="H100" i="5"/>
  <c r="D40" i="5"/>
  <c r="H41" i="5"/>
  <c r="G48" i="5"/>
  <c r="G53" i="5"/>
  <c r="H70" i="5"/>
  <c r="G100" i="5"/>
  <c r="E31" i="5"/>
  <c r="H32" i="5"/>
  <c r="H38" i="5"/>
  <c r="D31" i="5"/>
  <c r="H50" i="5"/>
  <c r="E40" i="5"/>
  <c r="I40" i="5" s="1"/>
  <c r="G32" i="5"/>
  <c r="G50" i="5"/>
  <c r="D52" i="5"/>
  <c r="F70" i="5"/>
  <c r="D74" i="5"/>
  <c r="K74" i="5" s="1"/>
  <c r="G111" i="5"/>
  <c r="G115" i="5"/>
  <c r="G38" i="5"/>
  <c r="G70" i="5"/>
  <c r="F79" i="5"/>
  <c r="F85" i="5"/>
  <c r="F88" i="5"/>
  <c r="G97" i="5"/>
  <c r="D104" i="5"/>
  <c r="K104" i="5" s="1"/>
  <c r="H111" i="5"/>
  <c r="H115" i="5"/>
  <c r="D133" i="5"/>
  <c r="H138" i="5"/>
  <c r="H140" i="5"/>
  <c r="F140" i="5"/>
  <c r="J114" i="5" l="1"/>
  <c r="K133" i="5"/>
  <c r="I24" i="5"/>
  <c r="J133" i="5"/>
  <c r="I133" i="5"/>
  <c r="I104" i="5"/>
  <c r="J104" i="5"/>
  <c r="J96" i="5"/>
  <c r="K96" i="5"/>
  <c r="J84" i="5"/>
  <c r="I84" i="5"/>
  <c r="K84" i="5"/>
  <c r="J74" i="5"/>
  <c r="I52" i="5"/>
  <c r="K52" i="5"/>
  <c r="J52" i="5"/>
  <c r="K40" i="5"/>
  <c r="J40" i="5"/>
  <c r="J31" i="5"/>
  <c r="I31" i="5"/>
  <c r="K31" i="5"/>
  <c r="K24" i="5"/>
  <c r="J24" i="5"/>
  <c r="C144" i="5"/>
  <c r="D144" i="5"/>
  <c r="E144" i="5"/>
  <c r="H84" i="5"/>
  <c r="G84" i="5"/>
  <c r="G24" i="5"/>
  <c r="G74" i="5"/>
  <c r="H31" i="5"/>
  <c r="F133" i="5"/>
  <c r="H74" i="5"/>
  <c r="H133" i="5"/>
  <c r="F24" i="5"/>
  <c r="G114" i="5"/>
  <c r="H114" i="5"/>
  <c r="F31" i="5"/>
  <c r="H24" i="5"/>
  <c r="G133" i="5"/>
  <c r="I6" i="5"/>
  <c r="K6" i="5"/>
  <c r="G104" i="5"/>
  <c r="H104" i="5"/>
  <c r="F104" i="5"/>
  <c r="F96" i="5"/>
  <c r="F84" i="5"/>
  <c r="F52" i="5"/>
  <c r="G52" i="5"/>
  <c r="H52" i="5"/>
  <c r="G40" i="5"/>
  <c r="F6" i="5"/>
  <c r="G6" i="5"/>
  <c r="F40" i="5"/>
  <c r="J6" i="5"/>
  <c r="G31" i="5"/>
  <c r="G96" i="5"/>
  <c r="H40" i="5"/>
  <c r="F114" i="5"/>
  <c r="H96" i="5"/>
  <c r="F75" i="5"/>
  <c r="B74" i="5"/>
  <c r="B144" i="5" s="1"/>
  <c r="B146" i="5" s="1"/>
  <c r="I74" i="5" l="1"/>
  <c r="E146" i="5"/>
  <c r="I144" i="5"/>
  <c r="D146" i="5"/>
  <c r="K144" i="5"/>
  <c r="C146" i="5"/>
  <c r="J144" i="5"/>
  <c r="H144" i="5"/>
  <c r="F144" i="5"/>
  <c r="F74" i="5"/>
  <c r="G144" i="5"/>
  <c r="F146" i="5" l="1"/>
  <c r="I146" i="5"/>
  <c r="K146" i="5"/>
  <c r="H146" i="5"/>
  <c r="G146" i="5"/>
  <c r="J146" i="5"/>
</calcChain>
</file>

<file path=xl/sharedStrings.xml><?xml version="1.0" encoding="utf-8"?>
<sst xmlns="http://schemas.openxmlformats.org/spreadsheetml/2006/main" count="154" uniqueCount="76">
  <si>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</si>
  <si>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</si>
  <si>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</si>
  <si>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</si>
  <si>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</si>
  <si>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</si>
  <si>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</si>
  <si>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</si>
  <si>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</si>
  <si>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</si>
  <si>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</si>
  <si>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</si>
  <si>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</si>
  <si>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</si>
  <si>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</si>
  <si>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</si>
  <si>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</si>
  <si>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</si>
  <si>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</si>
  <si>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</si>
  <si>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</si>
  <si>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</si>
  <si>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</si>
  <si>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</si>
  <si>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</si>
  <si>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</si>
  <si>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</si>
  <si>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</si>
  <si>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</si>
  <si>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</si>
  <si>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</si>
  <si>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</si>
  <si>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</si>
  <si>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</si>
  <si>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</si>
  <si>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</si>
  <si>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</si>
  <si>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</si>
  <si>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</si>
  <si>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</si>
  <si>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</si>
  <si>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</si>
  <si>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</si>
  <si>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</si>
  <si>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</si>
  <si>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</si>
  <si>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</si>
  <si>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</si>
  <si>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</si>
  <si>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</si>
  <si>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</si>
  <si>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</si>
  <si>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</si>
  <si>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</si>
  <si>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</si>
  <si>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</si>
  <si>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</si>
  <si>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</si>
  <si>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</si>
  <si>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</si>
  <si>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</si>
  <si>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</si>
  <si>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Первоначальный план на 2023 год, руб.</t>
  </si>
  <si>
    <t>Уточненный план на 2023 год, руб.</t>
  </si>
  <si>
    <t>Подпрограмма "Модернизация и развитие учреждений культуры"</t>
  </si>
  <si>
    <t>Муниципальная программа "Развитие гражданского общества"</t>
  </si>
  <si>
    <t>Подпрограмма ""Оказание поддержки социально ориентированным некоммерческим организациям"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</si>
  <si>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</si>
  <si>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Подпрограмма "Реализация инициативных проектов"</t>
  </si>
  <si>
    <t>Непрограммные расходы</t>
  </si>
  <si>
    <t>Итого расходов</t>
  </si>
  <si>
    <t>Итого по программам</t>
  </si>
  <si>
    <t xml:space="preserve"> Исполнение по муниципальным программам и непрограммным направлениям деятельности города Нефтеюганска за 9 месяцев 2023 года</t>
  </si>
  <si>
    <t>План 9 месяцев 2023 года, руб.</t>
  </si>
  <si>
    <t xml:space="preserve">Отклонение от  плана 9 месяцев 2023 года, руб.                 (гр.4-гр.5) </t>
  </si>
  <si>
    <t>% исполнения  к плану             9 месяцев 2023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</si>
</sst>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10" fillId="5" borderId="4" applyNumberFormat="0" applyAlignment="0" applyProtection="0"/>
    <xf numFmtId="0" fontId="11" fillId="12" borderId="5" applyNumberFormat="0" applyAlignment="0" applyProtection="0"/>
    <xf numFmtId="0" fontId="12" fillId="12" borderId="4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3" borderId="10" applyNumberFormat="0" applyAlignment="0" applyProtection="0"/>
    <xf numFmtId="0" fontId="18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5" fillId="0" borderId="0"/>
    <xf numFmtId="0" fontId="5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5" borderId="11" applyNumberFormat="0" applyFont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6">
    <xf numFmtId="0" fontId="0" fillId="0" borderId="0" xfId="0"/>
    <xf numFmtId="0" fontId="3" fillId="0" borderId="0" xfId="0" applyFont="1"/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4" fontId="3" fillId="0" borderId="0" xfId="0" applyNumberFormat="1" applyFont="1" applyFill="1"/>
    <xf numFmtId="1" fontId="8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164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30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2" xfId="22"/>
    <cellStyle name="Обычный 3" xfId="2"/>
    <cellStyle name="Обычный 4" xfId="23"/>
    <cellStyle name="Обычный 5" xfId="4"/>
    <cellStyle name="Обычный_Tmp8" xfId="3"/>
    <cellStyle name="Обычный_расходы 2" xfId="1"/>
    <cellStyle name="Плохой 2" xfId="24"/>
    <cellStyle name="Пояснение 2" xfId="25"/>
    <cellStyle name="Примечание 2" xfId="26"/>
    <cellStyle name="Связанная ячейка 2" xfId="27"/>
    <cellStyle name="Текст предупреждения 2" xfId="28"/>
    <cellStyle name="Хороши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46"/>
  <sheetViews>
    <sheetView tabSelected="1" topLeftCell="A142" zoomScale="75" zoomScaleNormal="75" workbookViewId="0">
      <selection activeCell="C146" sqref="C146"/>
    </sheetView>
  </sheetViews>
  <sheetFormatPr defaultColWidth="9.140625" defaultRowHeight="12.75" outlineLevelRow="1" x14ac:dyDescent="0.2"/>
  <cols>
    <col min="1" max="1" width="30.7109375" style="12" customWidth="1"/>
    <col min="2" max="2" width="17.140625" style="1" customWidth="1"/>
    <col min="3" max="3" width="15.7109375" style="12" customWidth="1"/>
    <col min="4" max="4" width="17.140625" style="12" customWidth="1"/>
    <col min="5" max="5" width="16.28515625" style="12" customWidth="1"/>
    <col min="6" max="6" width="16.28515625" style="1" customWidth="1"/>
    <col min="7" max="7" width="16.7109375" style="1" customWidth="1"/>
    <col min="8" max="8" width="16.140625" style="1" customWidth="1"/>
    <col min="9" max="9" width="12.28515625" style="1" customWidth="1"/>
    <col min="10" max="10" width="12.5703125" style="1" customWidth="1"/>
    <col min="11" max="11" width="12.42578125" style="12" customWidth="1"/>
    <col min="12" max="12" width="13.42578125" style="1" bestFit="1" customWidth="1"/>
    <col min="13" max="13" width="14.85546875" style="1" bestFit="1" customWidth="1"/>
    <col min="14" max="14" width="13.42578125" style="1" bestFit="1" customWidth="1"/>
    <col min="15" max="16384" width="9.140625" style="1"/>
  </cols>
  <sheetData>
    <row r="2" spans="1:14" ht="12.75" customHeight="1" x14ac:dyDescent="0.2">
      <c r="A2" s="25" t="s">
        <v>72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4" x14ac:dyDescent="0.2">
      <c r="K3" s="24" t="s">
        <v>61</v>
      </c>
    </row>
    <row r="4" spans="1:14" ht="76.900000000000006" customHeight="1" x14ac:dyDescent="0.2">
      <c r="A4" s="15" t="s">
        <v>24</v>
      </c>
      <c r="B4" s="2" t="s">
        <v>62</v>
      </c>
      <c r="C4" s="21" t="s">
        <v>63</v>
      </c>
      <c r="D4" s="21" t="s">
        <v>73</v>
      </c>
      <c r="E4" s="21" t="s">
        <v>25</v>
      </c>
      <c r="F4" s="2" t="s">
        <v>51</v>
      </c>
      <c r="G4" s="2" t="s">
        <v>59</v>
      </c>
      <c r="H4" s="2" t="s">
        <v>74</v>
      </c>
      <c r="I4" s="2" t="s">
        <v>53</v>
      </c>
      <c r="J4" s="2" t="s">
        <v>52</v>
      </c>
      <c r="K4" s="21" t="s">
        <v>75</v>
      </c>
    </row>
    <row r="5" spans="1:14" s="5" customFormat="1" x14ac:dyDescent="0.2">
      <c r="A5" s="14">
        <v>1</v>
      </c>
      <c r="B5" s="4">
        <v>2</v>
      </c>
      <c r="C5" s="14">
        <v>3</v>
      </c>
      <c r="D5" s="22">
        <v>4</v>
      </c>
      <c r="E5" s="14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14">
        <v>11</v>
      </c>
    </row>
    <row r="6" spans="1:14" ht="51" x14ac:dyDescent="0.2">
      <c r="A6" s="6" t="s">
        <v>27</v>
      </c>
      <c r="B6" s="7">
        <f>B7+B11+B13+B15+B17+B19</f>
        <v>5466639496</v>
      </c>
      <c r="C6" s="7">
        <f>C7+C11+C13+C15+C17+C19</f>
        <v>5766181437</v>
      </c>
      <c r="D6" s="7">
        <f>D7+D11+D13+D15+D17+D19</f>
        <v>4348639673.6599998</v>
      </c>
      <c r="E6" s="7">
        <f>E7+E11+E13+E15+E17+E19</f>
        <v>3559129558.1700001</v>
      </c>
      <c r="F6" s="7">
        <f t="shared" ref="F6:F57" si="0">B6-E6</f>
        <v>1907509937.8299999</v>
      </c>
      <c r="G6" s="7">
        <f>C6-E6</f>
        <v>2207051878.8299999</v>
      </c>
      <c r="H6" s="7">
        <f>D6-E6</f>
        <v>789510115.48999977</v>
      </c>
      <c r="I6" s="7">
        <f>E6/B6*100</f>
        <v>65.106352097559281</v>
      </c>
      <c r="J6" s="7">
        <f>E6/C6*100</f>
        <v>61.724203392769518</v>
      </c>
      <c r="K6" s="7">
        <f>E6/D6*100</f>
        <v>81.844664659798909</v>
      </c>
    </row>
    <row r="7" spans="1:14" s="12" customFormat="1" ht="38.25" x14ac:dyDescent="0.2">
      <c r="A7" s="6" t="s">
        <v>29</v>
      </c>
      <c r="B7" s="7">
        <f>SUM(B8:B10)</f>
        <v>5189928260</v>
      </c>
      <c r="C7" s="7">
        <f>SUM(C8:C10)</f>
        <v>5496898888</v>
      </c>
      <c r="D7" s="7">
        <f>SUM(D8:D10)</f>
        <v>4130734816.8099999</v>
      </c>
      <c r="E7" s="7">
        <f>SUM(E8:E10)</f>
        <v>3366668786.77</v>
      </c>
      <c r="F7" s="7">
        <f t="shared" si="0"/>
        <v>1823259473.23</v>
      </c>
      <c r="G7" s="7">
        <f t="shared" ref="G7:G66" si="1">C7-E7</f>
        <v>2130230101.23</v>
      </c>
      <c r="H7" s="7">
        <f>D7-E7</f>
        <v>764066030.03999996</v>
      </c>
      <c r="I7" s="7">
        <f t="shared" ref="I7:I74" si="2">E7/B7*100</f>
        <v>64.86927406526425</v>
      </c>
      <c r="J7" s="7">
        <f t="shared" ref="J7:J74" si="3">E7/C7*100</f>
        <v>61.246693005752803</v>
      </c>
      <c r="K7" s="7">
        <f t="shared" ref="K7:K74" si="4">E7/D7*100</f>
        <v>81.502902899245967</v>
      </c>
      <c r="M7" s="13"/>
    </row>
    <row r="8" spans="1:14" s="12" customFormat="1" ht="43.9" customHeight="1" x14ac:dyDescent="0.2">
      <c r="A8" s="11" t="s">
        <v>1</v>
      </c>
      <c r="B8" s="9">
        <v>5019947560</v>
      </c>
      <c r="C8" s="9">
        <v>5229619708</v>
      </c>
      <c r="D8" s="9">
        <v>3888071923.8099999</v>
      </c>
      <c r="E8" s="9">
        <v>3299156890.1599998</v>
      </c>
      <c r="F8" s="9">
        <f t="shared" si="0"/>
        <v>1720790669.8400002</v>
      </c>
      <c r="G8" s="9">
        <f t="shared" si="1"/>
        <v>1930462817.8400002</v>
      </c>
      <c r="H8" s="9">
        <f t="shared" ref="H8:H66" si="5">D8-E8</f>
        <v>588915033.6500001</v>
      </c>
      <c r="I8" s="9">
        <f>E8/B8*100</f>
        <v>65.720943311208615</v>
      </c>
      <c r="J8" s="9">
        <f t="shared" si="3"/>
        <v>63.085980900544669</v>
      </c>
      <c r="K8" s="9">
        <f t="shared" si="4"/>
        <v>84.853288591613534</v>
      </c>
      <c r="M8" s="13"/>
      <c r="N8" s="13"/>
    </row>
    <row r="9" spans="1:14" ht="43.9" customHeight="1" x14ac:dyDescent="0.2">
      <c r="A9" s="16" t="s">
        <v>2</v>
      </c>
      <c r="B9" s="9">
        <v>169980700</v>
      </c>
      <c r="C9" s="9">
        <v>266965874</v>
      </c>
      <c r="D9" s="9">
        <v>242662893</v>
      </c>
      <c r="E9" s="9">
        <v>67511896.609999999</v>
      </c>
      <c r="F9" s="9">
        <f t="shared" ref="F9:F12" si="6">B9-E9</f>
        <v>102468803.39</v>
      </c>
      <c r="G9" s="9">
        <f t="shared" ref="G9" si="7">C9-E9</f>
        <v>199453977.38999999</v>
      </c>
      <c r="H9" s="9">
        <f t="shared" ref="H9" si="8">D9-E9</f>
        <v>175150996.38999999</v>
      </c>
      <c r="I9" s="9">
        <f t="shared" ref="I9" si="9">E9/B9*100</f>
        <v>39.717389450684692</v>
      </c>
      <c r="J9" s="9">
        <f t="shared" si="3"/>
        <v>25.288586738992713</v>
      </c>
      <c r="K9" s="9">
        <f t="shared" si="4"/>
        <v>27.821269158774925</v>
      </c>
    </row>
    <row r="10" spans="1:14" ht="43.9" customHeight="1" x14ac:dyDescent="0.2">
      <c r="A10" s="11" t="s">
        <v>6</v>
      </c>
      <c r="B10" s="9"/>
      <c r="C10" s="9">
        <v>313306</v>
      </c>
      <c r="D10" s="9">
        <v>0</v>
      </c>
      <c r="E10" s="9">
        <v>0</v>
      </c>
      <c r="F10" s="9">
        <f t="shared" ref="F10" si="10">B10-E10</f>
        <v>0</v>
      </c>
      <c r="G10" s="9">
        <f t="shared" ref="G10" si="11">C10-E10</f>
        <v>313306</v>
      </c>
      <c r="H10" s="9">
        <f t="shared" ref="H10" si="12">D10-E10</f>
        <v>0</v>
      </c>
      <c r="I10" s="9">
        <v>0</v>
      </c>
      <c r="J10" s="9">
        <f t="shared" ref="J10" si="13">E10/C10*100</f>
        <v>0</v>
      </c>
      <c r="K10" s="9">
        <v>0</v>
      </c>
    </row>
    <row r="11" spans="1:14" ht="51" x14ac:dyDescent="0.2">
      <c r="A11" s="6" t="s">
        <v>30</v>
      </c>
      <c r="B11" s="7">
        <f>B12</f>
        <v>3447050</v>
      </c>
      <c r="C11" s="7">
        <f t="shared" ref="C11:E11" si="14">C12</f>
        <v>3447050</v>
      </c>
      <c r="D11" s="7">
        <f t="shared" si="14"/>
        <v>3023400</v>
      </c>
      <c r="E11" s="7">
        <f t="shared" si="14"/>
        <v>2273362.5099999998</v>
      </c>
      <c r="F11" s="7">
        <f t="shared" si="0"/>
        <v>1173687.4900000002</v>
      </c>
      <c r="G11" s="7">
        <f t="shared" si="1"/>
        <v>1173687.4900000002</v>
      </c>
      <c r="H11" s="7">
        <f t="shared" si="5"/>
        <v>750037.49000000022</v>
      </c>
      <c r="I11" s="7">
        <f t="shared" si="2"/>
        <v>65.950958355695448</v>
      </c>
      <c r="J11" s="7">
        <f t="shared" si="3"/>
        <v>65.950958355695448</v>
      </c>
      <c r="K11" s="7">
        <f t="shared" si="4"/>
        <v>75.192250777270615</v>
      </c>
    </row>
    <row r="12" spans="1:14" ht="46.15" customHeight="1" x14ac:dyDescent="0.2">
      <c r="A12" s="11" t="s">
        <v>1</v>
      </c>
      <c r="B12" s="9">
        <v>3447050</v>
      </c>
      <c r="C12" s="9">
        <v>3447050</v>
      </c>
      <c r="D12" s="9">
        <v>3023400</v>
      </c>
      <c r="E12" s="9">
        <v>2273362.5099999998</v>
      </c>
      <c r="F12" s="9">
        <f t="shared" si="6"/>
        <v>1173687.4900000002</v>
      </c>
      <c r="G12" s="9">
        <f t="shared" si="1"/>
        <v>1173687.4900000002</v>
      </c>
      <c r="H12" s="9">
        <f t="shared" si="5"/>
        <v>750037.49000000022</v>
      </c>
      <c r="I12" s="9">
        <f t="shared" si="2"/>
        <v>65.950958355695448</v>
      </c>
      <c r="J12" s="9">
        <f t="shared" ref="J12" si="15">E12/C12*100</f>
        <v>65.950958355695448</v>
      </c>
      <c r="K12" s="9">
        <f t="shared" ref="K12" si="16">E12/D12*100</f>
        <v>75.192250777270615</v>
      </c>
    </row>
    <row r="13" spans="1:14" s="12" customFormat="1" ht="41.45" customHeight="1" x14ac:dyDescent="0.2">
      <c r="A13" s="6" t="s">
        <v>32</v>
      </c>
      <c r="B13" s="7">
        <f>B14</f>
        <v>61931786</v>
      </c>
      <c r="C13" s="7">
        <f t="shared" ref="C13:E13" si="17">C14</f>
        <v>56573186</v>
      </c>
      <c r="D13" s="7">
        <f t="shared" si="17"/>
        <v>49086203</v>
      </c>
      <c r="E13" s="7">
        <f t="shared" si="17"/>
        <v>47866982.759999998</v>
      </c>
      <c r="F13" s="7">
        <f t="shared" si="0"/>
        <v>14064803.240000002</v>
      </c>
      <c r="G13" s="7">
        <f t="shared" si="1"/>
        <v>8706203.2400000021</v>
      </c>
      <c r="H13" s="7">
        <f t="shared" si="5"/>
        <v>1219220.2400000021</v>
      </c>
      <c r="I13" s="7">
        <f t="shared" si="2"/>
        <v>77.28984718767839</v>
      </c>
      <c r="J13" s="7">
        <f t="shared" si="3"/>
        <v>84.610724875915594</v>
      </c>
      <c r="K13" s="7">
        <f t="shared" si="4"/>
        <v>97.516165102442315</v>
      </c>
      <c r="M13" s="13"/>
    </row>
    <row r="14" spans="1:14" s="12" customFormat="1" ht="46.15" customHeight="1" x14ac:dyDescent="0.2">
      <c r="A14" s="11" t="s">
        <v>1</v>
      </c>
      <c r="B14" s="9">
        <v>61931786</v>
      </c>
      <c r="C14" s="9">
        <v>56573186</v>
      </c>
      <c r="D14" s="9">
        <v>49086203</v>
      </c>
      <c r="E14" s="9">
        <v>47866982.759999998</v>
      </c>
      <c r="F14" s="9">
        <f t="shared" si="0"/>
        <v>14064803.240000002</v>
      </c>
      <c r="G14" s="9">
        <f t="shared" si="1"/>
        <v>8706203.2400000021</v>
      </c>
      <c r="H14" s="9">
        <f t="shared" si="5"/>
        <v>1219220.2400000021</v>
      </c>
      <c r="I14" s="9">
        <f t="shared" si="2"/>
        <v>77.28984718767839</v>
      </c>
      <c r="J14" s="9">
        <f t="shared" ref="J14" si="18">E14/C14*100</f>
        <v>84.610724875915594</v>
      </c>
      <c r="K14" s="9">
        <f t="shared" ref="K14" si="19">E14/D14*100</f>
        <v>97.516165102442315</v>
      </c>
    </row>
    <row r="15" spans="1:14" ht="30.6" customHeight="1" x14ac:dyDescent="0.2">
      <c r="A15" s="6" t="s">
        <v>3</v>
      </c>
      <c r="B15" s="7">
        <f>B16</f>
        <v>75125200</v>
      </c>
      <c r="C15" s="7">
        <f t="shared" ref="C15:E15" si="20">C16</f>
        <v>72223666</v>
      </c>
      <c r="D15" s="7">
        <f t="shared" si="20"/>
        <v>57049860</v>
      </c>
      <c r="E15" s="7">
        <f t="shared" si="20"/>
        <v>49135762.68</v>
      </c>
      <c r="F15" s="7">
        <f t="shared" si="0"/>
        <v>25989437.32</v>
      </c>
      <c r="G15" s="7">
        <f t="shared" si="1"/>
        <v>23087903.32</v>
      </c>
      <c r="H15" s="7">
        <f t="shared" si="5"/>
        <v>7914097.3200000003</v>
      </c>
      <c r="I15" s="7">
        <f t="shared" si="2"/>
        <v>65.405167214197107</v>
      </c>
      <c r="J15" s="7">
        <f t="shared" si="3"/>
        <v>68.032772914074997</v>
      </c>
      <c r="K15" s="7">
        <f t="shared" si="4"/>
        <v>86.127753302111515</v>
      </c>
    </row>
    <row r="16" spans="1:14" ht="37.15" customHeight="1" x14ac:dyDescent="0.2">
      <c r="A16" s="11" t="s">
        <v>1</v>
      </c>
      <c r="B16" s="9">
        <v>75125200</v>
      </c>
      <c r="C16" s="9">
        <v>72223666</v>
      </c>
      <c r="D16" s="9">
        <v>57049860</v>
      </c>
      <c r="E16" s="9">
        <v>49135762.68</v>
      </c>
      <c r="F16" s="9">
        <f t="shared" si="0"/>
        <v>25989437.32</v>
      </c>
      <c r="G16" s="9">
        <f t="shared" si="1"/>
        <v>23087903.32</v>
      </c>
      <c r="H16" s="9">
        <f t="shared" si="5"/>
        <v>7914097.3200000003</v>
      </c>
      <c r="I16" s="9">
        <f t="shared" si="2"/>
        <v>65.405167214197107</v>
      </c>
      <c r="J16" s="9">
        <f t="shared" si="3"/>
        <v>68.032772914074997</v>
      </c>
      <c r="K16" s="9">
        <f t="shared" si="4"/>
        <v>86.127753302111515</v>
      </c>
    </row>
    <row r="17" spans="1:11" ht="43.15" customHeight="1" x14ac:dyDescent="0.2">
      <c r="A17" s="6" t="s">
        <v>33</v>
      </c>
      <c r="B17" s="7">
        <f>B18</f>
        <v>136152200</v>
      </c>
      <c r="C17" s="7">
        <f>SUM(C18:C18)</f>
        <v>136983647</v>
      </c>
      <c r="D17" s="7">
        <f>SUM(D18:D18)</f>
        <v>108690393.84999999</v>
      </c>
      <c r="E17" s="7">
        <f>SUM(E18:E18)</f>
        <v>93129763.450000003</v>
      </c>
      <c r="F17" s="7">
        <f t="shared" si="0"/>
        <v>43022436.549999997</v>
      </c>
      <c r="G17" s="7">
        <f t="shared" si="1"/>
        <v>43853883.549999997</v>
      </c>
      <c r="H17" s="7">
        <f t="shared" si="5"/>
        <v>15560630.399999991</v>
      </c>
      <c r="I17" s="7">
        <f t="shared" si="2"/>
        <v>68.401218232243039</v>
      </c>
      <c r="J17" s="7">
        <f t="shared" si="3"/>
        <v>67.986044677289115</v>
      </c>
      <c r="K17" s="7">
        <f t="shared" si="4"/>
        <v>85.683527450020378</v>
      </c>
    </row>
    <row r="18" spans="1:11" ht="43.15" customHeight="1" x14ac:dyDescent="0.2">
      <c r="A18" s="11" t="s">
        <v>1</v>
      </c>
      <c r="B18" s="9">
        <v>136152200</v>
      </c>
      <c r="C18" s="9">
        <v>136983647</v>
      </c>
      <c r="D18" s="9">
        <v>108690393.84999999</v>
      </c>
      <c r="E18" s="9">
        <v>93129763.450000003</v>
      </c>
      <c r="F18" s="9">
        <f t="shared" ref="F18" si="21">B18-E18</f>
        <v>43022436.549999997</v>
      </c>
      <c r="G18" s="9">
        <f t="shared" ref="G18" si="22">C18-E18</f>
        <v>43853883.549999997</v>
      </c>
      <c r="H18" s="9">
        <f t="shared" ref="H18" si="23">D18-E18</f>
        <v>15560630.399999991</v>
      </c>
      <c r="I18" s="9">
        <f t="shared" ref="I18" si="24">E18/B18*100</f>
        <v>68.401218232243039</v>
      </c>
      <c r="J18" s="9">
        <f t="shared" si="3"/>
        <v>67.986044677289115</v>
      </c>
      <c r="K18" s="9">
        <f t="shared" si="4"/>
        <v>85.683527450020378</v>
      </c>
    </row>
    <row r="19" spans="1:11" ht="43.15" customHeight="1" x14ac:dyDescent="0.2">
      <c r="A19" s="6" t="s">
        <v>34</v>
      </c>
      <c r="B19" s="7">
        <f>B20</f>
        <v>55000</v>
      </c>
      <c r="C19" s="7">
        <f t="shared" ref="C19:E19" si="25">C20</f>
        <v>55000</v>
      </c>
      <c r="D19" s="7">
        <f t="shared" si="25"/>
        <v>55000</v>
      </c>
      <c r="E19" s="7">
        <f t="shared" si="25"/>
        <v>54900</v>
      </c>
      <c r="F19" s="7">
        <f t="shared" si="0"/>
        <v>100</v>
      </c>
      <c r="G19" s="7">
        <f t="shared" si="1"/>
        <v>100</v>
      </c>
      <c r="H19" s="7">
        <f>D19-E19</f>
        <v>100</v>
      </c>
      <c r="I19" s="7">
        <f t="shared" si="2"/>
        <v>99.818181818181813</v>
      </c>
      <c r="J19" s="7">
        <f t="shared" si="3"/>
        <v>99.818181818181813</v>
      </c>
      <c r="K19" s="7">
        <f t="shared" si="4"/>
        <v>99.818181818181813</v>
      </c>
    </row>
    <row r="20" spans="1:11" ht="45.6" customHeight="1" x14ac:dyDescent="0.2">
      <c r="A20" s="11" t="s">
        <v>1</v>
      </c>
      <c r="B20" s="9">
        <v>55000</v>
      </c>
      <c r="C20" s="9">
        <v>55000</v>
      </c>
      <c r="D20" s="9">
        <v>55000</v>
      </c>
      <c r="E20" s="9">
        <v>54900</v>
      </c>
      <c r="F20" s="9">
        <f t="shared" ref="F20" si="26">B20-E20</f>
        <v>100</v>
      </c>
      <c r="G20" s="9">
        <f t="shared" ref="G20" si="27">C20-E20</f>
        <v>100</v>
      </c>
      <c r="H20" s="9">
        <f t="shared" ref="H20" si="28">D20-E20</f>
        <v>100</v>
      </c>
      <c r="I20" s="9">
        <f t="shared" ref="I20" si="29">E20/B20*100</f>
        <v>99.818181818181813</v>
      </c>
      <c r="J20" s="9">
        <f t="shared" si="3"/>
        <v>99.818181818181813</v>
      </c>
      <c r="K20" s="9">
        <f t="shared" si="4"/>
        <v>99.818181818181813</v>
      </c>
    </row>
    <row r="21" spans="1:11" ht="38.25" x14ac:dyDescent="0.2">
      <c r="A21" s="6" t="s">
        <v>28</v>
      </c>
      <c r="B21" s="7">
        <f>SUM(B22:B23)</f>
        <v>786302</v>
      </c>
      <c r="C21" s="7">
        <f>SUM(C22:C23)</f>
        <v>12297279</v>
      </c>
      <c r="D21" s="7">
        <f>SUM(D22:D23)</f>
        <v>1920052</v>
      </c>
      <c r="E21" s="7">
        <f>SUM(E22:E23)</f>
        <v>1732408.3</v>
      </c>
      <c r="F21" s="7">
        <f t="shared" si="0"/>
        <v>-946106.3</v>
      </c>
      <c r="G21" s="7">
        <f t="shared" si="1"/>
        <v>10564870.699999999</v>
      </c>
      <c r="H21" s="7">
        <f t="shared" si="5"/>
        <v>187643.69999999995</v>
      </c>
      <c r="I21" s="7">
        <f t="shared" si="2"/>
        <v>220.32352709264381</v>
      </c>
      <c r="J21" s="7">
        <f t="shared" si="3"/>
        <v>14.087736807467735</v>
      </c>
      <c r="K21" s="7">
        <f t="shared" si="4"/>
        <v>90.227155306210463</v>
      </c>
    </row>
    <row r="22" spans="1:11" ht="45" customHeight="1" x14ac:dyDescent="0.2">
      <c r="A22" s="11" t="s">
        <v>1</v>
      </c>
      <c r="B22" s="9">
        <v>786302</v>
      </c>
      <c r="C22" s="9">
        <v>3193008</v>
      </c>
      <c r="D22" s="9">
        <v>1169858</v>
      </c>
      <c r="E22" s="9">
        <v>982219</v>
      </c>
      <c r="F22" s="9">
        <f t="shared" ref="F22:F23" si="30">B22-E22</f>
        <v>-195917</v>
      </c>
      <c r="G22" s="9">
        <f t="shared" ref="G22:G23" si="31">C22-E22</f>
        <v>2210789</v>
      </c>
      <c r="H22" s="9">
        <f t="shared" ref="H22:H23" si="32">D22-E22</f>
        <v>187639</v>
      </c>
      <c r="I22" s="9">
        <f t="shared" ref="I22" si="33">E22/B22*100</f>
        <v>124.91625355143444</v>
      </c>
      <c r="J22" s="9">
        <f t="shared" si="3"/>
        <v>30.761557753691815</v>
      </c>
      <c r="K22" s="9">
        <f t="shared" si="4"/>
        <v>83.960531961998811</v>
      </c>
    </row>
    <row r="23" spans="1:11" ht="49.9" customHeight="1" x14ac:dyDescent="0.2">
      <c r="A23" s="11" t="s">
        <v>9</v>
      </c>
      <c r="B23" s="9"/>
      <c r="C23" s="9">
        <v>9104271</v>
      </c>
      <c r="D23" s="9">
        <v>750194</v>
      </c>
      <c r="E23" s="9">
        <v>750189.3</v>
      </c>
      <c r="F23" s="9">
        <f t="shared" si="30"/>
        <v>-750189.3</v>
      </c>
      <c r="G23" s="9">
        <f t="shared" si="31"/>
        <v>8354081.7000000002</v>
      </c>
      <c r="H23" s="9">
        <f t="shared" si="32"/>
        <v>4.6999999999534339</v>
      </c>
      <c r="I23" s="9">
        <v>0</v>
      </c>
      <c r="J23" s="9">
        <f t="shared" si="3"/>
        <v>8.2399711080656548</v>
      </c>
      <c r="K23" s="9">
        <f t="shared" si="4"/>
        <v>99.999373495389193</v>
      </c>
    </row>
    <row r="24" spans="1:11" ht="38.25" x14ac:dyDescent="0.2">
      <c r="A24" s="6" t="s">
        <v>31</v>
      </c>
      <c r="B24" s="7">
        <f>B25+B29</f>
        <v>735422460</v>
      </c>
      <c r="C24" s="7">
        <f>C25+C29</f>
        <v>837829108</v>
      </c>
      <c r="D24" s="7">
        <f>D25+D29</f>
        <v>573843799.91999996</v>
      </c>
      <c r="E24" s="7">
        <f>E25+E29</f>
        <v>547382761.88</v>
      </c>
      <c r="F24" s="7">
        <f t="shared" si="0"/>
        <v>188039698.12</v>
      </c>
      <c r="G24" s="7">
        <f t="shared" si="1"/>
        <v>290446346.12</v>
      </c>
      <c r="H24" s="7">
        <f t="shared" si="5"/>
        <v>26461038.039999962</v>
      </c>
      <c r="I24" s="7">
        <f t="shared" si="2"/>
        <v>74.431064000955317</v>
      </c>
      <c r="J24" s="7">
        <f t="shared" si="3"/>
        <v>65.333461997598675</v>
      </c>
      <c r="K24" s="7">
        <f t="shared" si="4"/>
        <v>95.38880823602365</v>
      </c>
    </row>
    <row r="25" spans="1:11" ht="25.5" collapsed="1" x14ac:dyDescent="0.2">
      <c r="A25" s="6" t="s">
        <v>64</v>
      </c>
      <c r="B25" s="7">
        <f>SUM(B26:B28)</f>
        <v>705971311</v>
      </c>
      <c r="C25" s="7">
        <f>SUM(C26:C28)</f>
        <v>800655443</v>
      </c>
      <c r="D25" s="7">
        <f>SUM(D26:D28)</f>
        <v>548626516.38</v>
      </c>
      <c r="E25" s="7">
        <f>SUM(E26:E28)</f>
        <v>522350577.75</v>
      </c>
      <c r="F25" s="7">
        <f>B25-E25</f>
        <v>183620733.25</v>
      </c>
      <c r="G25" s="7">
        <f t="shared" si="1"/>
        <v>278304865.25</v>
      </c>
      <c r="H25" s="7">
        <f t="shared" si="5"/>
        <v>26275938.629999995</v>
      </c>
      <c r="I25" s="7">
        <f t="shared" si="2"/>
        <v>73.990340628728461</v>
      </c>
      <c r="J25" s="7">
        <f t="shared" si="3"/>
        <v>65.240370538516402</v>
      </c>
      <c r="K25" s="7">
        <f t="shared" si="4"/>
        <v>95.210596308144858</v>
      </c>
    </row>
    <row r="26" spans="1:11" ht="38.25" x14ac:dyDescent="0.2">
      <c r="A26" s="11" t="s">
        <v>5</v>
      </c>
      <c r="B26" s="9">
        <v>705971311</v>
      </c>
      <c r="C26" s="9">
        <v>789372812</v>
      </c>
      <c r="D26" s="9">
        <v>537392524.38</v>
      </c>
      <c r="E26" s="9">
        <v>512958579.64999998</v>
      </c>
      <c r="F26" s="9">
        <f>B26-E26</f>
        <v>193012731.35000002</v>
      </c>
      <c r="G26" s="9">
        <f t="shared" si="1"/>
        <v>276414232.35000002</v>
      </c>
      <c r="H26" s="9">
        <f t="shared" si="5"/>
        <v>24433944.730000019</v>
      </c>
      <c r="I26" s="9">
        <f t="shared" si="2"/>
        <v>72.659975222420897</v>
      </c>
      <c r="J26" s="9">
        <f t="shared" si="3"/>
        <v>64.983056402758393</v>
      </c>
      <c r="K26" s="9">
        <f t="shared" si="4"/>
        <v>95.453240672041375</v>
      </c>
    </row>
    <row r="27" spans="1:11" ht="44.45" customHeight="1" x14ac:dyDescent="0.2">
      <c r="A27" s="11" t="s">
        <v>9</v>
      </c>
      <c r="B27" s="9"/>
      <c r="C27" s="9">
        <v>1100000</v>
      </c>
      <c r="D27" s="9">
        <v>1100000</v>
      </c>
      <c r="E27" s="9">
        <v>1100000</v>
      </c>
      <c r="F27" s="9">
        <f t="shared" ref="F27:F28" si="34">B27-E27</f>
        <v>-1100000</v>
      </c>
      <c r="G27" s="9">
        <f t="shared" ref="G27:G28" si="35">C27-E27</f>
        <v>0</v>
      </c>
      <c r="H27" s="9">
        <f t="shared" ref="H27" si="36">D27-E27</f>
        <v>0</v>
      </c>
      <c r="I27" s="9">
        <v>0</v>
      </c>
      <c r="J27" s="9">
        <f t="shared" ref="J27:J28" si="37">E27/C27*100</f>
        <v>100</v>
      </c>
      <c r="K27" s="9">
        <f t="shared" ref="K27:K28" si="38">E27/D27*100</f>
        <v>100</v>
      </c>
    </row>
    <row r="28" spans="1:11" ht="46.9" customHeight="1" x14ac:dyDescent="0.2">
      <c r="A28" s="16" t="s">
        <v>2</v>
      </c>
      <c r="B28" s="9"/>
      <c r="C28" s="9">
        <v>10182631</v>
      </c>
      <c r="D28" s="9">
        <v>10133992</v>
      </c>
      <c r="E28" s="9">
        <v>8291998.0999999996</v>
      </c>
      <c r="F28" s="9">
        <f t="shared" si="34"/>
        <v>-8291998.0999999996</v>
      </c>
      <c r="G28" s="9">
        <f t="shared" si="35"/>
        <v>1890632.9000000004</v>
      </c>
      <c r="H28" s="9">
        <f>D28-E28</f>
        <v>1841993.9000000004</v>
      </c>
      <c r="I28" s="9">
        <v>0</v>
      </c>
      <c r="J28" s="9">
        <f t="shared" si="37"/>
        <v>81.432766246758817</v>
      </c>
      <c r="K28" s="9">
        <f t="shared" si="38"/>
        <v>81.823610083765601</v>
      </c>
    </row>
    <row r="29" spans="1:11" ht="38.25" x14ac:dyDescent="0.2">
      <c r="A29" s="6" t="s">
        <v>35</v>
      </c>
      <c r="B29" s="7">
        <f>B30</f>
        <v>29451149</v>
      </c>
      <c r="C29" s="7">
        <f t="shared" ref="C29:E29" si="39">C30</f>
        <v>37173665</v>
      </c>
      <c r="D29" s="7">
        <f t="shared" si="39"/>
        <v>25217283.539999999</v>
      </c>
      <c r="E29" s="7">
        <f t="shared" si="39"/>
        <v>25032184.129999999</v>
      </c>
      <c r="F29" s="7">
        <f t="shared" si="0"/>
        <v>4418964.870000001</v>
      </c>
      <c r="G29" s="7">
        <f t="shared" si="1"/>
        <v>12141480.870000001</v>
      </c>
      <c r="H29" s="7">
        <f t="shared" si="5"/>
        <v>185099.41000000015</v>
      </c>
      <c r="I29" s="7">
        <f t="shared" si="2"/>
        <v>84.995611308747229</v>
      </c>
      <c r="J29" s="7">
        <f t="shared" si="3"/>
        <v>67.33848849716594</v>
      </c>
      <c r="K29" s="7">
        <f t="shared" si="4"/>
        <v>99.265981961513049</v>
      </c>
    </row>
    <row r="30" spans="1:11" ht="33.6" customHeight="1" x14ac:dyDescent="0.2">
      <c r="A30" s="11" t="s">
        <v>5</v>
      </c>
      <c r="B30" s="9">
        <v>29451149</v>
      </c>
      <c r="C30" s="9">
        <v>37173665</v>
      </c>
      <c r="D30" s="9">
        <v>25217283.539999999</v>
      </c>
      <c r="E30" s="9">
        <v>25032184.129999999</v>
      </c>
      <c r="F30" s="9">
        <f>B30-E30</f>
        <v>4418964.870000001</v>
      </c>
      <c r="G30" s="9">
        <f t="shared" ref="G30" si="40">C30-E30</f>
        <v>12141480.870000001</v>
      </c>
      <c r="H30" s="9">
        <f t="shared" ref="H30" si="41">D30-E30</f>
        <v>185099.41000000015</v>
      </c>
      <c r="I30" s="9">
        <f t="shared" ref="I30" si="42">E30/B30*100</f>
        <v>84.995611308747229</v>
      </c>
      <c r="J30" s="9">
        <f t="shared" ref="J30" si="43">E30/C30*100</f>
        <v>67.33848849716594</v>
      </c>
      <c r="K30" s="9">
        <f t="shared" ref="K30" si="44">E30/D30*100</f>
        <v>99.265981961513049</v>
      </c>
    </row>
    <row r="31" spans="1:11" ht="42" customHeight="1" x14ac:dyDescent="0.2">
      <c r="A31" s="6" t="s">
        <v>57</v>
      </c>
      <c r="B31" s="7">
        <f>B32+B35+B38</f>
        <v>1131487920</v>
      </c>
      <c r="C31" s="7">
        <f t="shared" ref="C31:E31" si="45">C32+C35+C38</f>
        <v>1204188041</v>
      </c>
      <c r="D31" s="7">
        <f t="shared" si="45"/>
        <v>1033142096</v>
      </c>
      <c r="E31" s="7">
        <f t="shared" si="45"/>
        <v>960324570.04000008</v>
      </c>
      <c r="F31" s="7">
        <f t="shared" si="0"/>
        <v>171163349.95999992</v>
      </c>
      <c r="G31" s="7">
        <f t="shared" si="1"/>
        <v>243863470.95999992</v>
      </c>
      <c r="H31" s="7">
        <f t="shared" si="5"/>
        <v>72817525.959999919</v>
      </c>
      <c r="I31" s="7">
        <f t="shared" si="2"/>
        <v>84.872719634514539</v>
      </c>
      <c r="J31" s="7">
        <f t="shared" si="3"/>
        <v>79.748721739713744</v>
      </c>
      <c r="K31" s="7">
        <f t="shared" si="4"/>
        <v>92.951838257106516</v>
      </c>
    </row>
    <row r="32" spans="1:11" ht="51" x14ac:dyDescent="0.2">
      <c r="A32" s="6" t="s">
        <v>8</v>
      </c>
      <c r="B32" s="7">
        <f>SUM(B33:B34)</f>
        <v>686925393</v>
      </c>
      <c r="C32" s="7">
        <f t="shared" ref="C32:E32" si="46">SUM(C33:C34)</f>
        <v>669065668</v>
      </c>
      <c r="D32" s="7">
        <f t="shared" si="46"/>
        <v>522092392</v>
      </c>
      <c r="E32" s="7">
        <f t="shared" si="46"/>
        <v>479416602.55000001</v>
      </c>
      <c r="F32" s="7">
        <f t="shared" si="0"/>
        <v>207508790.44999999</v>
      </c>
      <c r="G32" s="7">
        <f t="shared" si="1"/>
        <v>189649065.44999999</v>
      </c>
      <c r="H32" s="7">
        <f t="shared" si="5"/>
        <v>42675789.449999988</v>
      </c>
      <c r="I32" s="7">
        <f t="shared" si="2"/>
        <v>69.791655314451305</v>
      </c>
      <c r="J32" s="7">
        <f t="shared" si="3"/>
        <v>71.654641013503635</v>
      </c>
      <c r="K32" s="7">
        <f t="shared" si="4"/>
        <v>91.826008173281338</v>
      </c>
    </row>
    <row r="33" spans="1:14" ht="42.6" customHeight="1" x14ac:dyDescent="0.2">
      <c r="A33" s="11" t="s">
        <v>1</v>
      </c>
      <c r="B33" s="9">
        <v>299170</v>
      </c>
      <c r="C33" s="9">
        <v>299170</v>
      </c>
      <c r="D33" s="9">
        <v>290100</v>
      </c>
      <c r="E33" s="9">
        <v>275300</v>
      </c>
      <c r="F33" s="9">
        <f t="shared" si="0"/>
        <v>23870</v>
      </c>
      <c r="G33" s="9">
        <f t="shared" ref="G33:G34" si="47">C33-E33</f>
        <v>23870</v>
      </c>
      <c r="H33" s="9">
        <f t="shared" ref="H33:H34" si="48">D33-E33</f>
        <v>14800</v>
      </c>
      <c r="I33" s="9">
        <f t="shared" ref="I33:I34" si="49">E33/B33*100</f>
        <v>92.021258816057767</v>
      </c>
      <c r="J33" s="9">
        <f t="shared" ref="J33:J34" si="50">E33/C33*100</f>
        <v>92.021258816057767</v>
      </c>
      <c r="K33" s="9">
        <f t="shared" ref="K33:K34" si="51">E33/D33*100</f>
        <v>94.898310927266465</v>
      </c>
    </row>
    <row r="34" spans="1:14" ht="38.25" x14ac:dyDescent="0.2">
      <c r="A34" s="11" t="s">
        <v>6</v>
      </c>
      <c r="B34" s="9">
        <v>686626223</v>
      </c>
      <c r="C34" s="9">
        <v>668766498</v>
      </c>
      <c r="D34" s="9">
        <v>521802292</v>
      </c>
      <c r="E34" s="9">
        <v>479141302.55000001</v>
      </c>
      <c r="F34" s="9">
        <f t="shared" si="0"/>
        <v>207484920.44999999</v>
      </c>
      <c r="G34" s="9">
        <f t="shared" si="47"/>
        <v>189625195.44999999</v>
      </c>
      <c r="H34" s="9">
        <f t="shared" si="48"/>
        <v>42660989.449999988</v>
      </c>
      <c r="I34" s="9">
        <f t="shared" si="49"/>
        <v>69.781969651048414</v>
      </c>
      <c r="J34" s="9">
        <f t="shared" si="50"/>
        <v>71.645530089038644</v>
      </c>
      <c r="K34" s="9">
        <f t="shared" si="51"/>
        <v>91.824300102920972</v>
      </c>
      <c r="M34" s="8"/>
      <c r="N34" s="8"/>
    </row>
    <row r="35" spans="1:14" ht="38.25" x14ac:dyDescent="0.2">
      <c r="A35" s="6" t="s">
        <v>36</v>
      </c>
      <c r="B35" s="7">
        <f>SUM(B36:B37)</f>
        <v>422242527</v>
      </c>
      <c r="C35" s="7">
        <f t="shared" ref="C35:E35" si="52">SUM(C36:C37)</f>
        <v>508087742</v>
      </c>
      <c r="D35" s="7">
        <f t="shared" si="52"/>
        <v>492327859</v>
      </c>
      <c r="E35" s="7">
        <f t="shared" si="52"/>
        <v>465770911.36000001</v>
      </c>
      <c r="F35" s="7">
        <f t="shared" si="0"/>
        <v>-43528384.360000014</v>
      </c>
      <c r="G35" s="7">
        <f t="shared" si="1"/>
        <v>42316830.639999986</v>
      </c>
      <c r="H35" s="7">
        <f t="shared" si="5"/>
        <v>26556947.639999986</v>
      </c>
      <c r="I35" s="7">
        <f t="shared" si="2"/>
        <v>110.30885843481133</v>
      </c>
      <c r="J35" s="7">
        <f t="shared" si="3"/>
        <v>91.671353756060498</v>
      </c>
      <c r="K35" s="7">
        <f t="shared" si="4"/>
        <v>94.605840974763936</v>
      </c>
    </row>
    <row r="36" spans="1:14" ht="38.25" x14ac:dyDescent="0.2">
      <c r="A36" s="11" t="s">
        <v>6</v>
      </c>
      <c r="B36" s="9"/>
      <c r="C36" s="9">
        <v>460000</v>
      </c>
      <c r="D36" s="9">
        <v>310000</v>
      </c>
      <c r="E36" s="9">
        <v>310000</v>
      </c>
      <c r="F36" s="9">
        <f t="shared" si="0"/>
        <v>-310000</v>
      </c>
      <c r="G36" s="9">
        <f t="shared" ref="G36:G37" si="53">C36-E36</f>
        <v>150000</v>
      </c>
      <c r="H36" s="9">
        <f t="shared" ref="H36:H37" si="54">D36-E36</f>
        <v>0</v>
      </c>
      <c r="I36" s="9">
        <v>0</v>
      </c>
      <c r="J36" s="9">
        <f t="shared" ref="J36:J37" si="55">E36/C36*100</f>
        <v>67.391304347826093</v>
      </c>
      <c r="K36" s="9">
        <f t="shared" ref="K36:K37" si="56">E36/D36*100</f>
        <v>100</v>
      </c>
    </row>
    <row r="37" spans="1:14" ht="63.75" x14ac:dyDescent="0.2">
      <c r="A37" s="11" t="s">
        <v>2</v>
      </c>
      <c r="B37" s="9">
        <v>422242527</v>
      </c>
      <c r="C37" s="9">
        <v>507627742</v>
      </c>
      <c r="D37" s="9">
        <v>492017859</v>
      </c>
      <c r="E37" s="9">
        <v>465460911.36000001</v>
      </c>
      <c r="F37" s="9">
        <f t="shared" si="0"/>
        <v>-43218384.360000014</v>
      </c>
      <c r="G37" s="9">
        <f t="shared" si="53"/>
        <v>42166830.639999986</v>
      </c>
      <c r="H37" s="9">
        <f t="shared" si="54"/>
        <v>26556947.639999986</v>
      </c>
      <c r="I37" s="9">
        <f t="shared" ref="I37" si="57">E37/B37*100</f>
        <v>110.23544091284772</v>
      </c>
      <c r="J37" s="9">
        <f t="shared" si="55"/>
        <v>91.693355750442819</v>
      </c>
      <c r="K37" s="9">
        <f t="shared" si="56"/>
        <v>94.602442339394841</v>
      </c>
      <c r="M37" s="8"/>
    </row>
    <row r="38" spans="1:14" ht="38.25" x14ac:dyDescent="0.2">
      <c r="A38" s="6" t="s">
        <v>37</v>
      </c>
      <c r="B38" s="7">
        <f>B39</f>
        <v>22320000</v>
      </c>
      <c r="C38" s="7">
        <f t="shared" ref="C38:E38" si="58">C39</f>
        <v>27034631</v>
      </c>
      <c r="D38" s="7">
        <f t="shared" si="58"/>
        <v>18721845</v>
      </c>
      <c r="E38" s="7">
        <f t="shared" si="58"/>
        <v>15137056.130000001</v>
      </c>
      <c r="F38" s="7">
        <f t="shared" si="0"/>
        <v>7182943.8699999992</v>
      </c>
      <c r="G38" s="7">
        <f t="shared" si="1"/>
        <v>11897574.869999999</v>
      </c>
      <c r="H38" s="7">
        <f t="shared" si="5"/>
        <v>3584788.8699999992</v>
      </c>
      <c r="I38" s="7">
        <f t="shared" si="2"/>
        <v>67.818351836917572</v>
      </c>
      <c r="J38" s="7">
        <f t="shared" si="3"/>
        <v>55.991354681334471</v>
      </c>
      <c r="K38" s="7">
        <f t="shared" si="4"/>
        <v>80.852373951392082</v>
      </c>
    </row>
    <row r="39" spans="1:14" ht="40.15" customHeight="1" x14ac:dyDescent="0.2">
      <c r="A39" s="11" t="s">
        <v>6</v>
      </c>
      <c r="B39" s="9">
        <v>22320000</v>
      </c>
      <c r="C39" s="9">
        <v>27034631</v>
      </c>
      <c r="D39" s="9">
        <v>18721845</v>
      </c>
      <c r="E39" s="9">
        <v>15137056.130000001</v>
      </c>
      <c r="F39" s="9">
        <f t="shared" ref="F39" si="59">B39-E39</f>
        <v>7182943.8699999992</v>
      </c>
      <c r="G39" s="9">
        <f t="shared" si="1"/>
        <v>11897574.869999999</v>
      </c>
      <c r="H39" s="9">
        <f t="shared" si="5"/>
        <v>3584788.8699999992</v>
      </c>
      <c r="I39" s="9">
        <f t="shared" si="2"/>
        <v>67.818351836917572</v>
      </c>
      <c r="J39" s="9">
        <f t="shared" si="3"/>
        <v>55.991354681334471</v>
      </c>
      <c r="K39" s="9">
        <f t="shared" si="4"/>
        <v>80.852373951392082</v>
      </c>
    </row>
    <row r="40" spans="1:14" ht="38.25" x14ac:dyDescent="0.2">
      <c r="A40" s="6" t="s">
        <v>38</v>
      </c>
      <c r="B40" s="7">
        <f>B41+B45+B48+B50</f>
        <v>4590466330</v>
      </c>
      <c r="C40" s="7">
        <f>C41+C45+C48+C50</f>
        <v>5113622299.3500004</v>
      </c>
      <c r="D40" s="7">
        <f>D41+D45+D48+D50</f>
        <v>4698753947.8600006</v>
      </c>
      <c r="E40" s="7">
        <f>E41+E45+E48+E50</f>
        <v>3864550809.9400001</v>
      </c>
      <c r="F40" s="7">
        <f t="shared" si="0"/>
        <v>725915520.05999994</v>
      </c>
      <c r="G40" s="7">
        <f t="shared" si="1"/>
        <v>1249071489.4100003</v>
      </c>
      <c r="H40" s="7">
        <f t="shared" si="5"/>
        <v>834203137.92000055</v>
      </c>
      <c r="I40" s="7">
        <f t="shared" si="2"/>
        <v>84.186453665590875</v>
      </c>
      <c r="J40" s="7">
        <f t="shared" si="3"/>
        <v>75.573645914975543</v>
      </c>
      <c r="K40" s="7">
        <f t="shared" si="4"/>
        <v>82.246290246801919</v>
      </c>
    </row>
    <row r="41" spans="1:14" ht="38.25" collapsed="1" x14ac:dyDescent="0.2">
      <c r="A41" s="6" t="s">
        <v>39</v>
      </c>
      <c r="B41" s="7">
        <f>SUM(B42:B44)</f>
        <v>103832930</v>
      </c>
      <c r="C41" s="7">
        <f t="shared" ref="C41:E41" si="60">SUM(C42:C44)</f>
        <v>212467219</v>
      </c>
      <c r="D41" s="7">
        <f t="shared" si="60"/>
        <v>25716603.66</v>
      </c>
      <c r="E41" s="7">
        <f t="shared" si="60"/>
        <v>15468706.199999999</v>
      </c>
      <c r="F41" s="7">
        <f t="shared" si="0"/>
        <v>88364223.799999997</v>
      </c>
      <c r="G41" s="7">
        <f t="shared" si="1"/>
        <v>196998512.80000001</v>
      </c>
      <c r="H41" s="7">
        <f t="shared" si="5"/>
        <v>10247897.460000001</v>
      </c>
      <c r="I41" s="7">
        <f t="shared" si="2"/>
        <v>14.897688238211131</v>
      </c>
      <c r="J41" s="7">
        <f t="shared" si="3"/>
        <v>7.280514270768518</v>
      </c>
      <c r="K41" s="7">
        <f t="shared" si="4"/>
        <v>60.150657546043931</v>
      </c>
    </row>
    <row r="42" spans="1:14" ht="57" customHeight="1" outlineLevel="1" x14ac:dyDescent="0.2">
      <c r="A42" s="11" t="s">
        <v>4</v>
      </c>
      <c r="B42" s="9"/>
      <c r="C42" s="9">
        <v>6019693</v>
      </c>
      <c r="D42" s="9">
        <v>4306370</v>
      </c>
      <c r="E42" s="9">
        <v>0</v>
      </c>
      <c r="F42" s="9">
        <f t="shared" ref="F42:F43" si="61">B42-E42</f>
        <v>0</v>
      </c>
      <c r="G42" s="9">
        <f t="shared" si="1"/>
        <v>6019693</v>
      </c>
      <c r="H42" s="9">
        <f t="shared" si="5"/>
        <v>4306370</v>
      </c>
      <c r="I42" s="9">
        <v>0</v>
      </c>
      <c r="J42" s="9">
        <f t="shared" si="3"/>
        <v>0</v>
      </c>
      <c r="K42" s="9">
        <f t="shared" si="4"/>
        <v>0</v>
      </c>
      <c r="M42" s="8"/>
    </row>
    <row r="43" spans="1:14" ht="63.75" x14ac:dyDescent="0.2">
      <c r="A43" s="11" t="s">
        <v>2</v>
      </c>
      <c r="B43" s="9">
        <v>88094330</v>
      </c>
      <c r="C43" s="9">
        <v>127284127</v>
      </c>
      <c r="D43" s="9">
        <v>7158724</v>
      </c>
      <c r="E43" s="9">
        <v>3063416.91</v>
      </c>
      <c r="F43" s="9">
        <f t="shared" si="61"/>
        <v>85030913.090000004</v>
      </c>
      <c r="G43" s="9">
        <f t="shared" si="1"/>
        <v>124220710.09</v>
      </c>
      <c r="H43" s="9">
        <f t="shared" si="5"/>
        <v>4095307.09</v>
      </c>
      <c r="I43" s="9">
        <f t="shared" si="2"/>
        <v>3.4774280138120131</v>
      </c>
      <c r="J43" s="9">
        <f t="shared" si="3"/>
        <v>2.4067548579721967</v>
      </c>
      <c r="K43" s="9">
        <f t="shared" si="4"/>
        <v>42.792778573388219</v>
      </c>
      <c r="M43" s="8"/>
    </row>
    <row r="44" spans="1:14" ht="33.75" x14ac:dyDescent="0.2">
      <c r="A44" s="16" t="s">
        <v>9</v>
      </c>
      <c r="B44" s="9">
        <v>15738600</v>
      </c>
      <c r="C44" s="9">
        <v>79163399</v>
      </c>
      <c r="D44" s="9">
        <v>14251509.66</v>
      </c>
      <c r="E44" s="9">
        <v>12405289.289999999</v>
      </c>
      <c r="F44" s="9">
        <f t="shared" ref="F44" si="62">B44-E44</f>
        <v>3333310.7100000009</v>
      </c>
      <c r="G44" s="9">
        <f t="shared" ref="G44" si="63">C44-E44</f>
        <v>66758109.710000001</v>
      </c>
      <c r="H44" s="9">
        <f t="shared" ref="H44" si="64">D44-E44</f>
        <v>1846220.370000001</v>
      </c>
      <c r="I44" s="9">
        <f t="shared" ref="I44" si="65">E44/B44*100</f>
        <v>78.820792764286523</v>
      </c>
      <c r="J44" s="9">
        <f t="shared" ref="J44" si="66">E44/C44*100</f>
        <v>15.670485914835464</v>
      </c>
      <c r="K44" s="9">
        <f t="shared" ref="K44" si="67">E44/D44*100</f>
        <v>87.045439998670275</v>
      </c>
      <c r="M44" s="8"/>
    </row>
    <row r="45" spans="1:14" ht="38.25" x14ac:dyDescent="0.2">
      <c r="A45" s="6" t="s">
        <v>40</v>
      </c>
      <c r="B45" s="7">
        <f>SUM(B46:B47)</f>
        <v>4334944200</v>
      </c>
      <c r="C45" s="7">
        <f>SUM(C46:C47)</f>
        <v>4741074912</v>
      </c>
      <c r="D45" s="7">
        <f>SUM(D46:D47)</f>
        <v>4568698066</v>
      </c>
      <c r="E45" s="7">
        <f>SUM(E46:E47)</f>
        <v>3760475706.1900001</v>
      </c>
      <c r="F45" s="7">
        <f t="shared" si="0"/>
        <v>574468493.80999994</v>
      </c>
      <c r="G45" s="7">
        <f t="shared" si="1"/>
        <v>980599205.80999994</v>
      </c>
      <c r="H45" s="7">
        <f t="shared" si="5"/>
        <v>808222359.80999994</v>
      </c>
      <c r="I45" s="7">
        <f t="shared" si="2"/>
        <v>86.74796105080199</v>
      </c>
      <c r="J45" s="7">
        <f t="shared" si="3"/>
        <v>79.316943435590247</v>
      </c>
      <c r="K45" s="7">
        <f t="shared" si="4"/>
        <v>82.309569419245577</v>
      </c>
    </row>
    <row r="46" spans="1:14" ht="53.45" customHeight="1" x14ac:dyDescent="0.2">
      <c r="A46" s="11" t="s">
        <v>4</v>
      </c>
      <c r="B46" s="9">
        <v>4334944200</v>
      </c>
      <c r="C46" s="9">
        <v>4736725552</v>
      </c>
      <c r="D46" s="9">
        <v>4567000488</v>
      </c>
      <c r="E46" s="9">
        <v>3758778128.71</v>
      </c>
      <c r="F46" s="9">
        <f t="shared" si="0"/>
        <v>576166071.28999996</v>
      </c>
      <c r="G46" s="9">
        <f t="shared" ref="G46:G47" si="68">C46-E46</f>
        <v>977947423.28999996</v>
      </c>
      <c r="H46" s="9">
        <f t="shared" ref="H46:H47" si="69">D46-E46</f>
        <v>808222359.28999996</v>
      </c>
      <c r="I46" s="9">
        <f t="shared" ref="I46" si="70">E46/B46*100</f>
        <v>86.708800743271382</v>
      </c>
      <c r="J46" s="9">
        <f t="shared" ref="J46:J47" si="71">E46/C46*100</f>
        <v>79.353935275454617</v>
      </c>
      <c r="K46" s="9">
        <f t="shared" ref="K46:K47" si="72">E46/D46*100</f>
        <v>82.302993804935198</v>
      </c>
      <c r="M46" s="8"/>
    </row>
    <row r="47" spans="1:14" ht="46.9" customHeight="1" x14ac:dyDescent="0.2">
      <c r="A47" s="16" t="s">
        <v>9</v>
      </c>
      <c r="B47" s="9"/>
      <c r="C47" s="9">
        <v>4349360</v>
      </c>
      <c r="D47" s="9">
        <v>1697578</v>
      </c>
      <c r="E47" s="9">
        <v>1697577.48</v>
      </c>
      <c r="F47" s="9">
        <f t="shared" si="0"/>
        <v>-1697577.48</v>
      </c>
      <c r="G47" s="9">
        <f t="shared" si="68"/>
        <v>2651782.52</v>
      </c>
      <c r="H47" s="9">
        <f t="shared" si="69"/>
        <v>0.52000000001862645</v>
      </c>
      <c r="I47" s="9">
        <v>0</v>
      </c>
      <c r="J47" s="9">
        <f t="shared" si="71"/>
        <v>39.030512075339821</v>
      </c>
      <c r="K47" s="9">
        <f t="shared" si="72"/>
        <v>99.999969368123288</v>
      </c>
      <c r="M47" s="8"/>
    </row>
    <row r="48" spans="1:14" ht="67.150000000000006" customHeight="1" x14ac:dyDescent="0.2">
      <c r="A48" s="6" t="s">
        <v>41</v>
      </c>
      <c r="B48" s="7">
        <f>SUM(B49:B49)</f>
        <v>24978500</v>
      </c>
      <c r="C48" s="7">
        <f>SUM(C49:C49)</f>
        <v>24896893.350000001</v>
      </c>
      <c r="D48" s="7">
        <f>SUM(D49:D49)</f>
        <v>16496893.35</v>
      </c>
      <c r="E48" s="7">
        <f>SUM(E49:E49)</f>
        <v>6372333</v>
      </c>
      <c r="F48" s="7">
        <f t="shared" si="0"/>
        <v>18606167</v>
      </c>
      <c r="G48" s="7">
        <f t="shared" si="1"/>
        <v>18524560.350000001</v>
      </c>
      <c r="H48" s="7">
        <f t="shared" si="5"/>
        <v>10124560.35</v>
      </c>
      <c r="I48" s="7">
        <f t="shared" si="2"/>
        <v>25.511271693656546</v>
      </c>
      <c r="J48" s="7">
        <f t="shared" si="3"/>
        <v>25.594892143440855</v>
      </c>
      <c r="K48" s="7">
        <f t="shared" si="4"/>
        <v>38.627472850820119</v>
      </c>
    </row>
    <row r="49" spans="1:11" ht="58.15" customHeight="1" x14ac:dyDescent="0.2">
      <c r="A49" s="11" t="s">
        <v>4</v>
      </c>
      <c r="B49" s="9">
        <v>24978500</v>
      </c>
      <c r="C49" s="9">
        <v>24896893.350000001</v>
      </c>
      <c r="D49" s="9">
        <v>16496893.35</v>
      </c>
      <c r="E49" s="9">
        <v>6372333</v>
      </c>
      <c r="F49" s="9">
        <f t="shared" si="0"/>
        <v>18606167</v>
      </c>
      <c r="G49" s="9">
        <f t="shared" ref="G49" si="73">C49-E49</f>
        <v>18524560.350000001</v>
      </c>
      <c r="H49" s="9">
        <f t="shared" ref="H49" si="74">D49-E49</f>
        <v>10124560.35</v>
      </c>
      <c r="I49" s="9">
        <f t="shared" ref="I49" si="75">E49/B49*100</f>
        <v>25.511271693656546</v>
      </c>
      <c r="J49" s="9">
        <f t="shared" ref="J49" si="76">E49/C49*100</f>
        <v>25.594892143440855</v>
      </c>
      <c r="K49" s="9">
        <f t="shared" ref="K49" si="77">E49/D49*100</f>
        <v>38.627472850820119</v>
      </c>
    </row>
    <row r="50" spans="1:11" ht="42" customHeight="1" x14ac:dyDescent="0.2">
      <c r="A50" s="6" t="s">
        <v>7</v>
      </c>
      <c r="B50" s="7">
        <f>SUM(B51:B51)</f>
        <v>126710700</v>
      </c>
      <c r="C50" s="7">
        <f t="shared" ref="C50:E50" si="78">SUM(C51:C51)</f>
        <v>135183275</v>
      </c>
      <c r="D50" s="7">
        <f t="shared" si="78"/>
        <v>87842384.849999994</v>
      </c>
      <c r="E50" s="7">
        <f t="shared" si="78"/>
        <v>82234064.549999997</v>
      </c>
      <c r="F50" s="7">
        <f t="shared" si="0"/>
        <v>44476635.450000003</v>
      </c>
      <c r="G50" s="7">
        <f t="shared" si="1"/>
        <v>52949210.450000003</v>
      </c>
      <c r="H50" s="7">
        <f t="shared" si="5"/>
        <v>5608320.299999997</v>
      </c>
      <c r="I50" s="7">
        <f t="shared" si="2"/>
        <v>64.899068942086174</v>
      </c>
      <c r="J50" s="7">
        <f t="shared" si="3"/>
        <v>60.831537444258544</v>
      </c>
      <c r="K50" s="7">
        <f t="shared" si="4"/>
        <v>93.615473544375206</v>
      </c>
    </row>
    <row r="51" spans="1:11" ht="63.75" x14ac:dyDescent="0.2">
      <c r="A51" s="11" t="s">
        <v>2</v>
      </c>
      <c r="B51" s="9">
        <v>126710700</v>
      </c>
      <c r="C51" s="9">
        <v>135183275</v>
      </c>
      <c r="D51" s="9">
        <v>87842384.849999994</v>
      </c>
      <c r="E51" s="9">
        <v>82234064.549999997</v>
      </c>
      <c r="F51" s="9">
        <f t="shared" ref="F51" si="79">B51-E51</f>
        <v>44476635.450000003</v>
      </c>
      <c r="G51" s="9">
        <f t="shared" si="1"/>
        <v>52949210.450000003</v>
      </c>
      <c r="H51" s="9">
        <f t="shared" si="5"/>
        <v>5608320.299999997</v>
      </c>
      <c r="I51" s="9">
        <f t="shared" si="2"/>
        <v>64.899068942086174</v>
      </c>
      <c r="J51" s="9">
        <f t="shared" si="3"/>
        <v>60.831537444258544</v>
      </c>
      <c r="K51" s="9">
        <f t="shared" si="4"/>
        <v>93.615473544375206</v>
      </c>
    </row>
    <row r="52" spans="1:11" ht="76.5" x14ac:dyDescent="0.2">
      <c r="A52" s="6" t="s">
        <v>42</v>
      </c>
      <c r="B52" s="7">
        <f>B53+B57+B60+B67+B70+B72</f>
        <v>1547284138</v>
      </c>
      <c r="C52" s="7">
        <f>C53+C57+C60+C67+C70+C72</f>
        <v>2127101220.3099999</v>
      </c>
      <c r="D52" s="7">
        <f>D53+D57+D60+D67+D70+D72</f>
        <v>1599893250.1500001</v>
      </c>
      <c r="E52" s="7">
        <f>E53+E57+E60+E67+E70+E72</f>
        <v>1107691648.8400002</v>
      </c>
      <c r="F52" s="7">
        <f t="shared" si="0"/>
        <v>439592489.15999985</v>
      </c>
      <c r="G52" s="7">
        <f t="shared" si="1"/>
        <v>1019409571.4699998</v>
      </c>
      <c r="H52" s="7">
        <f t="shared" si="5"/>
        <v>492201601.30999994</v>
      </c>
      <c r="I52" s="7">
        <f t="shared" si="2"/>
        <v>71.589414098937795</v>
      </c>
      <c r="J52" s="7">
        <f t="shared" si="3"/>
        <v>52.075173398592057</v>
      </c>
      <c r="K52" s="7">
        <f t="shared" si="4"/>
        <v>69.235347341839656</v>
      </c>
    </row>
    <row r="53" spans="1:11" ht="38.25" x14ac:dyDescent="0.2">
      <c r="A53" s="6" t="s">
        <v>10</v>
      </c>
      <c r="B53" s="7">
        <f>SUM(B54:B56)</f>
        <v>673581238</v>
      </c>
      <c r="C53" s="7">
        <f t="shared" ref="C53:E53" si="80">SUM(C54:C56)</f>
        <v>901018631</v>
      </c>
      <c r="D53" s="7">
        <f t="shared" si="80"/>
        <v>711743798</v>
      </c>
      <c r="E53" s="7">
        <f t="shared" si="80"/>
        <v>407394305.38</v>
      </c>
      <c r="F53" s="7">
        <f t="shared" si="0"/>
        <v>266186932.62</v>
      </c>
      <c r="G53" s="7">
        <f t="shared" si="1"/>
        <v>493624325.62</v>
      </c>
      <c r="H53" s="7">
        <f t="shared" si="5"/>
        <v>304349492.62</v>
      </c>
      <c r="I53" s="7">
        <f t="shared" si="2"/>
        <v>60.48183684415509</v>
      </c>
      <c r="J53" s="7">
        <f t="shared" si="3"/>
        <v>45.214859200841538</v>
      </c>
      <c r="K53" s="7">
        <f t="shared" si="4"/>
        <v>57.238897834414281</v>
      </c>
    </row>
    <row r="54" spans="1:11" ht="68.45" customHeight="1" x14ac:dyDescent="0.2">
      <c r="A54" s="11" t="s">
        <v>2</v>
      </c>
      <c r="B54" s="9">
        <v>657302738</v>
      </c>
      <c r="C54" s="9">
        <v>848267183</v>
      </c>
      <c r="D54" s="9">
        <v>691574458</v>
      </c>
      <c r="E54" s="9">
        <v>387333883.64999998</v>
      </c>
      <c r="F54" s="9">
        <f t="shared" ref="F54" si="81">B54-E54</f>
        <v>269968854.35000002</v>
      </c>
      <c r="G54" s="9">
        <f t="shared" si="1"/>
        <v>460933299.35000002</v>
      </c>
      <c r="H54" s="9">
        <f t="shared" si="5"/>
        <v>304240574.35000002</v>
      </c>
      <c r="I54" s="9">
        <f t="shared" si="2"/>
        <v>58.927775780845749</v>
      </c>
      <c r="J54" s="9">
        <f t="shared" si="3"/>
        <v>45.661778672156885</v>
      </c>
      <c r="K54" s="9">
        <f t="shared" si="4"/>
        <v>56.007546139016014</v>
      </c>
    </row>
    <row r="55" spans="1:11" ht="53.45" customHeight="1" x14ac:dyDescent="0.2">
      <c r="A55" s="11" t="s">
        <v>4</v>
      </c>
      <c r="B55" s="9"/>
      <c r="C55" s="9">
        <v>24038667</v>
      </c>
      <c r="D55" s="9">
        <v>0</v>
      </c>
      <c r="E55" s="9">
        <v>0</v>
      </c>
      <c r="F55" s="9">
        <f t="shared" si="0"/>
        <v>0</v>
      </c>
      <c r="G55" s="9">
        <f t="shared" ref="G55:G56" si="82">C55-E55</f>
        <v>24038667</v>
      </c>
      <c r="H55" s="9">
        <f t="shared" ref="H55:H56" si="83">D55-E55</f>
        <v>0</v>
      </c>
      <c r="I55" s="9">
        <v>0</v>
      </c>
      <c r="J55" s="9">
        <f t="shared" ref="J55:J56" si="84">E55/C55*100</f>
        <v>0</v>
      </c>
      <c r="K55" s="9">
        <v>0</v>
      </c>
    </row>
    <row r="56" spans="1:11" ht="43.15" customHeight="1" x14ac:dyDescent="0.2">
      <c r="A56" s="11" t="s">
        <v>9</v>
      </c>
      <c r="B56" s="9">
        <v>16278500</v>
      </c>
      <c r="C56" s="9">
        <v>28712781</v>
      </c>
      <c r="D56" s="9">
        <v>20169340</v>
      </c>
      <c r="E56" s="9">
        <v>20060421.73</v>
      </c>
      <c r="F56" s="9">
        <f t="shared" ref="F56" si="85">B56-E56</f>
        <v>-3781921.7300000004</v>
      </c>
      <c r="G56" s="9">
        <f t="shared" si="82"/>
        <v>8652359.2699999996</v>
      </c>
      <c r="H56" s="9">
        <f t="shared" si="83"/>
        <v>108918.26999999955</v>
      </c>
      <c r="I56" s="9">
        <f t="shared" ref="I56" si="86">E56/B56*100</f>
        <v>123.23261805448907</v>
      </c>
      <c r="J56" s="9">
        <f t="shared" si="84"/>
        <v>69.865826406714135</v>
      </c>
      <c r="K56" s="9">
        <f t="shared" ref="K56" si="87">E56/D56*100</f>
        <v>99.459980990949632</v>
      </c>
    </row>
    <row r="57" spans="1:11" ht="51" x14ac:dyDescent="0.2">
      <c r="A57" s="6" t="s">
        <v>11</v>
      </c>
      <c r="B57" s="7">
        <f>SUM(B58:B59)</f>
        <v>54480400</v>
      </c>
      <c r="C57" s="7">
        <f t="shared" ref="C57:E57" si="88">SUM(C58:C59)</f>
        <v>80464625</v>
      </c>
      <c r="D57" s="7">
        <f t="shared" si="88"/>
        <v>62197604.710000001</v>
      </c>
      <c r="E57" s="7">
        <f t="shared" si="88"/>
        <v>56579355.850000001</v>
      </c>
      <c r="F57" s="7">
        <f t="shared" si="0"/>
        <v>-2098955.8500000015</v>
      </c>
      <c r="G57" s="7">
        <f t="shared" si="1"/>
        <v>23885269.149999999</v>
      </c>
      <c r="H57" s="7">
        <f t="shared" si="5"/>
        <v>5618248.8599999994</v>
      </c>
      <c r="I57" s="7">
        <f t="shared" si="2"/>
        <v>103.85268068883488</v>
      </c>
      <c r="J57" s="7">
        <f t="shared" si="3"/>
        <v>70.315813750452449</v>
      </c>
      <c r="K57" s="7">
        <f t="shared" si="4"/>
        <v>90.967097710280939</v>
      </c>
    </row>
    <row r="58" spans="1:11" ht="52.9" customHeight="1" x14ac:dyDescent="0.2">
      <c r="A58" s="11" t="s">
        <v>4</v>
      </c>
      <c r="B58" s="9">
        <v>1589000</v>
      </c>
      <c r="C58" s="9">
        <v>13253709</v>
      </c>
      <c r="D58" s="9">
        <v>5746061</v>
      </c>
      <c r="E58" s="9">
        <v>1247597.6100000001</v>
      </c>
      <c r="F58" s="9">
        <f t="shared" ref="F58:F59" si="89">B58-E58</f>
        <v>341402.3899999999</v>
      </c>
      <c r="G58" s="9">
        <f t="shared" si="1"/>
        <v>12006111.390000001</v>
      </c>
      <c r="H58" s="9">
        <f t="shared" si="5"/>
        <v>4498463.3899999997</v>
      </c>
      <c r="I58" s="9">
        <f t="shared" si="2"/>
        <v>78.514638766519823</v>
      </c>
      <c r="J58" s="9">
        <f t="shared" si="3"/>
        <v>9.4131960344081804</v>
      </c>
      <c r="K58" s="9">
        <f t="shared" si="4"/>
        <v>21.712223556276207</v>
      </c>
    </row>
    <row r="59" spans="1:11" ht="46.15" customHeight="1" x14ac:dyDescent="0.2">
      <c r="A59" s="11" t="s">
        <v>9</v>
      </c>
      <c r="B59" s="9">
        <v>52891400</v>
      </c>
      <c r="C59" s="9">
        <v>67210916</v>
      </c>
      <c r="D59" s="9">
        <v>56451543.710000001</v>
      </c>
      <c r="E59" s="9">
        <v>55331758.240000002</v>
      </c>
      <c r="F59" s="9">
        <f t="shared" si="89"/>
        <v>-2440358.2400000021</v>
      </c>
      <c r="G59" s="9">
        <f t="shared" si="1"/>
        <v>11879157.759999998</v>
      </c>
      <c r="H59" s="9">
        <f t="shared" si="5"/>
        <v>1119785.4699999988</v>
      </c>
      <c r="I59" s="9">
        <f t="shared" si="2"/>
        <v>104.61390365919601</v>
      </c>
      <c r="J59" s="9">
        <f t="shared" si="3"/>
        <v>82.32555295035705</v>
      </c>
      <c r="K59" s="9">
        <f t="shared" si="4"/>
        <v>98.016377593228441</v>
      </c>
    </row>
    <row r="60" spans="1:11" ht="38.25" x14ac:dyDescent="0.2">
      <c r="A60" s="6" t="s">
        <v>12</v>
      </c>
      <c r="B60" s="7">
        <f>SUM(B61:B65)</f>
        <v>4035000</v>
      </c>
      <c r="C60" s="7">
        <f>SUM(C61:C66)</f>
        <v>5052166</v>
      </c>
      <c r="D60" s="7">
        <f>SUM(D61:D66)</f>
        <v>4943866</v>
      </c>
      <c r="E60" s="7">
        <f>SUM(E61:E66)</f>
        <v>4798295.96</v>
      </c>
      <c r="F60" s="7">
        <f>B60-E60</f>
        <v>-763295.96</v>
      </c>
      <c r="G60" s="7">
        <f t="shared" si="1"/>
        <v>253870.04000000004</v>
      </c>
      <c r="H60" s="7">
        <f t="shared" si="5"/>
        <v>145570.04000000004</v>
      </c>
      <c r="I60" s="7">
        <f t="shared" si="2"/>
        <v>118.91687633209418</v>
      </c>
      <c r="J60" s="7">
        <f t="shared" si="3"/>
        <v>94.975025761227954</v>
      </c>
      <c r="K60" s="7">
        <f t="shared" si="4"/>
        <v>97.055542363000939</v>
      </c>
    </row>
    <row r="61" spans="1:11" ht="25.5" x14ac:dyDescent="0.2">
      <c r="A61" s="11" t="s">
        <v>13</v>
      </c>
      <c r="B61" s="9">
        <v>285000</v>
      </c>
      <c r="C61" s="9">
        <v>285000</v>
      </c>
      <c r="D61" s="9">
        <v>253700</v>
      </c>
      <c r="E61" s="9">
        <v>127263.1</v>
      </c>
      <c r="F61" s="9">
        <f t="shared" ref="F61:F66" si="90">B61-E61</f>
        <v>157736.9</v>
      </c>
      <c r="G61" s="9">
        <f t="shared" si="1"/>
        <v>157736.9</v>
      </c>
      <c r="H61" s="9">
        <f t="shared" si="5"/>
        <v>126436.9</v>
      </c>
      <c r="I61" s="9">
        <f t="shared" si="2"/>
        <v>44.653719298245612</v>
      </c>
      <c r="J61" s="9">
        <f t="shared" si="3"/>
        <v>44.653719298245612</v>
      </c>
      <c r="K61" s="9">
        <f t="shared" si="4"/>
        <v>50.162830114308242</v>
      </c>
    </row>
    <row r="62" spans="1:11" ht="56.45" customHeight="1" x14ac:dyDescent="0.2">
      <c r="A62" s="11" t="s">
        <v>4</v>
      </c>
      <c r="B62" s="9"/>
      <c r="C62" s="9">
        <v>45000</v>
      </c>
      <c r="D62" s="9">
        <v>45000</v>
      </c>
      <c r="E62" s="9">
        <v>45000</v>
      </c>
      <c r="F62" s="9">
        <f t="shared" si="90"/>
        <v>-45000</v>
      </c>
      <c r="G62" s="9">
        <f t="shared" si="1"/>
        <v>0</v>
      </c>
      <c r="H62" s="9">
        <f t="shared" si="5"/>
        <v>0</v>
      </c>
      <c r="I62" s="9">
        <v>0</v>
      </c>
      <c r="J62" s="9">
        <f t="shared" si="3"/>
        <v>100</v>
      </c>
      <c r="K62" s="9">
        <f t="shared" si="4"/>
        <v>100</v>
      </c>
    </row>
    <row r="63" spans="1:11" ht="42.6" customHeight="1" x14ac:dyDescent="0.2">
      <c r="A63" s="11" t="s">
        <v>1</v>
      </c>
      <c r="B63" s="9">
        <v>2755000</v>
      </c>
      <c r="C63" s="9">
        <v>3624766</v>
      </c>
      <c r="D63" s="9">
        <v>3624766</v>
      </c>
      <c r="E63" s="9">
        <v>3605632.86</v>
      </c>
      <c r="F63" s="9">
        <f t="shared" si="90"/>
        <v>-850632.85999999987</v>
      </c>
      <c r="G63" s="9">
        <f t="shared" si="1"/>
        <v>19133.14000000013</v>
      </c>
      <c r="H63" s="9">
        <f t="shared" si="5"/>
        <v>19133.14000000013</v>
      </c>
      <c r="I63" s="9">
        <f t="shared" si="2"/>
        <v>130.87596588021776</v>
      </c>
      <c r="J63" s="9">
        <f t="shared" si="3"/>
        <v>99.472155168085337</v>
      </c>
      <c r="K63" s="9">
        <f t="shared" si="4"/>
        <v>99.472155168085337</v>
      </c>
    </row>
    <row r="64" spans="1:11" ht="30" customHeight="1" x14ac:dyDescent="0.2">
      <c r="A64" s="11" t="s">
        <v>5</v>
      </c>
      <c r="B64" s="9">
        <v>200000</v>
      </c>
      <c r="C64" s="9">
        <v>277000</v>
      </c>
      <c r="D64" s="9">
        <v>200000</v>
      </c>
      <c r="E64" s="9">
        <v>200000</v>
      </c>
      <c r="F64" s="9">
        <f t="shared" si="90"/>
        <v>0</v>
      </c>
      <c r="G64" s="9">
        <f t="shared" si="1"/>
        <v>77000</v>
      </c>
      <c r="H64" s="9">
        <f t="shared" si="5"/>
        <v>0</v>
      </c>
      <c r="I64" s="9">
        <f t="shared" si="2"/>
        <v>100</v>
      </c>
      <c r="J64" s="9">
        <f t="shared" si="3"/>
        <v>72.202166064981952</v>
      </c>
      <c r="K64" s="9">
        <f t="shared" si="4"/>
        <v>100</v>
      </c>
    </row>
    <row r="65" spans="1:11" ht="38.25" x14ac:dyDescent="0.2">
      <c r="A65" s="11" t="s">
        <v>6</v>
      </c>
      <c r="B65" s="9">
        <v>795000</v>
      </c>
      <c r="C65" s="9">
        <v>795000</v>
      </c>
      <c r="D65" s="9">
        <v>795000</v>
      </c>
      <c r="E65" s="9">
        <v>795000</v>
      </c>
      <c r="F65" s="9">
        <f t="shared" si="90"/>
        <v>0</v>
      </c>
      <c r="G65" s="9">
        <f t="shared" si="1"/>
        <v>0</v>
      </c>
      <c r="H65" s="9">
        <f t="shared" si="5"/>
        <v>0</v>
      </c>
      <c r="I65" s="9">
        <f t="shared" si="2"/>
        <v>100</v>
      </c>
      <c r="J65" s="9">
        <f t="shared" si="3"/>
        <v>100</v>
      </c>
      <c r="K65" s="9">
        <f t="shared" si="4"/>
        <v>100</v>
      </c>
    </row>
    <row r="66" spans="1:11" ht="63.75" x14ac:dyDescent="0.2">
      <c r="A66" s="11" t="s">
        <v>2</v>
      </c>
      <c r="B66" s="9"/>
      <c r="C66" s="9">
        <v>25400</v>
      </c>
      <c r="D66" s="9">
        <v>25400</v>
      </c>
      <c r="E66" s="9">
        <v>25400</v>
      </c>
      <c r="F66" s="9">
        <f t="shared" si="90"/>
        <v>-25400</v>
      </c>
      <c r="G66" s="9">
        <f t="shared" si="1"/>
        <v>0</v>
      </c>
      <c r="H66" s="9">
        <f t="shared" si="5"/>
        <v>0</v>
      </c>
      <c r="I66" s="9">
        <v>0</v>
      </c>
      <c r="J66" s="9">
        <f t="shared" si="3"/>
        <v>100</v>
      </c>
      <c r="K66" s="9">
        <f t="shared" si="4"/>
        <v>100</v>
      </c>
    </row>
    <row r="67" spans="1:11" ht="25.5" x14ac:dyDescent="0.2">
      <c r="A67" s="6" t="s">
        <v>26</v>
      </c>
      <c r="B67" s="7">
        <f>SUM(B68:B69)</f>
        <v>495235100</v>
      </c>
      <c r="C67" s="7">
        <f t="shared" ref="C67:E67" si="91">SUM(C68:C69)</f>
        <v>696699353.30999994</v>
      </c>
      <c r="D67" s="7">
        <f t="shared" si="91"/>
        <v>480471806.44</v>
      </c>
      <c r="E67" s="7">
        <f t="shared" si="91"/>
        <v>390812617.26999998</v>
      </c>
      <c r="F67" s="7">
        <f t="shared" ref="F67:F140" si="92">B67-E67</f>
        <v>104422482.73000002</v>
      </c>
      <c r="G67" s="7">
        <f t="shared" ref="G67:G140" si="93">C67-E67</f>
        <v>305886736.03999996</v>
      </c>
      <c r="H67" s="7">
        <f t="shared" ref="H67:H140" si="94">D67-E67</f>
        <v>89659189.170000017</v>
      </c>
      <c r="I67" s="7">
        <f t="shared" si="2"/>
        <v>78.914563460869388</v>
      </c>
      <c r="J67" s="7">
        <f t="shared" si="3"/>
        <v>56.094872976881597</v>
      </c>
      <c r="K67" s="7">
        <f t="shared" si="4"/>
        <v>81.339344376037516</v>
      </c>
    </row>
    <row r="68" spans="1:11" ht="63.75" x14ac:dyDescent="0.2">
      <c r="A68" s="11" t="s">
        <v>2</v>
      </c>
      <c r="B68" s="9"/>
      <c r="C68" s="9">
        <v>15432684</v>
      </c>
      <c r="D68" s="9">
        <v>15432684</v>
      </c>
      <c r="E68" s="9">
        <v>5787118.1200000001</v>
      </c>
      <c r="F68" s="9">
        <f t="shared" si="92"/>
        <v>-5787118.1200000001</v>
      </c>
      <c r="G68" s="9">
        <f t="shared" si="93"/>
        <v>9645565.879999999</v>
      </c>
      <c r="H68" s="9">
        <f t="shared" si="94"/>
        <v>9645565.879999999</v>
      </c>
      <c r="I68" s="9">
        <v>0</v>
      </c>
      <c r="J68" s="9">
        <f t="shared" ref="J68:J69" si="95">E68/C68*100</f>
        <v>37.49910333160453</v>
      </c>
      <c r="K68" s="9">
        <f t="shared" ref="K68:K69" si="96">E68/D68*100</f>
        <v>37.49910333160453</v>
      </c>
    </row>
    <row r="69" spans="1:11" ht="46.9" customHeight="1" x14ac:dyDescent="0.2">
      <c r="A69" s="11" t="s">
        <v>9</v>
      </c>
      <c r="B69" s="9">
        <v>495235100</v>
      </c>
      <c r="C69" s="9">
        <v>681266669.30999994</v>
      </c>
      <c r="D69" s="9">
        <v>465039122.44</v>
      </c>
      <c r="E69" s="9">
        <v>385025499.14999998</v>
      </c>
      <c r="F69" s="9">
        <f t="shared" si="92"/>
        <v>110209600.85000002</v>
      </c>
      <c r="G69" s="9">
        <f t="shared" si="93"/>
        <v>296241170.15999997</v>
      </c>
      <c r="H69" s="9">
        <f t="shared" si="94"/>
        <v>80013623.290000021</v>
      </c>
      <c r="I69" s="9">
        <f t="shared" ref="I69" si="97">E69/B69*100</f>
        <v>77.746003696022342</v>
      </c>
      <c r="J69" s="9">
        <f t="shared" si="95"/>
        <v>56.516121585687031</v>
      </c>
      <c r="K69" s="9">
        <f t="shared" si="96"/>
        <v>82.79421678112179</v>
      </c>
    </row>
    <row r="70" spans="1:11" ht="38.25" x14ac:dyDescent="0.2">
      <c r="A70" s="6" t="s">
        <v>7</v>
      </c>
      <c r="B70" s="7">
        <f>B71</f>
        <v>308566500</v>
      </c>
      <c r="C70" s="7">
        <f t="shared" ref="C70:E70" si="98">C71</f>
        <v>346720077</v>
      </c>
      <c r="D70" s="7">
        <f t="shared" si="98"/>
        <v>248386007</v>
      </c>
      <c r="E70" s="7">
        <f t="shared" si="98"/>
        <v>229701124.91999999</v>
      </c>
      <c r="F70" s="7">
        <f t="shared" si="92"/>
        <v>78865375.080000013</v>
      </c>
      <c r="G70" s="7">
        <f t="shared" si="93"/>
        <v>117018952.08000001</v>
      </c>
      <c r="H70" s="7">
        <f t="shared" si="94"/>
        <v>18684882.080000013</v>
      </c>
      <c r="I70" s="7">
        <f t="shared" si="2"/>
        <v>74.441368366300281</v>
      </c>
      <c r="J70" s="7">
        <f t="shared" si="3"/>
        <v>66.249732899084464</v>
      </c>
      <c r="K70" s="7">
        <f t="shared" si="4"/>
        <v>92.477482002438236</v>
      </c>
    </row>
    <row r="71" spans="1:11" ht="45.6" customHeight="1" x14ac:dyDescent="0.2">
      <c r="A71" s="11" t="s">
        <v>9</v>
      </c>
      <c r="B71" s="9">
        <v>308566500</v>
      </c>
      <c r="C71" s="9">
        <v>346720077</v>
      </c>
      <c r="D71" s="9">
        <v>248386007</v>
      </c>
      <c r="E71" s="9">
        <v>229701124.91999999</v>
      </c>
      <c r="F71" s="9">
        <f t="shared" si="92"/>
        <v>78865375.080000013</v>
      </c>
      <c r="G71" s="9">
        <f t="shared" si="93"/>
        <v>117018952.08000001</v>
      </c>
      <c r="H71" s="9">
        <f t="shared" si="94"/>
        <v>18684882.080000013</v>
      </c>
      <c r="I71" s="9">
        <f t="shared" ref="I71" si="99">E71/B71*100</f>
        <v>74.441368366300281</v>
      </c>
      <c r="J71" s="9">
        <f t="shared" ref="J71" si="100">E71/C71*100</f>
        <v>66.249732899084464</v>
      </c>
      <c r="K71" s="9">
        <f t="shared" ref="K71" si="101">E71/D71*100</f>
        <v>92.477482002438236</v>
      </c>
    </row>
    <row r="72" spans="1:11" ht="127.5" x14ac:dyDescent="0.2">
      <c r="A72" s="6" t="s">
        <v>43</v>
      </c>
      <c r="B72" s="7">
        <f>B73</f>
        <v>11385900</v>
      </c>
      <c r="C72" s="7">
        <f t="shared" ref="C72:E72" si="102">C73</f>
        <v>97146368</v>
      </c>
      <c r="D72" s="7">
        <f t="shared" si="102"/>
        <v>92150168</v>
      </c>
      <c r="E72" s="7">
        <f t="shared" si="102"/>
        <v>18405949.460000001</v>
      </c>
      <c r="F72" s="7">
        <f t="shared" si="92"/>
        <v>-7020049.4600000009</v>
      </c>
      <c r="G72" s="7">
        <f t="shared" si="93"/>
        <v>78740418.539999992</v>
      </c>
      <c r="H72" s="7">
        <f t="shared" si="94"/>
        <v>73744218.539999992</v>
      </c>
      <c r="I72" s="7">
        <f t="shared" si="2"/>
        <v>161.65563951905429</v>
      </c>
      <c r="J72" s="7">
        <f t="shared" si="3"/>
        <v>18.946616161707663</v>
      </c>
      <c r="K72" s="7">
        <f t="shared" si="4"/>
        <v>19.973864247322915</v>
      </c>
    </row>
    <row r="73" spans="1:11" ht="42" customHeight="1" x14ac:dyDescent="0.2">
      <c r="A73" s="11" t="s">
        <v>9</v>
      </c>
      <c r="B73" s="9">
        <v>11385900</v>
      </c>
      <c r="C73" s="9">
        <v>97146368</v>
      </c>
      <c r="D73" s="9">
        <v>92150168</v>
      </c>
      <c r="E73" s="9">
        <v>18405949.460000001</v>
      </c>
      <c r="F73" s="9">
        <f t="shared" ref="F73" si="103">B73-E73</f>
        <v>-7020049.4600000009</v>
      </c>
      <c r="G73" s="9">
        <f t="shared" ref="G73" si="104">C73-E73</f>
        <v>78740418.539999992</v>
      </c>
      <c r="H73" s="9">
        <f t="shared" ref="H73" si="105">D73-E73</f>
        <v>73744218.539999992</v>
      </c>
      <c r="I73" s="9">
        <f t="shared" si="2"/>
        <v>161.65563951905429</v>
      </c>
      <c r="J73" s="9">
        <f t="shared" si="3"/>
        <v>18.946616161707663</v>
      </c>
      <c r="K73" s="9">
        <f t="shared" si="4"/>
        <v>19.973864247322915</v>
      </c>
    </row>
    <row r="74" spans="1:11" ht="89.25" x14ac:dyDescent="0.2">
      <c r="A74" s="6" t="s">
        <v>54</v>
      </c>
      <c r="B74" s="7">
        <f>B75+B79</f>
        <v>3613500</v>
      </c>
      <c r="C74" s="7">
        <f>C75+C79</f>
        <v>32180650</v>
      </c>
      <c r="D74" s="7">
        <f>D75+D79</f>
        <v>16013956</v>
      </c>
      <c r="E74" s="7">
        <f>E75+E79</f>
        <v>15765115.069999998</v>
      </c>
      <c r="F74" s="7">
        <f t="shared" si="92"/>
        <v>-12151615.069999998</v>
      </c>
      <c r="G74" s="7">
        <f t="shared" si="93"/>
        <v>16415534.930000002</v>
      </c>
      <c r="H74" s="7">
        <f t="shared" si="94"/>
        <v>248840.93000000156</v>
      </c>
      <c r="I74" s="7">
        <f t="shared" si="2"/>
        <v>436.28379881001791</v>
      </c>
      <c r="J74" s="7">
        <f t="shared" si="3"/>
        <v>48.989423986153163</v>
      </c>
      <c r="K74" s="7">
        <f t="shared" si="4"/>
        <v>98.446099577143826</v>
      </c>
    </row>
    <row r="75" spans="1:11" ht="25.5" x14ac:dyDescent="0.2">
      <c r="A75" s="6" t="s">
        <v>14</v>
      </c>
      <c r="B75" s="7">
        <f>SUM(B76:B78)</f>
        <v>3188600</v>
      </c>
      <c r="C75" s="7">
        <f>SUM(C76:C78)</f>
        <v>31419750</v>
      </c>
      <c r="D75" s="7">
        <f>SUM(D76:D78)</f>
        <v>15268056</v>
      </c>
      <c r="E75" s="7">
        <f>SUM(E76:E78)</f>
        <v>15246165.069999998</v>
      </c>
      <c r="F75" s="7">
        <f t="shared" si="92"/>
        <v>-12057565.069999998</v>
      </c>
      <c r="G75" s="7">
        <f t="shared" si="93"/>
        <v>16173584.930000002</v>
      </c>
      <c r="H75" s="7">
        <f t="shared" si="94"/>
        <v>21890.930000001565</v>
      </c>
      <c r="I75" s="7">
        <f t="shared" ref="I75:I140" si="106">E75/B75*100</f>
        <v>478.14605375399861</v>
      </c>
      <c r="J75" s="7">
        <f t="shared" ref="J75:J140" si="107">E75/C75*100</f>
        <v>48.524145067990673</v>
      </c>
      <c r="K75" s="7">
        <f t="shared" ref="K75:K140" si="108">E75/D75*100</f>
        <v>99.856622676783473</v>
      </c>
    </row>
    <row r="76" spans="1:11" ht="25.5" x14ac:dyDescent="0.2">
      <c r="A76" s="11" t="s">
        <v>13</v>
      </c>
      <c r="B76" s="9">
        <v>137600</v>
      </c>
      <c r="C76" s="9">
        <v>137600</v>
      </c>
      <c r="D76" s="9">
        <v>63900</v>
      </c>
      <c r="E76" s="9">
        <v>63896</v>
      </c>
      <c r="F76" s="9">
        <f t="shared" ref="F76:F78" si="109">B76-E76</f>
        <v>73704</v>
      </c>
      <c r="G76" s="9">
        <f t="shared" ref="G76:G78" si="110">C76-E76</f>
        <v>73704</v>
      </c>
      <c r="H76" s="9">
        <f t="shared" ref="H76:H78" si="111">D76-E76</f>
        <v>4</v>
      </c>
      <c r="I76" s="9">
        <f t="shared" si="106"/>
        <v>46.436046511627907</v>
      </c>
      <c r="J76" s="9">
        <f t="shared" si="107"/>
        <v>46.436046511627907</v>
      </c>
      <c r="K76" s="9">
        <f t="shared" si="108"/>
        <v>99.993740219092331</v>
      </c>
    </row>
    <row r="77" spans="1:11" ht="54" customHeight="1" x14ac:dyDescent="0.2">
      <c r="A77" s="11" t="s">
        <v>4</v>
      </c>
      <c r="B77" s="9"/>
      <c r="C77" s="9">
        <v>14892162</v>
      </c>
      <c r="D77" s="9">
        <v>14892162</v>
      </c>
      <c r="E77" s="9">
        <v>14892161.699999999</v>
      </c>
      <c r="F77" s="9">
        <f t="shared" si="109"/>
        <v>-14892161.699999999</v>
      </c>
      <c r="G77" s="9">
        <f t="shared" si="110"/>
        <v>0.30000000074505806</v>
      </c>
      <c r="H77" s="9">
        <f t="shared" si="111"/>
        <v>0.30000000074505806</v>
      </c>
      <c r="I77" s="9">
        <v>0</v>
      </c>
      <c r="J77" s="9">
        <f t="shared" si="107"/>
        <v>99.999997985517481</v>
      </c>
      <c r="K77" s="9">
        <f t="shared" si="108"/>
        <v>99.999997985517481</v>
      </c>
    </row>
    <row r="78" spans="1:11" ht="41.45" customHeight="1" x14ac:dyDescent="0.2">
      <c r="A78" s="11" t="s">
        <v>9</v>
      </c>
      <c r="B78" s="9">
        <v>3051000</v>
      </c>
      <c r="C78" s="9">
        <v>16389988</v>
      </c>
      <c r="D78" s="9">
        <v>311994</v>
      </c>
      <c r="E78" s="9">
        <v>290107.37</v>
      </c>
      <c r="F78" s="9">
        <f t="shared" si="109"/>
        <v>2760892.63</v>
      </c>
      <c r="G78" s="9">
        <f t="shared" si="110"/>
        <v>16099880.630000001</v>
      </c>
      <c r="H78" s="9">
        <f t="shared" si="111"/>
        <v>21886.630000000005</v>
      </c>
      <c r="I78" s="9">
        <f t="shared" si="106"/>
        <v>9.5085994755817769</v>
      </c>
      <c r="J78" s="9">
        <f t="shared" si="107"/>
        <v>1.7700279585317571</v>
      </c>
      <c r="K78" s="9">
        <f t="shared" si="108"/>
        <v>92.984919581786826</v>
      </c>
    </row>
    <row r="79" spans="1:11" ht="51" x14ac:dyDescent="0.2">
      <c r="A79" s="6" t="s">
        <v>60</v>
      </c>
      <c r="B79" s="7">
        <f>SUM(B82:B83)</f>
        <v>424900</v>
      </c>
      <c r="C79" s="7">
        <f>SUM(C80:C83)</f>
        <v>760900</v>
      </c>
      <c r="D79" s="7">
        <f>SUM(D80:D83)</f>
        <v>745900</v>
      </c>
      <c r="E79" s="7">
        <f>SUM(E80:E83)</f>
        <v>518950</v>
      </c>
      <c r="F79" s="7">
        <f t="shared" si="92"/>
        <v>-94050</v>
      </c>
      <c r="G79" s="7">
        <f t="shared" si="93"/>
        <v>241950</v>
      </c>
      <c r="H79" s="7">
        <f t="shared" si="94"/>
        <v>226950</v>
      </c>
      <c r="I79" s="7">
        <f t="shared" si="106"/>
        <v>122.1346199105672</v>
      </c>
      <c r="J79" s="7">
        <f t="shared" si="107"/>
        <v>68.202129057694833</v>
      </c>
      <c r="K79" s="7">
        <f t="shared" si="108"/>
        <v>69.573669392679989</v>
      </c>
    </row>
    <row r="80" spans="1:11" ht="24" customHeight="1" x14ac:dyDescent="0.2">
      <c r="A80" s="11" t="s">
        <v>13</v>
      </c>
      <c r="B80" s="7"/>
      <c r="C80" s="9">
        <v>26000</v>
      </c>
      <c r="D80" s="9">
        <v>26000</v>
      </c>
      <c r="E80" s="9">
        <v>0</v>
      </c>
      <c r="F80" s="9">
        <f t="shared" si="92"/>
        <v>0</v>
      </c>
      <c r="G80" s="9">
        <f t="shared" si="93"/>
        <v>26000</v>
      </c>
      <c r="H80" s="9">
        <f t="shared" si="94"/>
        <v>26000</v>
      </c>
      <c r="I80" s="9">
        <v>0</v>
      </c>
      <c r="J80" s="9">
        <f t="shared" ref="J80:J83" si="112">E80/C80*100</f>
        <v>0</v>
      </c>
      <c r="K80" s="9">
        <f t="shared" ref="K80:K83" si="113">E80/D80*100</f>
        <v>0</v>
      </c>
    </row>
    <row r="81" spans="1:11" ht="39" customHeight="1" x14ac:dyDescent="0.2">
      <c r="A81" s="11" t="s">
        <v>1</v>
      </c>
      <c r="B81" s="7"/>
      <c r="C81" s="9">
        <v>240000</v>
      </c>
      <c r="D81" s="9">
        <v>225000</v>
      </c>
      <c r="E81" s="9">
        <v>94050</v>
      </c>
      <c r="F81" s="9">
        <f t="shared" si="92"/>
        <v>-94050</v>
      </c>
      <c r="G81" s="9">
        <f t="shared" si="93"/>
        <v>145950</v>
      </c>
      <c r="H81" s="9">
        <f t="shared" si="94"/>
        <v>130950</v>
      </c>
      <c r="I81" s="9">
        <v>0</v>
      </c>
      <c r="J81" s="9">
        <f t="shared" si="112"/>
        <v>39.1875</v>
      </c>
      <c r="K81" s="9">
        <f t="shared" si="113"/>
        <v>41.8</v>
      </c>
    </row>
    <row r="82" spans="1:11" ht="26.45" customHeight="1" x14ac:dyDescent="0.2">
      <c r="A82" s="11" t="s">
        <v>5</v>
      </c>
      <c r="B82" s="9">
        <v>303643</v>
      </c>
      <c r="C82" s="9">
        <v>303643</v>
      </c>
      <c r="D82" s="9">
        <v>303643</v>
      </c>
      <c r="E82" s="9">
        <v>303643</v>
      </c>
      <c r="F82" s="9">
        <f t="shared" si="92"/>
        <v>0</v>
      </c>
      <c r="G82" s="9">
        <f t="shared" si="93"/>
        <v>0</v>
      </c>
      <c r="H82" s="9">
        <f t="shared" si="94"/>
        <v>0</v>
      </c>
      <c r="I82" s="9">
        <f t="shared" ref="I82:I83" si="114">E82/B82*100</f>
        <v>100</v>
      </c>
      <c r="J82" s="9">
        <f t="shared" si="112"/>
        <v>100</v>
      </c>
      <c r="K82" s="9">
        <f t="shared" si="113"/>
        <v>100</v>
      </c>
    </row>
    <row r="83" spans="1:11" ht="38.25" x14ac:dyDescent="0.2">
      <c r="A83" s="11" t="s">
        <v>6</v>
      </c>
      <c r="B83" s="9">
        <v>121257</v>
      </c>
      <c r="C83" s="9">
        <v>191257</v>
      </c>
      <c r="D83" s="9">
        <v>191257</v>
      </c>
      <c r="E83" s="9">
        <v>121257</v>
      </c>
      <c r="F83" s="9">
        <f t="shared" si="92"/>
        <v>0</v>
      </c>
      <c r="G83" s="9">
        <f t="shared" si="93"/>
        <v>70000</v>
      </c>
      <c r="H83" s="9">
        <f t="shared" si="94"/>
        <v>70000</v>
      </c>
      <c r="I83" s="9">
        <f t="shared" si="114"/>
        <v>100</v>
      </c>
      <c r="J83" s="9">
        <f t="shared" si="112"/>
        <v>63.400032417114147</v>
      </c>
      <c r="K83" s="9">
        <f t="shared" si="113"/>
        <v>63.400032417114147</v>
      </c>
    </row>
    <row r="84" spans="1:11" ht="76.5" x14ac:dyDescent="0.2">
      <c r="A84" s="6" t="s">
        <v>44</v>
      </c>
      <c r="B84" s="7">
        <f>B85+B88</f>
        <v>12761460</v>
      </c>
      <c r="C84" s="7">
        <f>C85+C88</f>
        <v>52976984</v>
      </c>
      <c r="D84" s="7">
        <f>D85+D88</f>
        <v>35245838.549999997</v>
      </c>
      <c r="E84" s="7">
        <f>E85+E88</f>
        <v>18774127.27</v>
      </c>
      <c r="F84" s="7">
        <f t="shared" si="92"/>
        <v>-6012667.2699999996</v>
      </c>
      <c r="G84" s="7">
        <f t="shared" si="93"/>
        <v>34202856.730000004</v>
      </c>
      <c r="H84" s="7">
        <f t="shared" si="94"/>
        <v>16471711.279999997</v>
      </c>
      <c r="I84" s="7">
        <f t="shared" si="106"/>
        <v>147.11582585378162</v>
      </c>
      <c r="J84" s="7">
        <f t="shared" si="107"/>
        <v>35.438271212268333</v>
      </c>
      <c r="K84" s="7">
        <f t="shared" si="108"/>
        <v>53.266223878790363</v>
      </c>
    </row>
    <row r="85" spans="1:11" ht="78.599999999999994" customHeight="1" x14ac:dyDescent="0.2">
      <c r="A85" s="6" t="s">
        <v>55</v>
      </c>
      <c r="B85" s="7">
        <f>SUM(B86:B87)</f>
        <v>60000</v>
      </c>
      <c r="C85" s="7">
        <f>SUM(C86:C87)</f>
        <v>9622905</v>
      </c>
      <c r="D85" s="7">
        <f>SUM(D86:D87)</f>
        <v>60000</v>
      </c>
      <c r="E85" s="7">
        <f>SUM(E86:E87)</f>
        <v>59998.2</v>
      </c>
      <c r="F85" s="7">
        <f t="shared" si="92"/>
        <v>1.8000000000029104</v>
      </c>
      <c r="G85" s="7">
        <f t="shared" si="93"/>
        <v>9562906.8000000007</v>
      </c>
      <c r="H85" s="7">
        <f t="shared" si="94"/>
        <v>1.8000000000029104</v>
      </c>
      <c r="I85" s="7">
        <f t="shared" si="106"/>
        <v>99.996999999999986</v>
      </c>
      <c r="J85" s="7">
        <f t="shared" si="107"/>
        <v>0.62349363315963324</v>
      </c>
      <c r="K85" s="7">
        <f t="shared" si="108"/>
        <v>99.996999999999986</v>
      </c>
    </row>
    <row r="86" spans="1:11" ht="25.5" x14ac:dyDescent="0.2">
      <c r="A86" s="11" t="s">
        <v>13</v>
      </c>
      <c r="B86" s="9">
        <v>60000</v>
      </c>
      <c r="C86" s="9">
        <v>60000</v>
      </c>
      <c r="D86" s="9">
        <v>60000</v>
      </c>
      <c r="E86" s="9">
        <v>59998.2</v>
      </c>
      <c r="F86" s="9">
        <f t="shared" ref="F86:F87" si="115">B86-E86</f>
        <v>1.8000000000029104</v>
      </c>
      <c r="G86" s="9">
        <f t="shared" ref="G86:G87" si="116">C86-E86</f>
        <v>1.8000000000029104</v>
      </c>
      <c r="H86" s="9">
        <f t="shared" ref="H86:H87" si="117">D86-E86</f>
        <v>1.8000000000029104</v>
      </c>
      <c r="I86" s="9">
        <f t="shared" si="106"/>
        <v>99.996999999999986</v>
      </c>
      <c r="J86" s="9">
        <f t="shared" si="107"/>
        <v>99.996999999999986</v>
      </c>
      <c r="K86" s="9">
        <f t="shared" si="108"/>
        <v>99.996999999999986</v>
      </c>
    </row>
    <row r="87" spans="1:11" ht="63.75" x14ac:dyDescent="0.2">
      <c r="A87" s="11" t="s">
        <v>2</v>
      </c>
      <c r="B87" s="9"/>
      <c r="C87" s="9">
        <v>9562905</v>
      </c>
      <c r="D87" s="9">
        <v>0</v>
      </c>
      <c r="E87" s="9">
        <v>0</v>
      </c>
      <c r="F87" s="9">
        <f t="shared" si="115"/>
        <v>0</v>
      </c>
      <c r="G87" s="9">
        <f t="shared" si="116"/>
        <v>9562905</v>
      </c>
      <c r="H87" s="9">
        <f t="shared" si="117"/>
        <v>0</v>
      </c>
      <c r="I87" s="9">
        <v>0</v>
      </c>
      <c r="J87" s="9">
        <f t="shared" si="107"/>
        <v>0</v>
      </c>
      <c r="K87" s="9">
        <v>0</v>
      </c>
    </row>
    <row r="88" spans="1:11" ht="51" x14ac:dyDescent="0.2">
      <c r="A88" s="6" t="s">
        <v>16</v>
      </c>
      <c r="B88" s="7">
        <f>SUM(B89:B95)</f>
        <v>12701460</v>
      </c>
      <c r="C88" s="7">
        <f>SUM(C89:C95)</f>
        <v>43354079</v>
      </c>
      <c r="D88" s="7">
        <f>SUM(D89:D95)</f>
        <v>35185838.549999997</v>
      </c>
      <c r="E88" s="7">
        <f>SUM(E89:E95)</f>
        <v>18714129.07</v>
      </c>
      <c r="F88" s="7">
        <f t="shared" si="92"/>
        <v>-6012669.0700000003</v>
      </c>
      <c r="G88" s="7">
        <f t="shared" si="93"/>
        <v>24639949.93</v>
      </c>
      <c r="H88" s="7">
        <f t="shared" si="94"/>
        <v>16471709.479999997</v>
      </c>
      <c r="I88" s="7">
        <f t="shared" si="106"/>
        <v>147.33840889157625</v>
      </c>
      <c r="J88" s="7">
        <f t="shared" si="107"/>
        <v>43.165786245857049</v>
      </c>
      <c r="K88" s="7">
        <f t="shared" si="108"/>
        <v>53.186537087660234</v>
      </c>
    </row>
    <row r="89" spans="1:11" ht="25.5" x14ac:dyDescent="0.2">
      <c r="A89" s="11" t="s">
        <v>13</v>
      </c>
      <c r="B89" s="9">
        <v>202600</v>
      </c>
      <c r="C89" s="9">
        <v>319952</v>
      </c>
      <c r="D89" s="9">
        <v>248819</v>
      </c>
      <c r="E89" s="9">
        <v>120639.66</v>
      </c>
      <c r="F89" s="9">
        <f t="shared" si="92"/>
        <v>81960.34</v>
      </c>
      <c r="G89" s="9">
        <f t="shared" si="93"/>
        <v>199312.34</v>
      </c>
      <c r="H89" s="9">
        <f t="shared" si="94"/>
        <v>128179.34</v>
      </c>
      <c r="I89" s="9">
        <f t="shared" si="106"/>
        <v>59.545735439289238</v>
      </c>
      <c r="J89" s="9">
        <f t="shared" si="107"/>
        <v>37.705549582437364</v>
      </c>
      <c r="K89" s="9">
        <f t="shared" si="108"/>
        <v>48.48490669924724</v>
      </c>
    </row>
    <row r="90" spans="1:11" ht="58.9" customHeight="1" x14ac:dyDescent="0.2">
      <c r="A90" s="11" t="s">
        <v>4</v>
      </c>
      <c r="B90" s="9">
        <v>99500</v>
      </c>
      <c r="C90" s="9">
        <v>61800</v>
      </c>
      <c r="D90" s="9">
        <v>46400</v>
      </c>
      <c r="E90" s="9">
        <v>46200</v>
      </c>
      <c r="F90" s="9">
        <f t="shared" ref="F90:F95" si="118">B90-E90</f>
        <v>53300</v>
      </c>
      <c r="G90" s="9">
        <f t="shared" ref="G90:G95" si="119">C90-E90</f>
        <v>15600</v>
      </c>
      <c r="H90" s="9">
        <f t="shared" ref="H90:H95" si="120">D90-E90</f>
        <v>200</v>
      </c>
      <c r="I90" s="9">
        <f t="shared" ref="I90:I95" si="121">E90/B90*100</f>
        <v>46.4321608040201</v>
      </c>
      <c r="J90" s="9">
        <f t="shared" ref="J90:J95" si="122">E90/C90*100</f>
        <v>74.757281553398059</v>
      </c>
      <c r="K90" s="9">
        <f t="shared" ref="K90:K95" si="123">E90/D90*100</f>
        <v>99.568965517241381</v>
      </c>
    </row>
    <row r="91" spans="1:11" ht="45" customHeight="1" x14ac:dyDescent="0.2">
      <c r="A91" s="11" t="s">
        <v>1</v>
      </c>
      <c r="B91" s="9">
        <v>9276000</v>
      </c>
      <c r="C91" s="9">
        <v>18650959</v>
      </c>
      <c r="D91" s="9">
        <v>16351415.550000001</v>
      </c>
      <c r="E91" s="9">
        <v>15343510.68</v>
      </c>
      <c r="F91" s="9">
        <f t="shared" si="118"/>
        <v>-6067510.6799999997</v>
      </c>
      <c r="G91" s="9">
        <f t="shared" si="119"/>
        <v>3307448.3200000003</v>
      </c>
      <c r="H91" s="9">
        <f t="shared" si="120"/>
        <v>1007904.870000001</v>
      </c>
      <c r="I91" s="9">
        <f t="shared" si="121"/>
        <v>165.41085252263906</v>
      </c>
      <c r="J91" s="9">
        <f t="shared" si="122"/>
        <v>82.26660452151549</v>
      </c>
      <c r="K91" s="9">
        <f t="shared" si="123"/>
        <v>93.835977888776725</v>
      </c>
    </row>
    <row r="92" spans="1:11" ht="32.450000000000003" customHeight="1" x14ac:dyDescent="0.2">
      <c r="A92" s="11" t="s">
        <v>5</v>
      </c>
      <c r="B92" s="9">
        <v>1150160</v>
      </c>
      <c r="C92" s="9">
        <v>6075005</v>
      </c>
      <c r="D92" s="9">
        <v>1485138</v>
      </c>
      <c r="E92" s="9">
        <v>1382661.28</v>
      </c>
      <c r="F92" s="9">
        <f t="shared" si="118"/>
        <v>-232501.28000000003</v>
      </c>
      <c r="G92" s="9">
        <f t="shared" si="119"/>
        <v>4692343.72</v>
      </c>
      <c r="H92" s="9">
        <f t="shared" si="120"/>
        <v>102476.71999999997</v>
      </c>
      <c r="I92" s="9">
        <f t="shared" si="121"/>
        <v>120.21469013006887</v>
      </c>
      <c r="J92" s="9">
        <f t="shared" si="122"/>
        <v>22.75983772852862</v>
      </c>
      <c r="K92" s="9">
        <f t="shared" si="123"/>
        <v>93.099852000285495</v>
      </c>
    </row>
    <row r="93" spans="1:11" ht="38.25" x14ac:dyDescent="0.2">
      <c r="A93" s="11" t="s">
        <v>6</v>
      </c>
      <c r="B93" s="9">
        <v>1373200</v>
      </c>
      <c r="C93" s="9">
        <v>17657030</v>
      </c>
      <c r="D93" s="9">
        <v>16597666</v>
      </c>
      <c r="E93" s="9">
        <v>1553627.45</v>
      </c>
      <c r="F93" s="9">
        <f t="shared" si="118"/>
        <v>-180427.44999999995</v>
      </c>
      <c r="G93" s="9">
        <f t="shared" si="119"/>
        <v>16103402.550000001</v>
      </c>
      <c r="H93" s="9">
        <f t="shared" si="120"/>
        <v>15044038.550000001</v>
      </c>
      <c r="I93" s="9">
        <f t="shared" si="121"/>
        <v>113.13919676667636</v>
      </c>
      <c r="J93" s="9">
        <f t="shared" si="122"/>
        <v>8.7989172018170656</v>
      </c>
      <c r="K93" s="9">
        <f t="shared" si="123"/>
        <v>9.3605176173565603</v>
      </c>
    </row>
    <row r="94" spans="1:11" ht="63.75" x14ac:dyDescent="0.2">
      <c r="A94" s="11" t="s">
        <v>2</v>
      </c>
      <c r="B94" s="9">
        <v>168700</v>
      </c>
      <c r="C94" s="9">
        <v>158033</v>
      </c>
      <c r="D94" s="9">
        <v>95000</v>
      </c>
      <c r="E94" s="9">
        <v>71500</v>
      </c>
      <c r="F94" s="9">
        <f t="shared" si="118"/>
        <v>97200</v>
      </c>
      <c r="G94" s="9">
        <f t="shared" si="119"/>
        <v>86533</v>
      </c>
      <c r="H94" s="9">
        <f t="shared" si="120"/>
        <v>23500</v>
      </c>
      <c r="I94" s="9">
        <f t="shared" si="121"/>
        <v>42.382928275044456</v>
      </c>
      <c r="J94" s="9">
        <f t="shared" si="122"/>
        <v>45.24371492030145</v>
      </c>
      <c r="K94" s="9">
        <f t="shared" si="123"/>
        <v>75.26315789473685</v>
      </c>
    </row>
    <row r="95" spans="1:11" ht="44.45" customHeight="1" x14ac:dyDescent="0.2">
      <c r="A95" s="11" t="s">
        <v>9</v>
      </c>
      <c r="B95" s="9">
        <v>431300</v>
      </c>
      <c r="C95" s="9">
        <v>431300</v>
      </c>
      <c r="D95" s="9">
        <v>361400</v>
      </c>
      <c r="E95" s="9">
        <v>195990</v>
      </c>
      <c r="F95" s="9">
        <f t="shared" si="118"/>
        <v>235310</v>
      </c>
      <c r="G95" s="9">
        <f t="shared" si="119"/>
        <v>235310</v>
      </c>
      <c r="H95" s="9">
        <f t="shared" si="120"/>
        <v>165410</v>
      </c>
      <c r="I95" s="9">
        <f t="shared" si="121"/>
        <v>45.441687920241129</v>
      </c>
      <c r="J95" s="9">
        <f t="shared" si="122"/>
        <v>45.441687920241129</v>
      </c>
      <c r="K95" s="9">
        <f t="shared" si="123"/>
        <v>54.230769230769226</v>
      </c>
    </row>
    <row r="96" spans="1:11" ht="38.25" x14ac:dyDescent="0.2">
      <c r="A96" s="6" t="s">
        <v>45</v>
      </c>
      <c r="B96" s="7">
        <f>B97+B100+B102</f>
        <v>411477700</v>
      </c>
      <c r="C96" s="7">
        <f>C97+C100+C102</f>
        <v>492097380</v>
      </c>
      <c r="D96" s="7">
        <f>D97+D100+D102</f>
        <v>340827697</v>
      </c>
      <c r="E96" s="7">
        <f>E97+E100+E102</f>
        <v>309543788.57000005</v>
      </c>
      <c r="F96" s="7">
        <f t="shared" si="92"/>
        <v>101933911.42999995</v>
      </c>
      <c r="G96" s="7">
        <f t="shared" si="93"/>
        <v>182553591.42999995</v>
      </c>
      <c r="H96" s="7">
        <f t="shared" si="94"/>
        <v>31283908.429999948</v>
      </c>
      <c r="I96" s="7">
        <f t="shared" si="106"/>
        <v>75.227354622133845</v>
      </c>
      <c r="J96" s="7">
        <f t="shared" si="107"/>
        <v>62.90295399865775</v>
      </c>
      <c r="K96" s="7">
        <f t="shared" si="108"/>
        <v>90.821195370750658</v>
      </c>
    </row>
    <row r="97" spans="1:12" ht="38.25" x14ac:dyDescent="0.2">
      <c r="A97" s="6" t="s">
        <v>17</v>
      </c>
      <c r="B97" s="7">
        <f>SUM(B98:B99)</f>
        <v>328405300</v>
      </c>
      <c r="C97" s="7">
        <f t="shared" ref="C97" si="124">SUM(C98:C99)</f>
        <v>402549762</v>
      </c>
      <c r="D97" s="7">
        <f>SUM(D98:D99)</f>
        <v>271025133</v>
      </c>
      <c r="E97" s="7">
        <f>SUM(E98:E99)</f>
        <v>259420521.52000001</v>
      </c>
      <c r="F97" s="7">
        <f t="shared" si="92"/>
        <v>68984778.479999989</v>
      </c>
      <c r="G97" s="7">
        <f t="shared" si="93"/>
        <v>143129240.47999999</v>
      </c>
      <c r="H97" s="7">
        <f t="shared" si="94"/>
        <v>11604611.479999989</v>
      </c>
      <c r="I97" s="7">
        <f t="shared" si="106"/>
        <v>78.994011826240325</v>
      </c>
      <c r="J97" s="7">
        <f t="shared" si="107"/>
        <v>64.444336081858125</v>
      </c>
      <c r="K97" s="7">
        <f t="shared" si="108"/>
        <v>95.718252638953601</v>
      </c>
    </row>
    <row r="98" spans="1:12" ht="25.5" x14ac:dyDescent="0.2">
      <c r="A98" s="11" t="s">
        <v>13</v>
      </c>
      <c r="B98" s="9">
        <v>327602200</v>
      </c>
      <c r="C98" s="9">
        <v>401696662</v>
      </c>
      <c r="D98" s="9">
        <v>270675133</v>
      </c>
      <c r="E98" s="9">
        <v>259250613.61000001</v>
      </c>
      <c r="F98" s="9">
        <f t="shared" ref="F98:F99" si="125">B98-E98</f>
        <v>68351586.389999986</v>
      </c>
      <c r="G98" s="9">
        <f t="shared" ref="G98:G99" si="126">C98-E98</f>
        <v>142446048.38999999</v>
      </c>
      <c r="H98" s="9">
        <f t="shared" ref="H98:H99" si="127">D98-E98</f>
        <v>11424519.389999986</v>
      </c>
      <c r="I98" s="9">
        <f t="shared" ref="I98:I99" si="128">E98/B98*100</f>
        <v>79.135797503801868</v>
      </c>
      <c r="J98" s="9">
        <f t="shared" ref="J98:J99" si="129">E98/C98*100</f>
        <v>64.538901647631818</v>
      </c>
      <c r="K98" s="9">
        <f t="shared" ref="K98:K99" si="130">E98/D98*100</f>
        <v>95.779250475144323</v>
      </c>
    </row>
    <row r="99" spans="1:12" ht="63.75" x14ac:dyDescent="0.2">
      <c r="A99" s="11" t="s">
        <v>2</v>
      </c>
      <c r="B99" s="9">
        <v>803100</v>
      </c>
      <c r="C99" s="9">
        <v>853100</v>
      </c>
      <c r="D99" s="9">
        <v>350000</v>
      </c>
      <c r="E99" s="9">
        <v>169907.91</v>
      </c>
      <c r="F99" s="9">
        <f t="shared" si="125"/>
        <v>633192.09</v>
      </c>
      <c r="G99" s="9">
        <f t="shared" si="126"/>
        <v>683192.09</v>
      </c>
      <c r="H99" s="9">
        <f t="shared" si="127"/>
        <v>180092.09</v>
      </c>
      <c r="I99" s="9">
        <f t="shared" si="128"/>
        <v>21.156507284273442</v>
      </c>
      <c r="J99" s="9">
        <f t="shared" si="129"/>
        <v>19.916529129058727</v>
      </c>
      <c r="K99" s="9">
        <f t="shared" si="130"/>
        <v>48.545117142857144</v>
      </c>
    </row>
    <row r="100" spans="1:12" ht="38.25" x14ac:dyDescent="0.2">
      <c r="A100" s="6" t="s">
        <v>18</v>
      </c>
      <c r="B100" s="7">
        <f>B101</f>
        <v>75964900</v>
      </c>
      <c r="C100" s="7">
        <f t="shared" ref="C100:E100" si="131">C101</f>
        <v>82210118</v>
      </c>
      <c r="D100" s="7">
        <f t="shared" si="131"/>
        <v>62695064</v>
      </c>
      <c r="E100" s="7">
        <f t="shared" si="131"/>
        <v>43201054.880000003</v>
      </c>
      <c r="F100" s="7">
        <f t="shared" si="92"/>
        <v>32763845.119999997</v>
      </c>
      <c r="G100" s="7">
        <f t="shared" si="93"/>
        <v>39009063.119999997</v>
      </c>
      <c r="H100" s="7">
        <f t="shared" si="94"/>
        <v>19494009.119999997</v>
      </c>
      <c r="I100" s="7">
        <f t="shared" si="106"/>
        <v>56.869758111970135</v>
      </c>
      <c r="J100" s="7">
        <f t="shared" si="107"/>
        <v>52.549559507991461</v>
      </c>
      <c r="K100" s="7">
        <f t="shared" si="108"/>
        <v>68.906628566484912</v>
      </c>
    </row>
    <row r="101" spans="1:12" ht="25.5" x14ac:dyDescent="0.2">
      <c r="A101" s="11" t="s">
        <v>13</v>
      </c>
      <c r="B101" s="9">
        <v>75964900</v>
      </c>
      <c r="C101" s="9">
        <v>82210118</v>
      </c>
      <c r="D101" s="9">
        <v>62695064</v>
      </c>
      <c r="E101" s="9">
        <v>43201054.880000003</v>
      </c>
      <c r="F101" s="9">
        <f t="shared" ref="F101" si="132">B101-E101</f>
        <v>32763845.119999997</v>
      </c>
      <c r="G101" s="9">
        <f t="shared" ref="G101" si="133">C101-E101</f>
        <v>39009063.119999997</v>
      </c>
      <c r="H101" s="9">
        <f t="shared" ref="H101" si="134">D101-E101</f>
        <v>19494009.119999997</v>
      </c>
      <c r="I101" s="9">
        <f t="shared" ref="I101" si="135">E101/B101*100</f>
        <v>56.869758111970135</v>
      </c>
      <c r="J101" s="9">
        <f t="shared" ref="J101" si="136">E101/C101*100</f>
        <v>52.549559507991461</v>
      </c>
      <c r="K101" s="9">
        <f t="shared" ref="K101" si="137">E101/D101*100</f>
        <v>68.906628566484912</v>
      </c>
      <c r="L101" s="8"/>
    </row>
    <row r="102" spans="1:12" ht="31.9" customHeight="1" x14ac:dyDescent="0.2">
      <c r="A102" s="6" t="s">
        <v>19</v>
      </c>
      <c r="B102" s="7">
        <f>B103</f>
        <v>7107500</v>
      </c>
      <c r="C102" s="7">
        <f t="shared" ref="C102:E102" si="138">C103</f>
        <v>7337500</v>
      </c>
      <c r="D102" s="7">
        <f t="shared" si="138"/>
        <v>7107500</v>
      </c>
      <c r="E102" s="7">
        <f t="shared" si="138"/>
        <v>6922212.1699999999</v>
      </c>
      <c r="F102" s="7">
        <f t="shared" si="92"/>
        <v>185287.83000000007</v>
      </c>
      <c r="G102" s="7">
        <f t="shared" si="93"/>
        <v>415287.83000000007</v>
      </c>
      <c r="H102" s="7">
        <f t="shared" si="94"/>
        <v>185287.83000000007</v>
      </c>
      <c r="I102" s="7">
        <f t="shared" si="106"/>
        <v>97.393066056982065</v>
      </c>
      <c r="J102" s="7">
        <f t="shared" si="107"/>
        <v>94.340199931856887</v>
      </c>
      <c r="K102" s="7">
        <f t="shared" si="108"/>
        <v>97.393066056982065</v>
      </c>
    </row>
    <row r="103" spans="1:12" ht="25.5" x14ac:dyDescent="0.2">
      <c r="A103" s="11" t="s">
        <v>13</v>
      </c>
      <c r="B103" s="9">
        <v>7107500</v>
      </c>
      <c r="C103" s="9">
        <v>7337500</v>
      </c>
      <c r="D103" s="9">
        <v>7107500</v>
      </c>
      <c r="E103" s="9">
        <v>6922212.1699999999</v>
      </c>
      <c r="F103" s="9">
        <f t="shared" ref="F103" si="139">B103-E103</f>
        <v>185287.83000000007</v>
      </c>
      <c r="G103" s="9">
        <f t="shared" ref="G103" si="140">C103-E103</f>
        <v>415287.83000000007</v>
      </c>
      <c r="H103" s="9">
        <f t="shared" ref="H103" si="141">D103-E103</f>
        <v>185287.83000000007</v>
      </c>
      <c r="I103" s="9">
        <f t="shared" ref="I103" si="142">E103/B103*100</f>
        <v>97.393066056982065</v>
      </c>
      <c r="J103" s="9">
        <f t="shared" ref="J103" si="143">E103/C103*100</f>
        <v>94.340199931856887</v>
      </c>
      <c r="K103" s="9">
        <f t="shared" ref="K103" si="144">E103/D103*100</f>
        <v>97.393066056982065</v>
      </c>
    </row>
    <row r="104" spans="1:12" ht="38.25" x14ac:dyDescent="0.2">
      <c r="A104" s="6" t="s">
        <v>46</v>
      </c>
      <c r="B104" s="7">
        <f>B105+B107+B111</f>
        <v>681439200</v>
      </c>
      <c r="C104" s="7">
        <f t="shared" ref="C104:E104" si="145">C105+C107+C111</f>
        <v>1263469155</v>
      </c>
      <c r="D104" s="7">
        <f t="shared" si="145"/>
        <v>677958768</v>
      </c>
      <c r="E104" s="7">
        <f t="shared" si="145"/>
        <v>576324602.3599999</v>
      </c>
      <c r="F104" s="7">
        <f t="shared" si="92"/>
        <v>105114597.6400001</v>
      </c>
      <c r="G104" s="7">
        <f t="shared" si="93"/>
        <v>687144552.6400001</v>
      </c>
      <c r="H104" s="7">
        <f t="shared" si="94"/>
        <v>101634165.6400001</v>
      </c>
      <c r="I104" s="7">
        <f t="shared" si="106"/>
        <v>84.57461830197029</v>
      </c>
      <c r="J104" s="7">
        <f t="shared" si="107"/>
        <v>45.61445762876577</v>
      </c>
      <c r="K104" s="7">
        <f t="shared" si="108"/>
        <v>85.008798405274092</v>
      </c>
    </row>
    <row r="105" spans="1:12" ht="27" customHeight="1" x14ac:dyDescent="0.2">
      <c r="A105" s="6" t="s">
        <v>21</v>
      </c>
      <c r="B105" s="7">
        <f>B106</f>
        <v>353049100</v>
      </c>
      <c r="C105" s="7">
        <f t="shared" ref="C105:E105" si="146">C106</f>
        <v>353478124</v>
      </c>
      <c r="D105" s="7">
        <f t="shared" si="146"/>
        <v>234761096</v>
      </c>
      <c r="E105" s="7">
        <f t="shared" si="146"/>
        <v>234659553.69999999</v>
      </c>
      <c r="F105" s="7">
        <f t="shared" si="92"/>
        <v>118389546.30000001</v>
      </c>
      <c r="G105" s="7">
        <f t="shared" si="93"/>
        <v>118818570.30000001</v>
      </c>
      <c r="H105" s="7">
        <f>D105-E105</f>
        <v>101542.30000001192</v>
      </c>
      <c r="I105" s="7">
        <f t="shared" si="106"/>
        <v>66.466549185368265</v>
      </c>
      <c r="J105" s="7">
        <f t="shared" si="107"/>
        <v>66.385877305380291</v>
      </c>
      <c r="K105" s="7">
        <f t="shared" si="108"/>
        <v>99.956746538617281</v>
      </c>
    </row>
    <row r="106" spans="1:12" ht="51" x14ac:dyDescent="0.2">
      <c r="A106" s="11" t="s">
        <v>9</v>
      </c>
      <c r="B106" s="9">
        <v>353049100</v>
      </c>
      <c r="C106" s="9">
        <v>353478124</v>
      </c>
      <c r="D106" s="9">
        <v>234761096</v>
      </c>
      <c r="E106" s="9">
        <v>234659553.69999999</v>
      </c>
      <c r="F106" s="9">
        <f t="shared" ref="F106" si="147">B106-E106</f>
        <v>118389546.30000001</v>
      </c>
      <c r="G106" s="9">
        <f t="shared" ref="G106" si="148">C106-E106</f>
        <v>118818570.30000001</v>
      </c>
      <c r="H106" s="9">
        <f t="shared" ref="H106" si="149">D106-E106</f>
        <v>101542.30000001192</v>
      </c>
      <c r="I106" s="9">
        <f t="shared" ref="I106" si="150">E106/B106*100</f>
        <v>66.466549185368265</v>
      </c>
      <c r="J106" s="9">
        <f t="shared" ref="J106" si="151">E106/C106*100</f>
        <v>66.385877305380291</v>
      </c>
      <c r="K106" s="9">
        <f t="shared" ref="K106" si="152">E106/D106*100</f>
        <v>99.956746538617281</v>
      </c>
    </row>
    <row r="107" spans="1:12" ht="25.5" x14ac:dyDescent="0.2">
      <c r="A107" s="6" t="s">
        <v>22</v>
      </c>
      <c r="B107" s="7">
        <f>SUM(B108:B110)</f>
        <v>307166000</v>
      </c>
      <c r="C107" s="7">
        <f>SUM(C108:C110)</f>
        <v>877023270</v>
      </c>
      <c r="D107" s="7">
        <f>SUM(D108:D110)</f>
        <v>434225613</v>
      </c>
      <c r="E107" s="7">
        <f>SUM(E108:E110)</f>
        <v>334665853.40999997</v>
      </c>
      <c r="F107" s="7">
        <f t="shared" si="92"/>
        <v>-27499853.409999967</v>
      </c>
      <c r="G107" s="7">
        <f t="shared" si="93"/>
        <v>542357416.59000003</v>
      </c>
      <c r="H107" s="7">
        <f t="shared" si="94"/>
        <v>99559759.590000033</v>
      </c>
      <c r="I107" s="7">
        <f t="shared" si="106"/>
        <v>108.95276606460349</v>
      </c>
      <c r="J107" s="7">
        <f t="shared" si="107"/>
        <v>38.159290050536512</v>
      </c>
      <c r="K107" s="7">
        <f t="shared" si="108"/>
        <v>77.071882309715335</v>
      </c>
    </row>
    <row r="108" spans="1:12" ht="63.75" x14ac:dyDescent="0.2">
      <c r="A108" s="11" t="s">
        <v>2</v>
      </c>
      <c r="B108" s="9"/>
      <c r="C108" s="9">
        <v>458671367</v>
      </c>
      <c r="D108" s="9">
        <v>158305990</v>
      </c>
      <c r="E108" s="9">
        <v>90140850</v>
      </c>
      <c r="F108" s="9">
        <f t="shared" ref="F108:F110" si="153">B108-E108</f>
        <v>-90140850</v>
      </c>
      <c r="G108" s="9">
        <f t="shared" ref="G108:G110" si="154">C108-E108</f>
        <v>368530517</v>
      </c>
      <c r="H108" s="9">
        <f t="shared" ref="H108:H110" si="155">D108-E108</f>
        <v>68165140</v>
      </c>
      <c r="I108" s="9">
        <v>0</v>
      </c>
      <c r="J108" s="9">
        <f t="shared" ref="J108:J110" si="156">E108/C108*100</f>
        <v>19.652600202532373</v>
      </c>
      <c r="K108" s="9">
        <f t="shared" ref="K108:K110" si="157">E108/D108*100</f>
        <v>56.940896551040176</v>
      </c>
    </row>
    <row r="109" spans="1:12" ht="51" x14ac:dyDescent="0.2">
      <c r="A109" s="11" t="s">
        <v>9</v>
      </c>
      <c r="B109" s="9">
        <v>307166000</v>
      </c>
      <c r="C109" s="9">
        <v>412349023</v>
      </c>
      <c r="D109" s="9">
        <v>270030073</v>
      </c>
      <c r="E109" s="9">
        <v>244525003.41</v>
      </c>
      <c r="F109" s="9">
        <f t="shared" si="153"/>
        <v>62640996.590000004</v>
      </c>
      <c r="G109" s="9">
        <f t="shared" si="154"/>
        <v>167824019.59</v>
      </c>
      <c r="H109" s="9">
        <f t="shared" si="155"/>
        <v>25505069.590000004</v>
      </c>
      <c r="I109" s="9">
        <f t="shared" ref="I109" si="158">E109/B109*100</f>
        <v>79.606793528580639</v>
      </c>
      <c r="J109" s="9">
        <f t="shared" si="156"/>
        <v>59.300492973400353</v>
      </c>
      <c r="K109" s="9">
        <f t="shared" si="157"/>
        <v>90.554729957799921</v>
      </c>
    </row>
    <row r="110" spans="1:12" ht="54" customHeight="1" x14ac:dyDescent="0.2">
      <c r="A110" s="11" t="s">
        <v>4</v>
      </c>
      <c r="B110" s="9"/>
      <c r="C110" s="9">
        <v>6002880</v>
      </c>
      <c r="D110" s="9">
        <v>5889550</v>
      </c>
      <c r="E110" s="9">
        <v>0</v>
      </c>
      <c r="F110" s="9">
        <f t="shared" si="153"/>
        <v>0</v>
      </c>
      <c r="G110" s="9">
        <f t="shared" si="154"/>
        <v>6002880</v>
      </c>
      <c r="H110" s="9">
        <f t="shared" si="155"/>
        <v>5889550</v>
      </c>
      <c r="I110" s="9">
        <v>0</v>
      </c>
      <c r="J110" s="9">
        <f t="shared" si="156"/>
        <v>0</v>
      </c>
      <c r="K110" s="9">
        <f t="shared" si="157"/>
        <v>0</v>
      </c>
    </row>
    <row r="111" spans="1:12" ht="34.15" customHeight="1" x14ac:dyDescent="0.2">
      <c r="A111" s="6" t="s">
        <v>15</v>
      </c>
      <c r="B111" s="7">
        <f>SUM(B112:B113)</f>
        <v>21224100</v>
      </c>
      <c r="C111" s="7">
        <f t="shared" ref="C111:E111" si="159">SUM(C112:C113)</f>
        <v>32967761</v>
      </c>
      <c r="D111" s="7">
        <f t="shared" si="159"/>
        <v>8972059</v>
      </c>
      <c r="E111" s="7">
        <f t="shared" si="159"/>
        <v>6999195.25</v>
      </c>
      <c r="F111" s="7">
        <f t="shared" si="92"/>
        <v>14224904.75</v>
      </c>
      <c r="G111" s="7">
        <f t="shared" si="93"/>
        <v>25968565.75</v>
      </c>
      <c r="H111" s="7">
        <f t="shared" si="94"/>
        <v>1972863.75</v>
      </c>
      <c r="I111" s="7">
        <f t="shared" si="106"/>
        <v>32.977583266192681</v>
      </c>
      <c r="J111" s="7">
        <f t="shared" si="107"/>
        <v>21.230423412739494</v>
      </c>
      <c r="K111" s="7">
        <f t="shared" si="108"/>
        <v>78.01102567426274</v>
      </c>
    </row>
    <row r="112" spans="1:12" ht="63.75" x14ac:dyDescent="0.2">
      <c r="A112" s="11" t="s">
        <v>2</v>
      </c>
      <c r="B112" s="9"/>
      <c r="C112" s="9">
        <v>1617052</v>
      </c>
      <c r="D112" s="9">
        <v>478100</v>
      </c>
      <c r="E112" s="9">
        <v>0</v>
      </c>
      <c r="F112" s="9">
        <f t="shared" si="92"/>
        <v>0</v>
      </c>
      <c r="G112" s="9">
        <f t="shared" si="93"/>
        <v>1617052</v>
      </c>
      <c r="H112" s="9">
        <f>D112-E112</f>
        <v>478100</v>
      </c>
      <c r="I112" s="9">
        <v>0</v>
      </c>
      <c r="J112" s="9">
        <f t="shared" si="107"/>
        <v>0</v>
      </c>
      <c r="K112" s="9">
        <v>0</v>
      </c>
    </row>
    <row r="113" spans="1:11" ht="51" x14ac:dyDescent="0.2">
      <c r="A113" s="11" t="s">
        <v>9</v>
      </c>
      <c r="B113" s="9">
        <v>21224100</v>
      </c>
      <c r="C113" s="9">
        <v>31350709</v>
      </c>
      <c r="D113" s="9">
        <v>8493959</v>
      </c>
      <c r="E113" s="9">
        <v>6999195.25</v>
      </c>
      <c r="F113" s="9">
        <f t="shared" si="92"/>
        <v>14224904.75</v>
      </c>
      <c r="G113" s="9">
        <f t="shared" si="93"/>
        <v>24351513.75</v>
      </c>
      <c r="H113" s="9">
        <f t="shared" si="94"/>
        <v>1494763.75</v>
      </c>
      <c r="I113" s="9">
        <f t="shared" si="106"/>
        <v>32.977583266192681</v>
      </c>
      <c r="J113" s="9">
        <f t="shared" si="107"/>
        <v>22.325476753970701</v>
      </c>
      <c r="K113" s="9">
        <f t="shared" si="108"/>
        <v>82.402037141926399</v>
      </c>
    </row>
    <row r="114" spans="1:11" ht="38.25" x14ac:dyDescent="0.2">
      <c r="A114" s="6" t="s">
        <v>47</v>
      </c>
      <c r="B114" s="7">
        <f>B115</f>
        <v>74357000</v>
      </c>
      <c r="C114" s="7">
        <f>C115</f>
        <v>86180536</v>
      </c>
      <c r="D114" s="7">
        <f>D115</f>
        <v>55266843</v>
      </c>
      <c r="E114" s="7">
        <f>E115</f>
        <v>55190526.109999999</v>
      </c>
      <c r="F114" s="7">
        <f t="shared" si="92"/>
        <v>19166473.890000001</v>
      </c>
      <c r="G114" s="7">
        <f t="shared" si="93"/>
        <v>30990009.890000001</v>
      </c>
      <c r="H114" s="7">
        <f t="shared" si="94"/>
        <v>76316.890000000596</v>
      </c>
      <c r="I114" s="7">
        <f t="shared" si="106"/>
        <v>74.223712777546154</v>
      </c>
      <c r="J114" s="7">
        <f t="shared" si="107"/>
        <v>64.040592773755776</v>
      </c>
      <c r="K114" s="7">
        <f t="shared" si="108"/>
        <v>99.861911978579997</v>
      </c>
    </row>
    <row r="115" spans="1:11" ht="42.6" customHeight="1" x14ac:dyDescent="0.2">
      <c r="A115" s="6" t="s">
        <v>23</v>
      </c>
      <c r="B115" s="7">
        <f>B116</f>
        <v>74357000</v>
      </c>
      <c r="C115" s="7">
        <f t="shared" ref="C115:E115" si="160">C116</f>
        <v>86180536</v>
      </c>
      <c r="D115" s="7">
        <f t="shared" si="160"/>
        <v>55266843</v>
      </c>
      <c r="E115" s="7">
        <f t="shared" si="160"/>
        <v>55190526.109999999</v>
      </c>
      <c r="F115" s="7">
        <f t="shared" si="92"/>
        <v>19166473.890000001</v>
      </c>
      <c r="G115" s="7">
        <f t="shared" si="93"/>
        <v>30990009.890000001</v>
      </c>
      <c r="H115" s="7">
        <f t="shared" si="94"/>
        <v>76316.890000000596</v>
      </c>
      <c r="I115" s="7">
        <f t="shared" si="106"/>
        <v>74.223712777546154</v>
      </c>
      <c r="J115" s="7">
        <f t="shared" si="107"/>
        <v>64.040592773755776</v>
      </c>
      <c r="K115" s="7">
        <f t="shared" si="108"/>
        <v>99.861911978579997</v>
      </c>
    </row>
    <row r="116" spans="1:11" ht="31.9" customHeight="1" x14ac:dyDescent="0.2">
      <c r="A116" s="17" t="s">
        <v>0</v>
      </c>
      <c r="B116" s="9">
        <v>74357000</v>
      </c>
      <c r="C116" s="9">
        <v>86180536</v>
      </c>
      <c r="D116" s="9">
        <v>55266843</v>
      </c>
      <c r="E116" s="9">
        <v>55190526.109999999</v>
      </c>
      <c r="F116" s="9">
        <f t="shared" si="92"/>
        <v>19166473.890000001</v>
      </c>
      <c r="G116" s="9">
        <f t="shared" si="93"/>
        <v>30990009.890000001</v>
      </c>
      <c r="H116" s="9">
        <f t="shared" si="94"/>
        <v>76316.890000000596</v>
      </c>
      <c r="I116" s="9">
        <f t="shared" si="106"/>
        <v>74.223712777546154</v>
      </c>
      <c r="J116" s="9">
        <f t="shared" si="107"/>
        <v>64.040592773755776</v>
      </c>
      <c r="K116" s="9">
        <f t="shared" si="108"/>
        <v>99.861911978579997</v>
      </c>
    </row>
    <row r="117" spans="1:11" ht="45.6" customHeight="1" x14ac:dyDescent="0.2">
      <c r="A117" s="6" t="s">
        <v>65</v>
      </c>
      <c r="B117" s="7">
        <f>B118+B121+B124+B127</f>
        <v>56453800</v>
      </c>
      <c r="C117" s="7">
        <f>C118+C121+C124+C127</f>
        <v>83412450</v>
      </c>
      <c r="D117" s="7">
        <f>D118+D121+D124+D127</f>
        <v>63521317</v>
      </c>
      <c r="E117" s="7">
        <f>E118+E121+E124+E127</f>
        <v>54609903.160000004</v>
      </c>
      <c r="F117" s="7">
        <f t="shared" ref="F117:F118" si="161">B117-E117</f>
        <v>1843896.8399999961</v>
      </c>
      <c r="G117" s="7">
        <f t="shared" ref="G117:G118" si="162">C117-E117</f>
        <v>28802546.839999996</v>
      </c>
      <c r="H117" s="7">
        <f t="shared" ref="H117:H118" si="163">D117-E117</f>
        <v>8911413.8399999961</v>
      </c>
      <c r="I117" s="7">
        <f t="shared" si="106"/>
        <v>96.733794996970985</v>
      </c>
      <c r="J117" s="7">
        <f t="shared" si="107"/>
        <v>65.469726833344438</v>
      </c>
      <c r="K117" s="7">
        <f t="shared" si="108"/>
        <v>85.970986968044144</v>
      </c>
    </row>
    <row r="118" spans="1:11" s="12" customFormat="1" ht="60" customHeight="1" x14ac:dyDescent="0.2">
      <c r="A118" s="6" t="s">
        <v>66</v>
      </c>
      <c r="B118" s="7">
        <f>SUM(B119:B120)</f>
        <v>4540200</v>
      </c>
      <c r="C118" s="7">
        <f>SUM(C119:C120)</f>
        <v>7540200</v>
      </c>
      <c r="D118" s="7">
        <f>SUM(D119:D120)</f>
        <v>7231800</v>
      </c>
      <c r="E118" s="7">
        <f>SUM(E119:E120)</f>
        <v>6843017.6200000001</v>
      </c>
      <c r="F118" s="7">
        <f t="shared" si="161"/>
        <v>-2302817.62</v>
      </c>
      <c r="G118" s="7">
        <f t="shared" si="162"/>
        <v>697182.37999999989</v>
      </c>
      <c r="H118" s="7">
        <f t="shared" si="163"/>
        <v>388782.37999999989</v>
      </c>
      <c r="I118" s="7">
        <f t="shared" si="106"/>
        <v>150.72062067750321</v>
      </c>
      <c r="J118" s="7">
        <f t="shared" si="107"/>
        <v>90.753794594307848</v>
      </c>
      <c r="K118" s="7">
        <f t="shared" si="108"/>
        <v>94.623988771813387</v>
      </c>
    </row>
    <row r="119" spans="1:11" s="12" customFormat="1" ht="60" customHeight="1" x14ac:dyDescent="0.2">
      <c r="A119" s="11" t="s">
        <v>1</v>
      </c>
      <c r="B119" s="9">
        <v>1590200</v>
      </c>
      <c r="C119" s="9">
        <v>1590200</v>
      </c>
      <c r="D119" s="9">
        <v>1281800</v>
      </c>
      <c r="E119" s="9">
        <v>1093017.6200000001</v>
      </c>
      <c r="F119" s="9">
        <f t="shared" ref="F119" si="164">B119-E119</f>
        <v>497182.37999999989</v>
      </c>
      <c r="G119" s="9">
        <f t="shared" ref="G119" si="165">C119-E119</f>
        <v>497182.37999999989</v>
      </c>
      <c r="H119" s="9">
        <f t="shared" ref="H119" si="166">D119-E119</f>
        <v>188782.37999999989</v>
      </c>
      <c r="I119" s="9">
        <f t="shared" si="106"/>
        <v>68.734600679159868</v>
      </c>
      <c r="J119" s="9">
        <f t="shared" si="107"/>
        <v>68.734600679159868</v>
      </c>
      <c r="K119" s="9">
        <f t="shared" si="108"/>
        <v>85.272087689187089</v>
      </c>
    </row>
    <row r="120" spans="1:11" s="12" customFormat="1" ht="27" customHeight="1" x14ac:dyDescent="0.2">
      <c r="A120" s="11" t="s">
        <v>13</v>
      </c>
      <c r="B120" s="9">
        <v>2950000</v>
      </c>
      <c r="C120" s="9">
        <v>5950000</v>
      </c>
      <c r="D120" s="9">
        <v>5950000</v>
      </c>
      <c r="E120" s="9">
        <v>5750000</v>
      </c>
      <c r="F120" s="9">
        <f t="shared" ref="F120:F129" si="167">B120-E120</f>
        <v>-2800000</v>
      </c>
      <c r="G120" s="9">
        <f t="shared" ref="G120:G129" si="168">C120-E120</f>
        <v>200000</v>
      </c>
      <c r="H120" s="9">
        <f t="shared" ref="H120:H129" si="169">D120-E120</f>
        <v>200000</v>
      </c>
      <c r="I120" s="9">
        <f t="shared" si="106"/>
        <v>194.91525423728814</v>
      </c>
      <c r="J120" s="9">
        <f t="shared" si="107"/>
        <v>96.638655462184872</v>
      </c>
      <c r="K120" s="9">
        <f t="shared" si="108"/>
        <v>96.638655462184872</v>
      </c>
    </row>
    <row r="121" spans="1:11" ht="80.45" customHeight="1" x14ac:dyDescent="0.2">
      <c r="A121" s="6" t="s">
        <v>20</v>
      </c>
      <c r="B121" s="7">
        <f>SUM(B122:B123)</f>
        <v>51913600</v>
      </c>
      <c r="C121" s="7">
        <f t="shared" ref="C121:E121" si="170">SUM(C122:C123)</f>
        <v>59060010</v>
      </c>
      <c r="D121" s="7">
        <f t="shared" si="170"/>
        <v>43308237</v>
      </c>
      <c r="E121" s="7">
        <f t="shared" si="170"/>
        <v>36274604.859999999</v>
      </c>
      <c r="F121" s="7">
        <f t="shared" si="167"/>
        <v>15638995.140000001</v>
      </c>
      <c r="G121" s="7">
        <f t="shared" si="168"/>
        <v>22785405.140000001</v>
      </c>
      <c r="H121" s="7">
        <f t="shared" si="169"/>
        <v>7033632.1400000006</v>
      </c>
      <c r="I121" s="7">
        <f t="shared" si="106"/>
        <v>69.874955425938481</v>
      </c>
      <c r="J121" s="7">
        <f t="shared" si="107"/>
        <v>61.419909783286521</v>
      </c>
      <c r="K121" s="7">
        <f t="shared" si="108"/>
        <v>83.759135381105438</v>
      </c>
    </row>
    <row r="122" spans="1:11" ht="58.15" customHeight="1" x14ac:dyDescent="0.2">
      <c r="A122" s="11" t="s">
        <v>4</v>
      </c>
      <c r="B122" s="9">
        <v>25833600</v>
      </c>
      <c r="C122" s="9">
        <v>31874343</v>
      </c>
      <c r="D122" s="9">
        <v>22014743</v>
      </c>
      <c r="E122" s="9">
        <v>16339027.199999999</v>
      </c>
      <c r="F122" s="9">
        <f t="shared" ref="F122:F123" si="171">B122-E122</f>
        <v>9494572.8000000007</v>
      </c>
      <c r="G122" s="9">
        <f t="shared" ref="G122:G123" si="172">C122-E122</f>
        <v>15535315.800000001</v>
      </c>
      <c r="H122" s="9">
        <f t="shared" ref="H122:H123" si="173">D122-E122</f>
        <v>5675715.8000000007</v>
      </c>
      <c r="I122" s="9">
        <f t="shared" ref="I122:I123" si="174">E122/B122*100</f>
        <v>63.247194351542177</v>
      </c>
      <c r="J122" s="9">
        <f t="shared" ref="J122:J123" si="175">E122/C122*100</f>
        <v>51.260749750983102</v>
      </c>
      <c r="K122" s="9">
        <f t="shared" ref="K122:K123" si="176">E122/D122*100</f>
        <v>74.218568892673417</v>
      </c>
    </row>
    <row r="123" spans="1:11" ht="31.9" customHeight="1" x14ac:dyDescent="0.2">
      <c r="A123" s="11" t="s">
        <v>13</v>
      </c>
      <c r="B123" s="9">
        <v>26080000</v>
      </c>
      <c r="C123" s="9">
        <v>27185667</v>
      </c>
      <c r="D123" s="9">
        <v>21293494</v>
      </c>
      <c r="E123" s="9">
        <v>19935577.66</v>
      </c>
      <c r="F123" s="9">
        <f t="shared" si="171"/>
        <v>6144422.3399999999</v>
      </c>
      <c r="G123" s="9">
        <f t="shared" si="172"/>
        <v>7250089.3399999999</v>
      </c>
      <c r="H123" s="9">
        <f t="shared" si="173"/>
        <v>1357916.3399999999</v>
      </c>
      <c r="I123" s="9">
        <f t="shared" si="174"/>
        <v>76.440098389570551</v>
      </c>
      <c r="J123" s="9">
        <f t="shared" si="175"/>
        <v>73.331206698000102</v>
      </c>
      <c r="K123" s="9">
        <f t="shared" si="176"/>
        <v>93.622858042930858</v>
      </c>
    </row>
    <row r="124" spans="1:11" s="12" customFormat="1" ht="34.9" customHeight="1" x14ac:dyDescent="0.2">
      <c r="A124" s="6" t="s">
        <v>68</v>
      </c>
      <c r="B124" s="7">
        <f>SUM(B125:B126)</f>
        <v>0</v>
      </c>
      <c r="C124" s="7">
        <f>SUM(C125:C126)</f>
        <v>16019240</v>
      </c>
      <c r="D124" s="7">
        <f>SUM(D125:D126)</f>
        <v>12425480</v>
      </c>
      <c r="E124" s="7">
        <f>SUM(E125:E126)</f>
        <v>10937561.16</v>
      </c>
      <c r="F124" s="7">
        <f t="shared" ref="F124:F126" si="177">B124-E124</f>
        <v>-10937561.16</v>
      </c>
      <c r="G124" s="7">
        <f t="shared" ref="G124:G126" si="178">C124-E124</f>
        <v>5081678.84</v>
      </c>
      <c r="H124" s="7">
        <f t="shared" ref="H124:H126" si="179">D124-E124</f>
        <v>1487918.8399999999</v>
      </c>
      <c r="I124" s="7">
        <v>0</v>
      </c>
      <c r="J124" s="7">
        <f t="shared" si="107"/>
        <v>68.277653371820392</v>
      </c>
      <c r="K124" s="7">
        <v>0</v>
      </c>
    </row>
    <row r="125" spans="1:11" s="12" customFormat="1" ht="43.15" customHeight="1" x14ac:dyDescent="0.2">
      <c r="A125" s="11" t="s">
        <v>1</v>
      </c>
      <c r="B125" s="9"/>
      <c r="C125" s="9">
        <v>10922350</v>
      </c>
      <c r="D125" s="9">
        <v>10922350</v>
      </c>
      <c r="E125" s="9">
        <v>9434431.1600000001</v>
      </c>
      <c r="F125" s="9">
        <f t="shared" si="177"/>
        <v>-9434431.1600000001</v>
      </c>
      <c r="G125" s="9">
        <f t="shared" si="178"/>
        <v>1487918.8399999999</v>
      </c>
      <c r="H125" s="9">
        <f t="shared" si="179"/>
        <v>1487918.8399999999</v>
      </c>
      <c r="I125" s="9">
        <v>0</v>
      </c>
      <c r="J125" s="9">
        <f t="shared" ref="J125:J126" si="180">E125/C125*100</f>
        <v>86.377301221806675</v>
      </c>
      <c r="K125" s="9">
        <f t="shared" ref="K125:K126" si="181">E125/D125*100</f>
        <v>86.377301221806675</v>
      </c>
    </row>
    <row r="126" spans="1:11" s="12" customFormat="1" ht="45" customHeight="1" x14ac:dyDescent="0.2">
      <c r="A126" s="11" t="s">
        <v>9</v>
      </c>
      <c r="B126" s="9"/>
      <c r="C126" s="9">
        <v>5096890</v>
      </c>
      <c r="D126" s="9">
        <v>1503130</v>
      </c>
      <c r="E126" s="9">
        <v>1503130</v>
      </c>
      <c r="F126" s="9">
        <f t="shared" si="177"/>
        <v>-1503130</v>
      </c>
      <c r="G126" s="9">
        <f t="shared" si="178"/>
        <v>3593760</v>
      </c>
      <c r="H126" s="9">
        <f t="shared" si="179"/>
        <v>0</v>
      </c>
      <c r="I126" s="9">
        <v>0</v>
      </c>
      <c r="J126" s="9">
        <f t="shared" si="180"/>
        <v>29.491121056173469</v>
      </c>
      <c r="K126" s="9">
        <f t="shared" si="181"/>
        <v>100</v>
      </c>
    </row>
    <row r="127" spans="1:11" ht="71.45" customHeight="1" x14ac:dyDescent="0.2">
      <c r="A127" s="6" t="s">
        <v>67</v>
      </c>
      <c r="B127" s="7">
        <f>SUM(B128:B129)</f>
        <v>0</v>
      </c>
      <c r="C127" s="7">
        <f>SUM(C128:C129)</f>
        <v>793000</v>
      </c>
      <c r="D127" s="7">
        <f>SUM(D128:D129)</f>
        <v>555800</v>
      </c>
      <c r="E127" s="7">
        <f>SUM(E128:E129)</f>
        <v>554719.52</v>
      </c>
      <c r="F127" s="7">
        <f t="shared" si="167"/>
        <v>-554719.52</v>
      </c>
      <c r="G127" s="7">
        <f t="shared" si="168"/>
        <v>238280.47999999998</v>
      </c>
      <c r="H127" s="7">
        <f t="shared" si="169"/>
        <v>1080.4799999999814</v>
      </c>
      <c r="I127" s="7">
        <v>0</v>
      </c>
      <c r="J127" s="7">
        <f t="shared" si="107"/>
        <v>69.952020176544778</v>
      </c>
      <c r="K127" s="7">
        <f t="shared" si="108"/>
        <v>99.805599136379996</v>
      </c>
    </row>
    <row r="128" spans="1:11" ht="48.6" customHeight="1" x14ac:dyDescent="0.2">
      <c r="A128" s="11" t="s">
        <v>1</v>
      </c>
      <c r="B128" s="9"/>
      <c r="C128" s="9">
        <v>616400</v>
      </c>
      <c r="D128" s="9">
        <v>555800</v>
      </c>
      <c r="E128" s="9">
        <v>554719.52</v>
      </c>
      <c r="F128" s="9">
        <f t="shared" si="167"/>
        <v>-554719.52</v>
      </c>
      <c r="G128" s="9">
        <f t="shared" si="168"/>
        <v>61680.479999999981</v>
      </c>
      <c r="H128" s="9">
        <f t="shared" si="169"/>
        <v>1080.4799999999814</v>
      </c>
      <c r="I128" s="9">
        <v>0</v>
      </c>
      <c r="J128" s="9">
        <f t="shared" si="107"/>
        <v>89.993432835820897</v>
      </c>
      <c r="K128" s="9">
        <f t="shared" si="108"/>
        <v>99.805599136379996</v>
      </c>
    </row>
    <row r="129" spans="1:11" ht="48.6" customHeight="1" x14ac:dyDescent="0.2">
      <c r="A129" s="11" t="s">
        <v>13</v>
      </c>
      <c r="B129" s="9"/>
      <c r="C129" s="9">
        <v>176600</v>
      </c>
      <c r="D129" s="9">
        <v>0</v>
      </c>
      <c r="E129" s="9">
        <v>0</v>
      </c>
      <c r="F129" s="9">
        <f t="shared" si="167"/>
        <v>0</v>
      </c>
      <c r="G129" s="9">
        <f t="shared" si="168"/>
        <v>176600</v>
      </c>
      <c r="H129" s="9">
        <f t="shared" si="169"/>
        <v>0</v>
      </c>
      <c r="I129" s="9">
        <v>0</v>
      </c>
      <c r="J129" s="9">
        <f t="shared" si="107"/>
        <v>0</v>
      </c>
      <c r="K129" s="9">
        <v>0</v>
      </c>
    </row>
    <row r="130" spans="1:11" ht="57.6" customHeight="1" x14ac:dyDescent="0.2">
      <c r="A130" s="6" t="s">
        <v>48</v>
      </c>
      <c r="B130" s="7">
        <f>SUM(B131:B131)</f>
        <v>75437700</v>
      </c>
      <c r="C130" s="7">
        <f>SUM(C131:C132)</f>
        <v>93716238</v>
      </c>
      <c r="D130" s="7">
        <f>SUM(D131:D132)</f>
        <v>65836136.579999998</v>
      </c>
      <c r="E130" s="7">
        <f>SUM(E131:E132)</f>
        <v>58888454.450000003</v>
      </c>
      <c r="F130" s="7">
        <f t="shared" si="92"/>
        <v>16549245.549999997</v>
      </c>
      <c r="G130" s="7">
        <f t="shared" si="93"/>
        <v>34827783.549999997</v>
      </c>
      <c r="H130" s="7">
        <f t="shared" si="94"/>
        <v>6947682.1299999952</v>
      </c>
      <c r="I130" s="7">
        <f t="shared" si="106"/>
        <v>78.062367291155482</v>
      </c>
      <c r="J130" s="7">
        <f t="shared" si="107"/>
        <v>62.836980769543914</v>
      </c>
      <c r="K130" s="7">
        <f t="shared" si="108"/>
        <v>89.447008146418796</v>
      </c>
    </row>
    <row r="131" spans="1:11" ht="54.6" customHeight="1" x14ac:dyDescent="0.2">
      <c r="A131" s="11" t="s">
        <v>4</v>
      </c>
      <c r="B131" s="9">
        <v>75437700</v>
      </c>
      <c r="C131" s="9">
        <v>92069526</v>
      </c>
      <c r="D131" s="9">
        <v>64189424.579999998</v>
      </c>
      <c r="E131" s="9">
        <v>57241742.450000003</v>
      </c>
      <c r="F131" s="9">
        <f t="shared" si="92"/>
        <v>18195957.549999997</v>
      </c>
      <c r="G131" s="9">
        <f t="shared" si="93"/>
        <v>34827783.549999997</v>
      </c>
      <c r="H131" s="9">
        <f t="shared" si="94"/>
        <v>6947682.1299999952</v>
      </c>
      <c r="I131" s="9">
        <v>0</v>
      </c>
      <c r="J131" s="9">
        <f t="shared" ref="J131:J132" si="182">E131/C131*100</f>
        <v>62.172300582931207</v>
      </c>
      <c r="K131" s="9">
        <f t="shared" ref="K131:K132" si="183">E131/D131*100</f>
        <v>89.176282268520694</v>
      </c>
    </row>
    <row r="132" spans="1:11" ht="68.45" customHeight="1" x14ac:dyDescent="0.2">
      <c r="A132" s="11" t="s">
        <v>2</v>
      </c>
      <c r="B132" s="9"/>
      <c r="C132" s="9">
        <v>1646712</v>
      </c>
      <c r="D132" s="9">
        <v>1646712</v>
      </c>
      <c r="E132" s="9">
        <v>1646712</v>
      </c>
      <c r="F132" s="9">
        <f t="shared" si="92"/>
        <v>-1646712</v>
      </c>
      <c r="G132" s="9">
        <f t="shared" si="93"/>
        <v>0</v>
      </c>
      <c r="H132" s="9">
        <f t="shared" si="94"/>
        <v>0</v>
      </c>
      <c r="I132" s="9">
        <v>0</v>
      </c>
      <c r="J132" s="9">
        <f t="shared" si="182"/>
        <v>100</v>
      </c>
      <c r="K132" s="9">
        <f t="shared" si="183"/>
        <v>100</v>
      </c>
    </row>
    <row r="133" spans="1:11" ht="63.75" x14ac:dyDescent="0.2">
      <c r="A133" s="6" t="s">
        <v>49</v>
      </c>
      <c r="B133" s="7">
        <f>B134+B138</f>
        <v>749000</v>
      </c>
      <c r="C133" s="7">
        <f>C134+C138</f>
        <v>749000</v>
      </c>
      <c r="D133" s="7">
        <f>D134+D138</f>
        <v>749000</v>
      </c>
      <c r="E133" s="7">
        <f>E134+E138</f>
        <v>467230</v>
      </c>
      <c r="F133" s="7">
        <f t="shared" si="92"/>
        <v>281770</v>
      </c>
      <c r="G133" s="7">
        <f t="shared" si="93"/>
        <v>281770</v>
      </c>
      <c r="H133" s="7">
        <f t="shared" si="94"/>
        <v>281770</v>
      </c>
      <c r="I133" s="7">
        <f t="shared" si="106"/>
        <v>62.380507343124172</v>
      </c>
      <c r="J133" s="7">
        <f t="shared" si="107"/>
        <v>62.380507343124172</v>
      </c>
      <c r="K133" s="7">
        <f t="shared" si="108"/>
        <v>62.380507343124172</v>
      </c>
    </row>
    <row r="134" spans="1:11" ht="187.15" customHeight="1" x14ac:dyDescent="0.2">
      <c r="A134" s="6" t="s">
        <v>58</v>
      </c>
      <c r="B134" s="7">
        <f>SUM(B135:B137)</f>
        <v>342750</v>
      </c>
      <c r="C134" s="7">
        <f>SUM(C135:C137)</f>
        <v>342750</v>
      </c>
      <c r="D134" s="7">
        <f>SUM(D135:D137)</f>
        <v>342750</v>
      </c>
      <c r="E134" s="7">
        <f>SUM(E135:E137)</f>
        <v>149905</v>
      </c>
      <c r="F134" s="7">
        <f t="shared" si="92"/>
        <v>192845</v>
      </c>
      <c r="G134" s="7">
        <f t="shared" si="93"/>
        <v>192845</v>
      </c>
      <c r="H134" s="7">
        <f t="shared" si="94"/>
        <v>192845</v>
      </c>
      <c r="I134" s="7">
        <f t="shared" si="106"/>
        <v>43.735959153902257</v>
      </c>
      <c r="J134" s="7">
        <f t="shared" si="107"/>
        <v>43.735959153902257</v>
      </c>
      <c r="K134" s="7">
        <f t="shared" si="108"/>
        <v>43.735959153902257</v>
      </c>
    </row>
    <row r="135" spans="1:11" ht="51" x14ac:dyDescent="0.2">
      <c r="A135" s="11" t="s">
        <v>1</v>
      </c>
      <c r="B135" s="9">
        <v>66750</v>
      </c>
      <c r="C135" s="9">
        <v>66750</v>
      </c>
      <c r="D135" s="9">
        <v>66750</v>
      </c>
      <c r="E135" s="9">
        <v>66750</v>
      </c>
      <c r="F135" s="9">
        <f t="shared" si="92"/>
        <v>0</v>
      </c>
      <c r="G135" s="9">
        <f t="shared" si="93"/>
        <v>0</v>
      </c>
      <c r="H135" s="9">
        <f t="shared" si="94"/>
        <v>0</v>
      </c>
      <c r="I135" s="9">
        <v>0</v>
      </c>
      <c r="J135" s="9">
        <f t="shared" ref="J135:J137" si="184">E135/C135*100</f>
        <v>100</v>
      </c>
      <c r="K135" s="9">
        <f t="shared" ref="K135:K137" si="185">E135/D135*100</f>
        <v>100</v>
      </c>
    </row>
    <row r="136" spans="1:11" ht="38.25" x14ac:dyDescent="0.2">
      <c r="A136" s="11" t="s">
        <v>5</v>
      </c>
      <c r="B136" s="9">
        <v>127000</v>
      </c>
      <c r="C136" s="9">
        <v>127000</v>
      </c>
      <c r="D136" s="9">
        <v>127000</v>
      </c>
      <c r="E136" s="9">
        <v>83155</v>
      </c>
      <c r="F136" s="9">
        <f t="shared" si="92"/>
        <v>43845</v>
      </c>
      <c r="G136" s="9">
        <f t="shared" si="93"/>
        <v>43845</v>
      </c>
      <c r="H136" s="9">
        <f t="shared" si="94"/>
        <v>43845</v>
      </c>
      <c r="I136" s="9">
        <v>0</v>
      </c>
      <c r="J136" s="9">
        <f t="shared" si="184"/>
        <v>65.476377952755911</v>
      </c>
      <c r="K136" s="9">
        <f t="shared" si="185"/>
        <v>65.476377952755911</v>
      </c>
    </row>
    <row r="137" spans="1:11" ht="49.9" customHeight="1" x14ac:dyDescent="0.2">
      <c r="A137" s="11" t="s">
        <v>6</v>
      </c>
      <c r="B137" s="9">
        <v>149000</v>
      </c>
      <c r="C137" s="9">
        <v>149000</v>
      </c>
      <c r="D137" s="9">
        <v>149000</v>
      </c>
      <c r="E137" s="9">
        <v>0</v>
      </c>
      <c r="F137" s="9">
        <f t="shared" ref="F137" si="186">B137-E137</f>
        <v>149000</v>
      </c>
      <c r="G137" s="9">
        <f t="shared" ref="G137" si="187">C137-E137</f>
        <v>149000</v>
      </c>
      <c r="H137" s="9">
        <f t="shared" ref="H137" si="188">D137-E137</f>
        <v>149000</v>
      </c>
      <c r="I137" s="9">
        <f t="shared" ref="I137" si="189">E137/B137*100</f>
        <v>0</v>
      </c>
      <c r="J137" s="9">
        <f t="shared" si="184"/>
        <v>0</v>
      </c>
      <c r="K137" s="9">
        <f t="shared" si="185"/>
        <v>0</v>
      </c>
    </row>
    <row r="138" spans="1:11" ht="63.75" x14ac:dyDescent="0.2">
      <c r="A138" s="6" t="s">
        <v>50</v>
      </c>
      <c r="B138" s="7">
        <f>SUM(B139)</f>
        <v>406250</v>
      </c>
      <c r="C138" s="7">
        <f t="shared" ref="C138:E138" si="190">SUM(C139)</f>
        <v>406250</v>
      </c>
      <c r="D138" s="7">
        <f t="shared" si="190"/>
        <v>406250</v>
      </c>
      <c r="E138" s="7">
        <f t="shared" si="190"/>
        <v>317325</v>
      </c>
      <c r="F138" s="7">
        <f t="shared" si="92"/>
        <v>88925</v>
      </c>
      <c r="G138" s="7">
        <f t="shared" si="93"/>
        <v>88925</v>
      </c>
      <c r="H138" s="7">
        <f t="shared" si="94"/>
        <v>88925</v>
      </c>
      <c r="I138" s="7">
        <f t="shared" si="106"/>
        <v>78.110769230769222</v>
      </c>
      <c r="J138" s="7">
        <f t="shared" si="107"/>
        <v>78.110769230769222</v>
      </c>
      <c r="K138" s="7">
        <f t="shared" si="108"/>
        <v>78.110769230769222</v>
      </c>
    </row>
    <row r="139" spans="1:11" ht="51" x14ac:dyDescent="0.2">
      <c r="A139" s="11" t="s">
        <v>1</v>
      </c>
      <c r="B139" s="9">
        <v>406250</v>
      </c>
      <c r="C139" s="9">
        <v>406250</v>
      </c>
      <c r="D139" s="9">
        <v>406250</v>
      </c>
      <c r="E139" s="9">
        <v>317325</v>
      </c>
      <c r="F139" s="9">
        <f t="shared" si="92"/>
        <v>88925</v>
      </c>
      <c r="G139" s="9">
        <f t="shared" si="93"/>
        <v>88925</v>
      </c>
      <c r="H139" s="9">
        <f t="shared" si="94"/>
        <v>88925</v>
      </c>
      <c r="I139" s="9">
        <f t="shared" si="106"/>
        <v>78.110769230769222</v>
      </c>
      <c r="J139" s="9">
        <f t="shared" si="107"/>
        <v>78.110769230769222</v>
      </c>
      <c r="K139" s="9">
        <f t="shared" si="108"/>
        <v>78.110769230769222</v>
      </c>
    </row>
    <row r="140" spans="1:11" ht="38.25" x14ac:dyDescent="0.2">
      <c r="A140" s="6" t="s">
        <v>56</v>
      </c>
      <c r="B140" s="7">
        <f>SUM(B141:B143)</f>
        <v>2447600</v>
      </c>
      <c r="C140" s="7">
        <f>SUM(C141:C143)</f>
        <v>11615858</v>
      </c>
      <c r="D140" s="7">
        <f>SUM(D141:D143)</f>
        <v>5561785</v>
      </c>
      <c r="E140" s="7">
        <f>SUM(E141:E143)</f>
        <v>5493490</v>
      </c>
      <c r="F140" s="7">
        <f t="shared" si="92"/>
        <v>-3045890</v>
      </c>
      <c r="G140" s="7">
        <f t="shared" si="93"/>
        <v>6122368</v>
      </c>
      <c r="H140" s="7">
        <f t="shared" si="94"/>
        <v>68295</v>
      </c>
      <c r="I140" s="7">
        <f t="shared" si="106"/>
        <v>224.44394508906683</v>
      </c>
      <c r="J140" s="7">
        <f t="shared" si="107"/>
        <v>47.293019594419974</v>
      </c>
      <c r="K140" s="7">
        <f t="shared" si="108"/>
        <v>98.772066881405891</v>
      </c>
    </row>
    <row r="141" spans="1:11" ht="51" x14ac:dyDescent="0.2">
      <c r="A141" s="11" t="s">
        <v>1</v>
      </c>
      <c r="B141" s="9">
        <v>970000</v>
      </c>
      <c r="C141" s="9">
        <v>7542767</v>
      </c>
      <c r="D141" s="9">
        <v>3937985</v>
      </c>
      <c r="E141" s="9">
        <v>3937965</v>
      </c>
      <c r="F141" s="9">
        <f t="shared" ref="F141:F143" si="191">B141-E141</f>
        <v>-2967965</v>
      </c>
      <c r="G141" s="9">
        <f t="shared" ref="G141:G143" si="192">C141-E141</f>
        <v>3604802</v>
      </c>
      <c r="H141" s="9">
        <f t="shared" ref="H141:H143" si="193">D141-E141</f>
        <v>20</v>
      </c>
      <c r="I141" s="9">
        <f t="shared" ref="I141:I143" si="194">E141/B141*100</f>
        <v>405.97577319587634</v>
      </c>
      <c r="J141" s="9">
        <f t="shared" ref="J141:J143" si="195">E141/C141*100</f>
        <v>52.208493249228042</v>
      </c>
      <c r="K141" s="9">
        <f t="shared" ref="K141:K143" si="196">E141/D141*100</f>
        <v>99.999492126049233</v>
      </c>
    </row>
    <row r="142" spans="1:11" ht="38.25" x14ac:dyDescent="0.2">
      <c r="A142" s="11" t="s">
        <v>5</v>
      </c>
      <c r="B142" s="9">
        <v>977600</v>
      </c>
      <c r="C142" s="9">
        <v>3083591</v>
      </c>
      <c r="D142" s="9">
        <v>1123800</v>
      </c>
      <c r="E142" s="9">
        <v>1066525</v>
      </c>
      <c r="F142" s="9">
        <f t="shared" si="191"/>
        <v>-88925</v>
      </c>
      <c r="G142" s="9">
        <f t="shared" si="192"/>
        <v>2017066</v>
      </c>
      <c r="H142" s="9">
        <f t="shared" si="193"/>
        <v>57275</v>
      </c>
      <c r="I142" s="9">
        <f t="shared" si="194"/>
        <v>109.09625613747956</v>
      </c>
      <c r="J142" s="9">
        <f t="shared" si="195"/>
        <v>34.587109639378241</v>
      </c>
      <c r="K142" s="9">
        <f t="shared" si="196"/>
        <v>94.903452571631959</v>
      </c>
    </row>
    <row r="143" spans="1:11" ht="38.25" x14ac:dyDescent="0.2">
      <c r="A143" s="11" t="s">
        <v>6</v>
      </c>
      <c r="B143" s="9">
        <v>500000</v>
      </c>
      <c r="C143" s="9">
        <v>989500</v>
      </c>
      <c r="D143" s="9">
        <v>500000</v>
      </c>
      <c r="E143" s="9">
        <v>489000</v>
      </c>
      <c r="F143" s="9">
        <f t="shared" si="191"/>
        <v>11000</v>
      </c>
      <c r="G143" s="9">
        <f t="shared" si="192"/>
        <v>500500</v>
      </c>
      <c r="H143" s="9">
        <f t="shared" si="193"/>
        <v>11000</v>
      </c>
      <c r="I143" s="9">
        <f t="shared" si="194"/>
        <v>97.8</v>
      </c>
      <c r="J143" s="9">
        <f t="shared" si="195"/>
        <v>49.4188984335523</v>
      </c>
      <c r="K143" s="9">
        <f t="shared" si="196"/>
        <v>97.8</v>
      </c>
    </row>
    <row r="144" spans="1:11" ht="19.899999999999999" customHeight="1" collapsed="1" x14ac:dyDescent="0.2">
      <c r="A144" s="18" t="s">
        <v>71</v>
      </c>
      <c r="B144" s="10">
        <f>B6+B21+B24+B31+B40+B52+B74+B84+B96+B104+B114+B117+B130+B133+B140</f>
        <v>14790823606</v>
      </c>
      <c r="C144" s="10">
        <f>C6+C21+C24+C31+C40+C52+C74+C84+C96+C104+C114+C117+C130+C133+C140</f>
        <v>17177617635.66</v>
      </c>
      <c r="D144" s="10">
        <f>D6+D21+D24+D31+D40+D52+D74+D84+D96+D104+D114+D117+D130+D133+D140</f>
        <v>13517174160.719999</v>
      </c>
      <c r="E144" s="10">
        <f>E6+E21+E24+E31+E40+E52+E74+E84+E96+E104+E114+E117+E130+E133+E140</f>
        <v>11135868994.160002</v>
      </c>
      <c r="F144" s="10">
        <f t="shared" ref="F144:F145" si="197">B144-E144</f>
        <v>3654954611.8399982</v>
      </c>
      <c r="G144" s="10">
        <f t="shared" ref="G144:G145" si="198">C144-E144</f>
        <v>6041748641.4999981</v>
      </c>
      <c r="H144" s="10">
        <f t="shared" ref="H144:H145" si="199">D144-E144</f>
        <v>2381305166.5599976</v>
      </c>
      <c r="I144" s="10">
        <f t="shared" ref="I144" si="200">E144/B144*100</f>
        <v>75.289039277316917</v>
      </c>
      <c r="J144" s="10">
        <f t="shared" ref="J144" si="201">E144/C144*100</f>
        <v>64.827784797365695</v>
      </c>
      <c r="K144" s="10">
        <f t="shared" ref="K144" si="202">E144/D144*100</f>
        <v>82.383113968599218</v>
      </c>
    </row>
    <row r="145" spans="1:11" ht="17.45" customHeight="1" x14ac:dyDescent="0.2">
      <c r="A145" s="19" t="s">
        <v>69</v>
      </c>
      <c r="B145" s="20">
        <v>96908200</v>
      </c>
      <c r="C145" s="23">
        <v>186536261</v>
      </c>
      <c r="D145" s="23">
        <v>112083294</v>
      </c>
      <c r="E145" s="23">
        <v>71029227.099999994</v>
      </c>
      <c r="F145" s="7">
        <f t="shared" si="197"/>
        <v>25878972.900000006</v>
      </c>
      <c r="G145" s="7">
        <f t="shared" si="198"/>
        <v>115507033.90000001</v>
      </c>
      <c r="H145" s="7">
        <f t="shared" si="199"/>
        <v>41054066.900000006</v>
      </c>
      <c r="I145" s="7">
        <f t="shared" ref="I145" si="203">E145/B145*100</f>
        <v>73.295373456528949</v>
      </c>
      <c r="J145" s="7">
        <f t="shared" ref="J145" si="204">E145/C145*100</f>
        <v>38.077973000648917</v>
      </c>
      <c r="K145" s="7">
        <f t="shared" ref="K145" si="205">E145/D145*100</f>
        <v>63.371823369145439</v>
      </c>
    </row>
    <row r="146" spans="1:11" ht="19.149999999999999" customHeight="1" x14ac:dyDescent="0.2">
      <c r="A146" s="19" t="s">
        <v>70</v>
      </c>
      <c r="B146" s="20">
        <f>B144+B145</f>
        <v>14887731806</v>
      </c>
      <c r="C146" s="23">
        <f>C144+C145</f>
        <v>17364153896.66</v>
      </c>
      <c r="D146" s="23">
        <f>D144+D145</f>
        <v>13629257454.719999</v>
      </c>
      <c r="E146" s="23">
        <f>E144+E145</f>
        <v>11206898221.260002</v>
      </c>
      <c r="F146" s="10">
        <f t="shared" ref="F146" si="206">B146-E146</f>
        <v>3680833584.7399979</v>
      </c>
      <c r="G146" s="10">
        <f t="shared" ref="G146" si="207">C146-E146</f>
        <v>6157255675.3999977</v>
      </c>
      <c r="H146" s="10">
        <f t="shared" ref="H146" si="208">D146-E146</f>
        <v>2422359233.4599972</v>
      </c>
      <c r="I146" s="10">
        <f t="shared" ref="I146" si="209">E146/B146*100</f>
        <v>75.276061977039632</v>
      </c>
      <c r="J146" s="10">
        <f t="shared" ref="J146" si="210">E146/C146*100</f>
        <v>64.540422113027077</v>
      </c>
      <c r="K146" s="10">
        <f t="shared" ref="K146" si="211">E146/D146*100</f>
        <v>82.226770302727672</v>
      </c>
    </row>
  </sheetData>
  <autoFilter ref="A5:N146"/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2023-07-10T12:07:19Z</cp:lastPrinted>
  <dcterms:created xsi:type="dcterms:W3CDTF">2018-04-12T12:44:43Z</dcterms:created>
  <dcterms:modified xsi:type="dcterms:W3CDTF">2023-11-08T12:35:10Z</dcterms:modified>
</cp:coreProperties>
</file>