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5. ПРОТОКОЛ 40 от 16.11.2023 ДИСТАНЦ реш.431-433\"/>
    </mc:Choice>
  </mc:AlternateContent>
  <bookViews>
    <workbookView xWindow="0" yWindow="0" windowWidth="28800" windowHeight="11835"/>
  </bookViews>
  <sheets>
    <sheet name="Приложение №2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0" i="14" l="1"/>
  <c r="C70" i="14"/>
  <c r="C23" i="14" l="1"/>
  <c r="D23" i="14"/>
  <c r="D69" i="14" l="1"/>
  <c r="C69" i="14"/>
  <c r="D67" i="14"/>
  <c r="C67" i="14"/>
  <c r="D66" i="14"/>
  <c r="C66" i="14"/>
  <c r="D65" i="14"/>
  <c r="C65" i="14"/>
  <c r="D62" i="14"/>
  <c r="C62" i="14"/>
  <c r="D61" i="14"/>
  <c r="C61" i="14"/>
  <c r="D60" i="14"/>
  <c r="C60" i="14"/>
  <c r="D59" i="14"/>
  <c r="C59" i="14"/>
  <c r="D57" i="14"/>
  <c r="C57" i="14"/>
  <c r="D56" i="14"/>
  <c r="C56" i="14"/>
  <c r="D52" i="14"/>
  <c r="C52" i="14"/>
  <c r="D51" i="14"/>
  <c r="C51" i="14"/>
  <c r="D50" i="14"/>
  <c r="C50" i="14"/>
  <c r="D48" i="14"/>
  <c r="C48" i="14"/>
  <c r="D47" i="14"/>
  <c r="C47" i="14"/>
  <c r="D46" i="14"/>
  <c r="C46" i="14"/>
  <c r="D45" i="14"/>
  <c r="C45" i="14"/>
  <c r="D40" i="14"/>
  <c r="C40" i="14"/>
  <c r="D39" i="14"/>
  <c r="C39" i="14"/>
  <c r="D38" i="14"/>
  <c r="C38" i="14"/>
  <c r="D36" i="14"/>
  <c r="D35" i="14" s="1"/>
  <c r="C36" i="14"/>
  <c r="C35" i="14" s="1"/>
  <c r="D26" i="14"/>
  <c r="C26" i="14"/>
  <c r="D20" i="14"/>
  <c r="C20" i="14"/>
  <c r="D17" i="14"/>
  <c r="C17" i="14"/>
  <c r="D11" i="14"/>
  <c r="C11" i="14"/>
  <c r="D9" i="14"/>
  <c r="C9" i="14"/>
  <c r="C37" i="14" l="1"/>
  <c r="D15" i="14"/>
  <c r="D8" i="14" s="1"/>
  <c r="C15" i="14"/>
  <c r="C8" i="14" s="1"/>
  <c r="C44" i="14"/>
  <c r="D44" i="14"/>
  <c r="D37" i="14"/>
  <c r="C25" i="14" l="1"/>
  <c r="C7" i="14" s="1"/>
  <c r="C74" i="14" s="1"/>
  <c r="D25" i="14"/>
  <c r="D7" i="14" s="1"/>
  <c r="D74" i="14" s="1"/>
</calcChain>
</file>

<file path=xl/sharedStrings.xml><?xml version="1.0" encoding="utf-8"?>
<sst xmlns="http://schemas.openxmlformats.org/spreadsheetml/2006/main" count="142" uniqueCount="142">
  <si>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</si>
  <si>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</si>
  <si>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</si>
  <si>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</si>
  <si>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</si>
  <si>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</si>
  <si>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</si>
  <si>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</si>
  <si>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</si>
  <si>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</si>
  <si>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</si>
  <si>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</si>
  <si>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</si>
  <si>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</si>
  <si>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</si>
  <si>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</si>
  <si>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</si>
  <si>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</si>
  <si>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</si>
  <si>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</si>
  <si>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</si>
  <si>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</si>
  <si>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</si>
  <si>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</si>
  <si>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</si>
  <si>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</si>
  <si>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</si>
  <si>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</si>
  <si>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</si>
  <si>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</si>
  <si>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</si>
  <si>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</si>
  <si>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</si>
  <si>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</si>
  <si>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</si>
  <si>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</si>
  <si>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</si>
  <si>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</si>
  <si>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</si>
  <si>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</si>
  <si>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</si>
  <si>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</si>
  <si>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</si>
  <si>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</si>
  <si>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</si>
  <si>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</si>
  <si>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</si>
  <si>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</si>
  <si>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</si>
  <si>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</si>
  <si>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</si>
  <si>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</si>
  <si>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</si>
  <si>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</si>
  <si>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</si>
  <si>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</si>
  <si>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</si>
  <si>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</si>
  <si>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</si>
  <si>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</si>
  <si>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</si>
  <si>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</si>
  <si>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</si>
  <si>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</si>
  <si>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</si>
  <si>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</si>
  <si>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</si>
  <si>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</si>
  <si>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</si>
  <si>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</si>
  <si>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</si>
  <si>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</si>
  <si>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</si>
  <si>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</si>
  <si>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</si>
  <si>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</si>
  <si>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</si>
  <si>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</si>
  <si>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</si>
  <si>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</si>
  <si>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</si>
  <si>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</si>
  <si>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</si>
  <si>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</si>
  <si>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</si>
  <si>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</si>
  <si>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</si>
  <si>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</si>
  <si>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</si>
  <si>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</si>
  <si>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</si>
  <si>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</si>
  <si>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</si>
  <si>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</si>
  <si>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</si>
  <si>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</si>
  <si>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</si>
  <si>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</si>
  <si>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</si>
  <si>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</si>
  <si>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</si>
  <si>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</si>
  <si>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</si>
  <si>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</si>
  <si>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</si>
  <si>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</si>
  <si>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</si>
  <si>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</si>
  <si>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</si>
  <si>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</si>
  <si>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</si>
  <si>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</si>
  <si>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</si>
  <si>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</si>
  <si>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</si>
  <si>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</si>
  <si>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</si>
  <si>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</si>
  <si>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</si>
  <si>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</si>
  <si>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</si>
  <si>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</si>
  <si>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</si>
  <si>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</si>
  <si>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</si>
  <si>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</si>
  <si>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2026 год 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</si>
  <si>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</si>
  <si>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</si>
  <si>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</si>
  <si>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</si>
  <si>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</si>
  <si>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</si>
  <si>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</si>
  <si>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</si>
  <si>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</si>
  <si>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</si>
  <si>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</si>
  <si>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     Приложение  2</t>
  </si>
  <si>
    <t>от ___________№ _______</t>
  </si>
  <si>
    <t>Распределение доходов бюджета  города Нефтеюганска на 2025 и 2026 годы по показателям классификации доходов</t>
  </si>
  <si>
    <t>к проекту бюджета города Нефтеюганска на 2024 год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</si>
</sst>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4" fontId="4" fillId="0" borderId="0" xfId="2" applyNumberFormat="1" applyFont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4"/>
  <sheetViews>
    <sheetView showGridLines="0" tabSelected="1" zoomScaleNormal="100" workbookViewId="0">
      <pane xSplit="2" topLeftCell="C1" activePane="topRight" state="frozen"/>
      <selection pane="topRight" activeCell="D3" sqref="D3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42578125" style="1" customWidth="1"/>
    <col min="4" max="4" width="21.140625" style="1" customWidth="1"/>
    <col min="5" max="16384" width="9.140625" style="1"/>
  </cols>
  <sheetData>
    <row r="1" spans="1:4" ht="15.75" x14ac:dyDescent="0.2">
      <c r="A1" s="26"/>
      <c r="B1" s="2"/>
      <c r="D1" s="25" t="s">
        <v>138</v>
      </c>
    </row>
    <row r="2" spans="1:4" ht="15.75" x14ac:dyDescent="0.2">
      <c r="A2" s="26"/>
      <c r="B2" s="2"/>
      <c r="D2" s="25" t="s">
        <v>141</v>
      </c>
    </row>
    <row r="3" spans="1:4" ht="15.75" x14ac:dyDescent="0.2">
      <c r="A3" s="26"/>
      <c r="B3" s="2"/>
      <c r="D3" s="25" t="s">
        <v>139</v>
      </c>
    </row>
    <row r="4" spans="1:4" ht="15.75" x14ac:dyDescent="0.2">
      <c r="A4" s="28" t="s">
        <v>140</v>
      </c>
      <c r="B4" s="28"/>
      <c r="C4" s="28"/>
      <c r="D4" s="28"/>
    </row>
    <row r="5" spans="1:4" ht="15.75" x14ac:dyDescent="0.2">
      <c r="A5" s="26"/>
      <c r="B5" s="26"/>
      <c r="C5" s="22"/>
      <c r="D5" s="18" t="s">
        <v>0</v>
      </c>
    </row>
    <row r="6" spans="1:4" ht="34.5" customHeight="1" x14ac:dyDescent="0.2">
      <c r="A6" s="23" t="s">
        <v>1</v>
      </c>
      <c r="B6" s="23" t="s">
        <v>2</v>
      </c>
      <c r="C6" s="24" t="s">
        <v>119</v>
      </c>
      <c r="D6" s="24" t="s">
        <v>126</v>
      </c>
    </row>
    <row r="7" spans="1:4" ht="27" customHeight="1" x14ac:dyDescent="0.2">
      <c r="A7" s="3" t="s">
        <v>3</v>
      </c>
      <c r="B7" s="15" t="s">
        <v>4</v>
      </c>
      <c r="C7" s="19">
        <f>C8+C25</f>
        <v>5159658512</v>
      </c>
      <c r="D7" s="19">
        <f>D8+D25</f>
        <v>5281201912</v>
      </c>
    </row>
    <row r="8" spans="1:4" ht="15.75" outlineLevel="1" x14ac:dyDescent="0.2">
      <c r="A8" s="3"/>
      <c r="B8" s="4" t="s">
        <v>5</v>
      </c>
      <c r="C8" s="19">
        <f>C9+C10+C11+C15+C23</f>
        <v>4640579900</v>
      </c>
      <c r="D8" s="19">
        <f>D9+D10+D11+D15+D23</f>
        <v>4788095500</v>
      </c>
    </row>
    <row r="9" spans="1:4" ht="19.5" customHeight="1" outlineLevel="2" x14ac:dyDescent="0.2">
      <c r="A9" s="5" t="s">
        <v>6</v>
      </c>
      <c r="B9" s="6" t="s">
        <v>133</v>
      </c>
      <c r="C9" s="20">
        <f>2926475400+768509500</f>
        <v>3694984900</v>
      </c>
      <c r="D9" s="20">
        <f>3071981800+760860700</f>
        <v>3832842500</v>
      </c>
    </row>
    <row r="10" spans="1:4" ht="33.75" customHeight="1" outlineLevel="1" x14ac:dyDescent="0.2">
      <c r="A10" s="5" t="s">
        <v>101</v>
      </c>
      <c r="B10" s="8" t="s">
        <v>99</v>
      </c>
      <c r="C10" s="20">
        <v>13005000</v>
      </c>
      <c r="D10" s="20">
        <v>13005000</v>
      </c>
    </row>
    <row r="11" spans="1:4" ht="15.75" outlineLevel="1" x14ac:dyDescent="0.2">
      <c r="A11" s="5" t="s">
        <v>7</v>
      </c>
      <c r="B11" s="8" t="s">
        <v>8</v>
      </c>
      <c r="C11" s="20">
        <f>C12+C13+C14</f>
        <v>668791000</v>
      </c>
      <c r="D11" s="20">
        <f>D12+D13+D14</f>
        <v>678449000</v>
      </c>
    </row>
    <row r="12" spans="1:4" ht="28.5" customHeight="1" outlineLevel="2" x14ac:dyDescent="0.2">
      <c r="A12" s="5" t="s">
        <v>9</v>
      </c>
      <c r="B12" s="6" t="s">
        <v>56</v>
      </c>
      <c r="C12" s="20">
        <v>644091000</v>
      </c>
      <c r="D12" s="20">
        <v>653749000</v>
      </c>
    </row>
    <row r="13" spans="1:4" s="9" customFormat="1" ht="15.75" outlineLevel="3" x14ac:dyDescent="0.2">
      <c r="A13" s="5" t="s">
        <v>100</v>
      </c>
      <c r="B13" s="6" t="s">
        <v>57</v>
      </c>
      <c r="C13" s="20">
        <v>500000</v>
      </c>
      <c r="D13" s="20">
        <v>500000</v>
      </c>
    </row>
    <row r="14" spans="1:4" s="9" customFormat="1" ht="31.5" outlineLevel="3" x14ac:dyDescent="0.2">
      <c r="A14" s="5" t="s">
        <v>58</v>
      </c>
      <c r="B14" s="6" t="s">
        <v>59</v>
      </c>
      <c r="C14" s="20">
        <v>24200000</v>
      </c>
      <c r="D14" s="20">
        <v>24200000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20">
        <f t="shared" ref="C15:D15" si="0">C16+C20+C17</f>
        <v>239000000</v>
      </c>
      <c r="D15" s="20">
        <f t="shared" si="0"/>
        <v>239000000</v>
      </c>
    </row>
    <row r="16" spans="1:4" s="9" customFormat="1" ht="45.75" customHeight="1" outlineLevel="3" x14ac:dyDescent="0.2">
      <c r="A16" s="5" t="s">
        <v>60</v>
      </c>
      <c r="B16" s="6" t="s">
        <v>61</v>
      </c>
      <c r="C16" s="20">
        <v>95000000</v>
      </c>
      <c r="D16" s="20">
        <v>95000000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20">
        <f t="shared" ref="C17:D17" si="1">C18+C19</f>
        <v>61000000</v>
      </c>
      <c r="D17" s="20">
        <f t="shared" si="1"/>
        <v>61000000</v>
      </c>
    </row>
    <row r="18" spans="1:4" s="9" customFormat="1" ht="21.75" customHeight="1" outlineLevel="3" x14ac:dyDescent="0.2">
      <c r="A18" s="5" t="s">
        <v>62</v>
      </c>
      <c r="B18" s="6" t="s">
        <v>63</v>
      </c>
      <c r="C18" s="20">
        <v>25000000</v>
      </c>
      <c r="D18" s="20">
        <v>25000000</v>
      </c>
    </row>
    <row r="19" spans="1:4" s="9" customFormat="1" ht="21.75" customHeight="1" outlineLevel="3" x14ac:dyDescent="0.2">
      <c r="A19" s="5" t="s">
        <v>64</v>
      </c>
      <c r="B19" s="6" t="s">
        <v>65</v>
      </c>
      <c r="C19" s="20">
        <v>36000000</v>
      </c>
      <c r="D19" s="20">
        <v>36000000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20">
        <f t="shared" ref="C20:D20" si="2">C21+C22</f>
        <v>83000000</v>
      </c>
      <c r="D20" s="20">
        <f t="shared" si="2"/>
        <v>83000000</v>
      </c>
    </row>
    <row r="21" spans="1:4" s="9" customFormat="1" ht="31.5" outlineLevel="4" x14ac:dyDescent="0.2">
      <c r="A21" s="5" t="s">
        <v>16</v>
      </c>
      <c r="B21" s="6" t="s">
        <v>17</v>
      </c>
      <c r="C21" s="20">
        <v>67000000</v>
      </c>
      <c r="D21" s="20">
        <v>67000000</v>
      </c>
    </row>
    <row r="22" spans="1:4" s="9" customFormat="1" ht="31.5" outlineLevel="4" x14ac:dyDescent="0.2">
      <c r="A22" s="5" t="s">
        <v>18</v>
      </c>
      <c r="B22" s="6" t="s">
        <v>19</v>
      </c>
      <c r="C22" s="20">
        <v>16000000</v>
      </c>
      <c r="D22" s="20">
        <v>16000000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20">
        <f t="shared" ref="C23:D23" si="3">C24</f>
        <v>24799000</v>
      </c>
      <c r="D23" s="20">
        <f t="shared" si="3"/>
        <v>24799000</v>
      </c>
    </row>
    <row r="24" spans="1:4" s="9" customFormat="1" ht="47.25" outlineLevel="3" x14ac:dyDescent="0.2">
      <c r="A24" s="5" t="s">
        <v>66</v>
      </c>
      <c r="B24" s="6" t="s">
        <v>67</v>
      </c>
      <c r="C24" s="20">
        <v>24799000</v>
      </c>
      <c r="D24" s="20">
        <v>24799000</v>
      </c>
    </row>
    <row r="25" spans="1:4" s="13" customFormat="1" ht="15.75" outlineLevel="7" x14ac:dyDescent="0.2">
      <c r="A25" s="3"/>
      <c r="B25" s="12" t="s">
        <v>22</v>
      </c>
      <c r="C25" s="19">
        <f>C26+C35+C37+C40+C44</f>
        <v>519078612</v>
      </c>
      <c r="D25" s="19">
        <f>D26+D35+D37+D40+D44</f>
        <v>493106412</v>
      </c>
    </row>
    <row r="26" spans="1:4" s="9" customFormat="1" ht="31.5" outlineLevel="1" x14ac:dyDescent="0.2">
      <c r="A26" s="5" t="s">
        <v>23</v>
      </c>
      <c r="B26" s="10" t="s">
        <v>24</v>
      </c>
      <c r="C26" s="20">
        <f>SUM(C27:C34)</f>
        <v>434238002</v>
      </c>
      <c r="D26" s="20">
        <f>SUM(D27:D34)</f>
        <v>428815802</v>
      </c>
    </row>
    <row r="27" spans="1:4" s="9" customFormat="1" ht="47.25" outlineLevel="3" x14ac:dyDescent="0.2">
      <c r="A27" s="5" t="s">
        <v>68</v>
      </c>
      <c r="B27" s="6" t="s">
        <v>69</v>
      </c>
      <c r="C27" s="20">
        <v>2031200</v>
      </c>
      <c r="D27" s="20">
        <v>2154000</v>
      </c>
    </row>
    <row r="28" spans="1:4" s="9" customFormat="1" ht="64.5" customHeight="1" outlineLevel="4" x14ac:dyDescent="0.2">
      <c r="A28" s="5" t="s">
        <v>25</v>
      </c>
      <c r="B28" s="7" t="s">
        <v>26</v>
      </c>
      <c r="C28" s="20">
        <v>364000000</v>
      </c>
      <c r="D28" s="20">
        <v>364000000</v>
      </c>
    </row>
    <row r="29" spans="1:4" s="9" customFormat="1" ht="63" customHeight="1" outlineLevel="4" x14ac:dyDescent="0.2">
      <c r="A29" s="5" t="s">
        <v>27</v>
      </c>
      <c r="B29" s="6" t="s">
        <v>28</v>
      </c>
      <c r="C29" s="20">
        <v>631280</v>
      </c>
      <c r="D29" s="20">
        <v>631280</v>
      </c>
    </row>
    <row r="30" spans="1:4" s="9" customFormat="1" ht="65.25" customHeight="1" outlineLevel="4" x14ac:dyDescent="0.2">
      <c r="A30" s="5" t="s">
        <v>29</v>
      </c>
      <c r="B30" s="6" t="s">
        <v>30</v>
      </c>
      <c r="C30" s="20">
        <v>191522</v>
      </c>
      <c r="D30" s="20">
        <v>191522</v>
      </c>
    </row>
    <row r="31" spans="1:4" s="9" customFormat="1" ht="39" customHeight="1" outlineLevel="4" x14ac:dyDescent="0.2">
      <c r="A31" s="5" t="s">
        <v>31</v>
      </c>
      <c r="B31" s="6" t="s">
        <v>32</v>
      </c>
      <c r="C31" s="20">
        <v>58484000</v>
      </c>
      <c r="D31" s="20">
        <v>52939000</v>
      </c>
    </row>
    <row r="32" spans="1:4" s="9" customFormat="1" ht="55.5" customHeight="1" outlineLevel="4" x14ac:dyDescent="0.2">
      <c r="A32" s="5" t="s">
        <v>70</v>
      </c>
      <c r="B32" s="6" t="s">
        <v>71</v>
      </c>
      <c r="C32" s="20"/>
      <c r="D32" s="20"/>
    </row>
    <row r="33" spans="1:4" s="9" customFormat="1" ht="69.75" customHeight="1" outlineLevel="4" x14ac:dyDescent="0.2">
      <c r="A33" s="5" t="s">
        <v>72</v>
      </c>
      <c r="B33" s="6" t="s">
        <v>73</v>
      </c>
      <c r="C33" s="20">
        <v>6000000</v>
      </c>
      <c r="D33" s="20">
        <v>6000000</v>
      </c>
    </row>
    <row r="34" spans="1:4" s="9" customFormat="1" ht="84.75" customHeight="1" outlineLevel="4" x14ac:dyDescent="0.2">
      <c r="A34" s="5" t="s">
        <v>120</v>
      </c>
      <c r="B34" s="6" t="s">
        <v>123</v>
      </c>
      <c r="C34" s="20">
        <v>2900000</v>
      </c>
      <c r="D34" s="20">
        <v>2900000</v>
      </c>
    </row>
    <row r="35" spans="1:4" s="9" customFormat="1" ht="28.5" customHeight="1" outlineLevel="1" x14ac:dyDescent="0.2">
      <c r="A35" s="5" t="s">
        <v>33</v>
      </c>
      <c r="B35" s="10" t="s">
        <v>34</v>
      </c>
      <c r="C35" s="20">
        <f t="shared" ref="C35:D35" si="4">C36</f>
        <v>6879210</v>
      </c>
      <c r="D35" s="20">
        <f t="shared" si="4"/>
        <v>6879210</v>
      </c>
    </row>
    <row r="36" spans="1:4" s="9" customFormat="1" ht="25.5" customHeight="1" outlineLevel="2" x14ac:dyDescent="0.2">
      <c r="A36" s="5" t="s">
        <v>35</v>
      </c>
      <c r="B36" s="6" t="s">
        <v>36</v>
      </c>
      <c r="C36" s="20">
        <f t="shared" ref="C36:D36" si="5">11465350-4586140</f>
        <v>6879210</v>
      </c>
      <c r="D36" s="20">
        <f t="shared" si="5"/>
        <v>6879210</v>
      </c>
    </row>
    <row r="37" spans="1:4" s="9" customFormat="1" ht="32.25" customHeight="1" outlineLevel="1" x14ac:dyDescent="0.2">
      <c r="A37" s="5" t="s">
        <v>74</v>
      </c>
      <c r="B37" s="10" t="s">
        <v>110</v>
      </c>
      <c r="C37" s="20">
        <f t="shared" ref="C37:D37" si="6">C38+C39</f>
        <v>7513500</v>
      </c>
      <c r="D37" s="20">
        <f t="shared" si="6"/>
        <v>7513500</v>
      </c>
    </row>
    <row r="38" spans="1:4" s="9" customFormat="1" ht="31.5" outlineLevel="4" x14ac:dyDescent="0.2">
      <c r="A38" s="5" t="s">
        <v>75</v>
      </c>
      <c r="B38" s="6" t="s">
        <v>76</v>
      </c>
      <c r="C38" s="20">
        <f t="shared" ref="C38:D38" si="7">127100+5352000</f>
        <v>5479100</v>
      </c>
      <c r="D38" s="20">
        <f t="shared" si="7"/>
        <v>5479100</v>
      </c>
    </row>
    <row r="39" spans="1:4" s="9" customFormat="1" ht="18.75" customHeight="1" outlineLevel="4" x14ac:dyDescent="0.2">
      <c r="A39" s="5" t="s">
        <v>77</v>
      </c>
      <c r="B39" s="6" t="s">
        <v>78</v>
      </c>
      <c r="C39" s="20">
        <f t="shared" ref="C39:D39" si="8">3000+3000+28400+2000000</f>
        <v>2034400</v>
      </c>
      <c r="D39" s="20">
        <f t="shared" si="8"/>
        <v>2034400</v>
      </c>
    </row>
    <row r="40" spans="1:4" s="9" customFormat="1" ht="24" customHeight="1" outlineLevel="1" x14ac:dyDescent="0.2">
      <c r="A40" s="5" t="s">
        <v>37</v>
      </c>
      <c r="B40" s="10" t="s">
        <v>38</v>
      </c>
      <c r="C40" s="20">
        <f t="shared" ref="C40:D40" si="9">SUM(C41:C43)</f>
        <v>54539000</v>
      </c>
      <c r="D40" s="20">
        <f t="shared" si="9"/>
        <v>34039000</v>
      </c>
    </row>
    <row r="41" spans="1:4" s="9" customFormat="1" ht="45" customHeight="1" outlineLevel="3" x14ac:dyDescent="0.2">
      <c r="A41" s="5" t="s">
        <v>79</v>
      </c>
      <c r="B41" s="6" t="s">
        <v>80</v>
      </c>
      <c r="C41" s="20">
        <v>40601000</v>
      </c>
      <c r="D41" s="20">
        <v>25252000</v>
      </c>
    </row>
    <row r="42" spans="1:4" s="9" customFormat="1" ht="68.25" customHeight="1" outlineLevel="4" x14ac:dyDescent="0.2">
      <c r="A42" s="5" t="s">
        <v>102</v>
      </c>
      <c r="B42" s="7" t="s">
        <v>103</v>
      </c>
      <c r="C42" s="20">
        <v>6438000</v>
      </c>
      <c r="D42" s="20">
        <v>1287000</v>
      </c>
    </row>
    <row r="43" spans="1:4" s="9" customFormat="1" ht="54.75" customHeight="1" outlineLevel="4" x14ac:dyDescent="0.2">
      <c r="A43" s="5" t="s">
        <v>81</v>
      </c>
      <c r="B43" s="6" t="s">
        <v>82</v>
      </c>
      <c r="C43" s="20">
        <v>7500000</v>
      </c>
      <c r="D43" s="20">
        <v>7500000</v>
      </c>
    </row>
    <row r="44" spans="1:4" s="9" customFormat="1" ht="15.75" customHeight="1" outlineLevel="1" x14ac:dyDescent="0.2">
      <c r="A44" s="5" t="s">
        <v>39</v>
      </c>
      <c r="B44" s="10" t="s">
        <v>40</v>
      </c>
      <c r="C44" s="20">
        <f>SUM(C45:C68)</f>
        <v>15908900</v>
      </c>
      <c r="D44" s="20">
        <f>SUM(D45:D68)</f>
        <v>15858900</v>
      </c>
    </row>
    <row r="45" spans="1:4" s="9" customFormat="1" ht="78.75" outlineLevel="2" x14ac:dyDescent="0.2">
      <c r="A45" s="5" t="s">
        <v>83</v>
      </c>
      <c r="B45" s="6" t="s">
        <v>104</v>
      </c>
      <c r="C45" s="20">
        <f t="shared" ref="C45:D45" si="10">13330+33850+15000+4670</f>
        <v>66850</v>
      </c>
      <c r="D45" s="20">
        <f t="shared" si="10"/>
        <v>66850</v>
      </c>
    </row>
    <row r="46" spans="1:4" s="9" customFormat="1" ht="100.5" customHeight="1" outlineLevel="2" x14ac:dyDescent="0.2">
      <c r="A46" s="5" t="s">
        <v>84</v>
      </c>
      <c r="B46" s="6" t="s">
        <v>105</v>
      </c>
      <c r="C46" s="20">
        <f t="shared" ref="C46:D46" si="11">9670+48330+6670+930+14670+135810+10170</f>
        <v>226250</v>
      </c>
      <c r="D46" s="20">
        <f t="shared" si="11"/>
        <v>226250</v>
      </c>
    </row>
    <row r="47" spans="1:4" s="9" customFormat="1" ht="87" customHeight="1" outlineLevel="2" x14ac:dyDescent="0.2">
      <c r="A47" s="5" t="s">
        <v>121</v>
      </c>
      <c r="B47" s="6" t="s">
        <v>124</v>
      </c>
      <c r="C47" s="20">
        <f>1300</f>
        <v>1300</v>
      </c>
      <c r="D47" s="20">
        <f>1300</f>
        <v>1300</v>
      </c>
    </row>
    <row r="48" spans="1:4" s="9" customFormat="1" ht="72.75" customHeight="1" outlineLevel="2" x14ac:dyDescent="0.2">
      <c r="A48" s="5" t="s">
        <v>85</v>
      </c>
      <c r="B48" s="6" t="s">
        <v>106</v>
      </c>
      <c r="C48" s="20">
        <f t="shared" ref="C48:D48" si="12">700+16560</f>
        <v>17260</v>
      </c>
      <c r="D48" s="20">
        <f t="shared" si="12"/>
        <v>17260</v>
      </c>
    </row>
    <row r="49" spans="1:4" s="9" customFormat="1" ht="102.75" customHeight="1" outlineLevel="2" x14ac:dyDescent="0.2">
      <c r="A49" s="5" t="s">
        <v>111</v>
      </c>
      <c r="B49" s="6" t="s">
        <v>115</v>
      </c>
      <c r="C49" s="20">
        <v>131000</v>
      </c>
      <c r="D49" s="20">
        <v>131000</v>
      </c>
    </row>
    <row r="50" spans="1:4" s="9" customFormat="1" ht="86.25" customHeight="1" outlineLevel="2" x14ac:dyDescent="0.2">
      <c r="A50" s="5" t="s">
        <v>114</v>
      </c>
      <c r="B50" s="6" t="s">
        <v>116</v>
      </c>
      <c r="C50" s="20">
        <f t="shared" ref="C50:D50" si="13">5330+83330</f>
        <v>88660</v>
      </c>
      <c r="D50" s="20">
        <f t="shared" si="13"/>
        <v>88660</v>
      </c>
    </row>
    <row r="51" spans="1:4" s="9" customFormat="1" ht="105" customHeight="1" outlineLevel="2" x14ac:dyDescent="0.2">
      <c r="A51" s="5" t="s">
        <v>86</v>
      </c>
      <c r="B51" s="6" t="s">
        <v>87</v>
      </c>
      <c r="C51" s="20">
        <f t="shared" ref="C51:D51" si="14">882300</f>
        <v>882300</v>
      </c>
      <c r="D51" s="20">
        <f t="shared" si="14"/>
        <v>882300</v>
      </c>
    </row>
    <row r="52" spans="1:4" s="9" customFormat="1" ht="83.25" customHeight="1" outlineLevel="2" x14ac:dyDescent="0.2">
      <c r="A52" s="5" t="s">
        <v>129</v>
      </c>
      <c r="B52" s="6" t="s">
        <v>130</v>
      </c>
      <c r="C52" s="20">
        <f>18330</f>
        <v>18330</v>
      </c>
      <c r="D52" s="20">
        <f>18330</f>
        <v>18330</v>
      </c>
    </row>
    <row r="53" spans="1:4" s="9" customFormat="1" ht="83.25" customHeight="1" outlineLevel="2" x14ac:dyDescent="0.2">
      <c r="A53" s="5" t="s">
        <v>127</v>
      </c>
      <c r="B53" s="6" t="s">
        <v>131</v>
      </c>
      <c r="C53" s="20">
        <v>13400</v>
      </c>
      <c r="D53" s="20">
        <v>13400</v>
      </c>
    </row>
    <row r="54" spans="1:4" s="9" customFormat="1" ht="73.5" hidden="1" customHeight="1" outlineLevel="2" x14ac:dyDescent="0.2">
      <c r="A54" s="5" t="s">
        <v>113</v>
      </c>
      <c r="B54" s="6" t="s">
        <v>117</v>
      </c>
      <c r="C54" s="20"/>
      <c r="D54" s="20"/>
    </row>
    <row r="55" spans="1:4" s="9" customFormat="1" ht="106.5" customHeight="1" outlineLevel="2" x14ac:dyDescent="0.2">
      <c r="A55" s="5" t="s">
        <v>112</v>
      </c>
      <c r="B55" s="6" t="s">
        <v>118</v>
      </c>
      <c r="C55" s="20">
        <v>141700</v>
      </c>
      <c r="D55" s="20">
        <v>141700</v>
      </c>
    </row>
    <row r="56" spans="1:4" s="9" customFormat="1" ht="94.5" outlineLevel="2" x14ac:dyDescent="0.2">
      <c r="A56" s="5" t="s">
        <v>88</v>
      </c>
      <c r="B56" s="6" t="s">
        <v>89</v>
      </c>
      <c r="C56" s="20">
        <f t="shared" ref="C56:D56" si="15">16660+314110+20000+50000+137170</f>
        <v>537940</v>
      </c>
      <c r="D56" s="20">
        <f t="shared" si="15"/>
        <v>537940</v>
      </c>
    </row>
    <row r="57" spans="1:4" s="9" customFormat="1" ht="112.5" customHeight="1" outlineLevel="3" x14ac:dyDescent="0.2">
      <c r="A57" s="5" t="s">
        <v>90</v>
      </c>
      <c r="B57" s="6" t="s">
        <v>134</v>
      </c>
      <c r="C57" s="20">
        <f t="shared" ref="C57:D57" si="16">2640+43290+1670+16940</f>
        <v>64540</v>
      </c>
      <c r="D57" s="20">
        <f t="shared" si="16"/>
        <v>64540</v>
      </c>
    </row>
    <row r="58" spans="1:4" s="9" customFormat="1" ht="105.75" customHeight="1" outlineLevel="3" x14ac:dyDescent="0.2">
      <c r="A58" s="5" t="s">
        <v>91</v>
      </c>
      <c r="B58" s="6" t="s">
        <v>135</v>
      </c>
      <c r="C58" s="20">
        <v>80000</v>
      </c>
      <c r="D58" s="20">
        <v>80000</v>
      </c>
    </row>
    <row r="59" spans="1:4" s="9" customFormat="1" ht="89.25" customHeight="1" outlineLevel="3" x14ac:dyDescent="0.2">
      <c r="A59" s="5" t="s">
        <v>92</v>
      </c>
      <c r="B59" s="6" t="s">
        <v>93</v>
      </c>
      <c r="C59" s="20">
        <f t="shared" ref="C59:D59" si="17">21330+330+4130</f>
        <v>25790</v>
      </c>
      <c r="D59" s="20">
        <f t="shared" si="17"/>
        <v>25790</v>
      </c>
    </row>
    <row r="60" spans="1:4" s="9" customFormat="1" ht="110.25" outlineLevel="3" x14ac:dyDescent="0.2">
      <c r="A60" s="5" t="s">
        <v>94</v>
      </c>
      <c r="B60" s="6" t="s">
        <v>136</v>
      </c>
      <c r="C60" s="20">
        <f>17500</f>
        <v>17500</v>
      </c>
      <c r="D60" s="20">
        <f>17500</f>
        <v>17500</v>
      </c>
    </row>
    <row r="61" spans="1:4" s="9" customFormat="1" ht="74.25" customHeight="1" outlineLevel="3" x14ac:dyDescent="0.2">
      <c r="A61" s="5" t="s">
        <v>95</v>
      </c>
      <c r="B61" s="6" t="s">
        <v>96</v>
      </c>
      <c r="C61" s="20">
        <f t="shared" ref="C61:D61" si="18">33300+1300+1164950+2000+1000+9070+3330+333330+276670+8350+20070</f>
        <v>1853370</v>
      </c>
      <c r="D61" s="20">
        <f t="shared" si="18"/>
        <v>1853370</v>
      </c>
    </row>
    <row r="62" spans="1:4" s="9" customFormat="1" ht="85.5" customHeight="1" outlineLevel="3" x14ac:dyDescent="0.2">
      <c r="A62" s="5" t="s">
        <v>97</v>
      </c>
      <c r="B62" s="6" t="s">
        <v>98</v>
      </c>
      <c r="C62" s="20">
        <f t="shared" ref="C62:D62" si="19">75700+1000+65170+1670+15000+141070+3997100+5000</f>
        <v>4301710</v>
      </c>
      <c r="D62" s="20">
        <f t="shared" si="19"/>
        <v>4301710</v>
      </c>
    </row>
    <row r="63" spans="1:4" s="9" customFormat="1" ht="141.75" outlineLevel="3" x14ac:dyDescent="0.2">
      <c r="A63" s="5" t="s">
        <v>128</v>
      </c>
      <c r="B63" s="6" t="s">
        <v>132</v>
      </c>
      <c r="C63" s="20">
        <v>50000</v>
      </c>
      <c r="D63" s="20"/>
    </row>
    <row r="64" spans="1:4" s="9" customFormat="1" ht="134.25" customHeight="1" outlineLevel="3" x14ac:dyDescent="0.2">
      <c r="A64" s="5" t="s">
        <v>122</v>
      </c>
      <c r="B64" s="6" t="s">
        <v>125</v>
      </c>
      <c r="C64" s="20">
        <v>142170</v>
      </c>
      <c r="D64" s="20">
        <v>142170</v>
      </c>
    </row>
    <row r="65" spans="1:4" s="9" customFormat="1" ht="63" outlineLevel="1" x14ac:dyDescent="0.2">
      <c r="A65" s="5" t="s">
        <v>43</v>
      </c>
      <c r="B65" s="14" t="s">
        <v>44</v>
      </c>
      <c r="C65" s="20">
        <f t="shared" ref="C65:D65" si="20">349100+10330</f>
        <v>359430</v>
      </c>
      <c r="D65" s="20">
        <f t="shared" si="20"/>
        <v>359430</v>
      </c>
    </row>
    <row r="66" spans="1:4" s="9" customFormat="1" ht="69.75" customHeight="1" outlineLevel="1" x14ac:dyDescent="0.2">
      <c r="A66" s="5" t="s">
        <v>45</v>
      </c>
      <c r="B66" s="14" t="s">
        <v>46</v>
      </c>
      <c r="C66" s="20">
        <f>474700+200000+208000</f>
        <v>882700</v>
      </c>
      <c r="D66" s="20">
        <f>474700+200000+208000</f>
        <v>882700</v>
      </c>
    </row>
    <row r="67" spans="1:4" s="9" customFormat="1" ht="71.25" customHeight="1" outlineLevel="1" x14ac:dyDescent="0.2">
      <c r="A67" s="5" t="s">
        <v>47</v>
      </c>
      <c r="B67" s="14" t="s">
        <v>137</v>
      </c>
      <c r="C67" s="20">
        <f>1382300+1500000+84400+40000</f>
        <v>3006700</v>
      </c>
      <c r="D67" s="20">
        <f>1382300+1500000+84400+40000</f>
        <v>3006700</v>
      </c>
    </row>
    <row r="68" spans="1:4" s="9" customFormat="1" ht="70.5" customHeight="1" outlineLevel="3" x14ac:dyDescent="0.2">
      <c r="A68" s="5" t="s">
        <v>41</v>
      </c>
      <c r="B68" s="6" t="s">
        <v>42</v>
      </c>
      <c r="C68" s="20">
        <v>3000000</v>
      </c>
      <c r="D68" s="20">
        <v>3000000</v>
      </c>
    </row>
    <row r="69" spans="1:4" ht="15.75" x14ac:dyDescent="0.2">
      <c r="A69" s="3" t="s">
        <v>48</v>
      </c>
      <c r="B69" s="15" t="s">
        <v>49</v>
      </c>
      <c r="C69" s="19">
        <f t="shared" ref="C69:D69" si="21">C70</f>
        <v>5458624500</v>
      </c>
      <c r="D69" s="19">
        <f t="shared" si="21"/>
        <v>5171226000</v>
      </c>
    </row>
    <row r="70" spans="1:4" ht="32.25" customHeight="1" outlineLevel="1" x14ac:dyDescent="0.2">
      <c r="A70" s="5" t="s">
        <v>50</v>
      </c>
      <c r="B70" s="11" t="s">
        <v>51</v>
      </c>
      <c r="C70" s="20">
        <f>C71+C72+C73</f>
        <v>5458624500</v>
      </c>
      <c r="D70" s="20">
        <f>D71+D72+D73</f>
        <v>5171226000</v>
      </c>
    </row>
    <row r="71" spans="1:4" ht="31.5" outlineLevel="2" x14ac:dyDescent="0.2">
      <c r="A71" s="5" t="s">
        <v>107</v>
      </c>
      <c r="B71" s="6" t="s">
        <v>52</v>
      </c>
      <c r="C71" s="20">
        <v>727054400</v>
      </c>
      <c r="D71" s="20">
        <v>439131400</v>
      </c>
    </row>
    <row r="72" spans="1:4" ht="15.75" outlineLevel="2" x14ac:dyDescent="0.2">
      <c r="A72" s="5" t="s">
        <v>108</v>
      </c>
      <c r="B72" s="6" t="s">
        <v>53</v>
      </c>
      <c r="C72" s="20">
        <v>4630581100</v>
      </c>
      <c r="D72" s="20">
        <v>4630949300</v>
      </c>
    </row>
    <row r="73" spans="1:4" ht="15.75" outlineLevel="2" x14ac:dyDescent="0.2">
      <c r="A73" s="5" t="s">
        <v>109</v>
      </c>
      <c r="B73" s="6" t="s">
        <v>54</v>
      </c>
      <c r="C73" s="20">
        <v>100989000</v>
      </c>
      <c r="D73" s="20">
        <v>101145300</v>
      </c>
    </row>
    <row r="74" spans="1:4" ht="15.75" x14ac:dyDescent="0.2">
      <c r="A74" s="16"/>
      <c r="B74" s="12" t="s">
        <v>55</v>
      </c>
      <c r="C74" s="27">
        <f>C7+C69</f>
        <v>10618283012</v>
      </c>
      <c r="D74" s="27">
        <f>D7+D69</f>
        <v>10452427912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8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Анна Александровна Антонович</cp:lastModifiedBy>
  <cp:lastPrinted>2023-11-10T11:46:16Z</cp:lastPrinted>
  <dcterms:created xsi:type="dcterms:W3CDTF">2019-11-01T04:08:00Z</dcterms:created>
  <dcterms:modified xsi:type="dcterms:W3CDTF">2023-11-15T10:59:17Z</dcterms:modified>
</cp:coreProperties>
</file>