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04.09.2023\"/>
    </mc:Choice>
  </mc:AlternateContent>
  <bookViews>
    <workbookView xWindow="0" yWindow="0" windowWidth="28800" windowHeight="124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4" l="1"/>
  <c r="C67" i="4" s="1"/>
  <c r="C66" i="4"/>
  <c r="C65" i="4"/>
  <c r="C64" i="4"/>
  <c r="C63" i="4"/>
  <c r="C61" i="4"/>
  <c r="C60" i="4"/>
  <c r="C59" i="4"/>
  <c r="C57" i="4"/>
  <c r="C51" i="4"/>
  <c r="C44" i="4"/>
  <c r="C40" i="4"/>
  <c r="C39" i="4"/>
  <c r="C38" i="4"/>
  <c r="C37" i="4"/>
  <c r="C35" i="4"/>
  <c r="C26" i="4"/>
  <c r="C25" i="4" s="1"/>
  <c r="C21" i="4"/>
  <c r="C18" i="4"/>
  <c r="C15" i="4"/>
  <c r="C13" i="4"/>
  <c r="C9" i="4"/>
  <c r="C7" i="4"/>
  <c r="C6" i="4" s="1"/>
  <c r="C5" i="4" s="1"/>
  <c r="C73" i="4" l="1"/>
  <c r="G68" i="4"/>
  <c r="G67" i="4" s="1"/>
  <c r="G66" i="4"/>
  <c r="G65" i="4"/>
  <c r="G64" i="4"/>
  <c r="G63" i="4"/>
  <c r="G61" i="4"/>
  <c r="G60" i="4"/>
  <c r="G59" i="4"/>
  <c r="G57" i="4"/>
  <c r="G51" i="4"/>
  <c r="G44" i="4" s="1"/>
  <c r="G40" i="4"/>
  <c r="G39" i="4"/>
  <c r="G38" i="4"/>
  <c r="G37" i="4"/>
  <c r="G35" i="4"/>
  <c r="G26" i="4"/>
  <c r="G21" i="4"/>
  <c r="G18" i="4"/>
  <c r="G15" i="4"/>
  <c r="G13" i="4"/>
  <c r="G9" i="4"/>
  <c r="G7" i="4"/>
  <c r="G6" i="4" s="1"/>
  <c r="G25" i="4" l="1"/>
  <c r="G5" i="4" s="1"/>
  <c r="G73" i="4" s="1"/>
  <c r="J7" i="4"/>
  <c r="J68" i="4" l="1"/>
  <c r="J67" i="4" s="1"/>
  <c r="J66" i="4"/>
  <c r="J65" i="4"/>
  <c r="J64" i="4"/>
  <c r="J63" i="4"/>
  <c r="J61" i="4"/>
  <c r="J60" i="4"/>
  <c r="J59" i="4"/>
  <c r="J57" i="4"/>
  <c r="J51" i="4"/>
  <c r="J44" i="4" s="1"/>
  <c r="J40" i="4"/>
  <c r="J39" i="4"/>
  <c r="J38" i="4"/>
  <c r="J37" i="4" s="1"/>
  <c r="J35" i="4"/>
  <c r="J26" i="4"/>
  <c r="J21" i="4"/>
  <c r="J18" i="4"/>
  <c r="J15" i="4"/>
  <c r="J13" i="4" s="1"/>
  <c r="J9" i="4"/>
  <c r="F68" i="4"/>
  <c r="F67" i="4" s="1"/>
  <c r="E67" i="4" s="1"/>
  <c r="F66" i="4"/>
  <c r="F65" i="4"/>
  <c r="F64" i="4"/>
  <c r="E64" i="4" s="1"/>
  <c r="F63" i="4"/>
  <c r="F61" i="4"/>
  <c r="F60" i="4"/>
  <c r="F59" i="4"/>
  <c r="F57" i="4"/>
  <c r="E57" i="4" s="1"/>
  <c r="F51" i="4"/>
  <c r="E51" i="4" s="1"/>
  <c r="F44" i="4"/>
  <c r="E44" i="4" s="1"/>
  <c r="F40" i="4"/>
  <c r="F39" i="4"/>
  <c r="F38" i="4"/>
  <c r="F37" i="4" s="1"/>
  <c r="E37" i="4" s="1"/>
  <c r="F35" i="4"/>
  <c r="E35" i="4" s="1"/>
  <c r="F26" i="4"/>
  <c r="E26" i="4" s="1"/>
  <c r="F21" i="4"/>
  <c r="E21" i="4" s="1"/>
  <c r="F18" i="4"/>
  <c r="F15" i="4"/>
  <c r="E15" i="4" s="1"/>
  <c r="F13" i="4"/>
  <c r="F9" i="4"/>
  <c r="E7" i="4"/>
  <c r="E8" i="4"/>
  <c r="E10" i="4"/>
  <c r="E11" i="4"/>
  <c r="E12" i="4"/>
  <c r="E13" i="4"/>
  <c r="E14" i="4"/>
  <c r="E16" i="4"/>
  <c r="E17" i="4"/>
  <c r="E18" i="4"/>
  <c r="E19" i="4"/>
  <c r="E20" i="4"/>
  <c r="E22" i="4"/>
  <c r="E23" i="4"/>
  <c r="E27" i="4"/>
  <c r="E28" i="4"/>
  <c r="E29" i="4"/>
  <c r="E30" i="4"/>
  <c r="E31" i="4"/>
  <c r="E32" i="4"/>
  <c r="E33" i="4"/>
  <c r="E34" i="4"/>
  <c r="E36" i="4"/>
  <c r="E38" i="4"/>
  <c r="E39" i="4"/>
  <c r="E40" i="4"/>
  <c r="E41" i="4"/>
  <c r="E42" i="4"/>
  <c r="E43" i="4"/>
  <c r="E45" i="4"/>
  <c r="E46" i="4"/>
  <c r="E47" i="4"/>
  <c r="E48" i="4"/>
  <c r="E49" i="4"/>
  <c r="E50" i="4"/>
  <c r="E52" i="4"/>
  <c r="E53" i="4"/>
  <c r="E54" i="4"/>
  <c r="E55" i="4"/>
  <c r="E56" i="4"/>
  <c r="E58" i="4"/>
  <c r="E59" i="4"/>
  <c r="E60" i="4"/>
  <c r="E61" i="4"/>
  <c r="E62" i="4"/>
  <c r="E63" i="4"/>
  <c r="E65" i="4"/>
  <c r="E66" i="4"/>
  <c r="E68" i="4"/>
  <c r="E69" i="4"/>
  <c r="E70" i="4"/>
  <c r="E71" i="4"/>
  <c r="E72" i="4"/>
  <c r="F6" i="4" l="1"/>
  <c r="E6" i="4" s="1"/>
  <c r="J6" i="4"/>
  <c r="J25" i="4"/>
  <c r="E9" i="4"/>
  <c r="F25" i="4"/>
  <c r="E25" i="4" s="1"/>
  <c r="G74" i="4"/>
  <c r="J5" i="4" l="1"/>
  <c r="J73" i="4" s="1"/>
  <c r="F5" i="4"/>
  <c r="E5" i="4" l="1"/>
  <c r="F73" i="4"/>
  <c r="E73" i="4" s="1"/>
  <c r="I8" i="4"/>
  <c r="I10" i="4"/>
  <c r="I11" i="4"/>
  <c r="I12" i="4"/>
  <c r="I14" i="4"/>
  <c r="I16" i="4"/>
  <c r="I17" i="4"/>
  <c r="I19" i="4"/>
  <c r="I20" i="4"/>
  <c r="I22" i="4"/>
  <c r="I23" i="4"/>
  <c r="I25" i="4"/>
  <c r="I26" i="4"/>
  <c r="I27" i="4"/>
  <c r="I28" i="4"/>
  <c r="I29" i="4"/>
  <c r="I30" i="4"/>
  <c r="I31" i="4"/>
  <c r="I33" i="4"/>
  <c r="I38" i="4"/>
  <c r="I39" i="4"/>
  <c r="I40" i="4"/>
  <c r="I42" i="4"/>
  <c r="I43" i="4"/>
  <c r="I44" i="4"/>
  <c r="I45" i="4"/>
  <c r="I46" i="4"/>
  <c r="I48" i="4"/>
  <c r="I49" i="4"/>
  <c r="I50" i="4"/>
  <c r="I51" i="4"/>
  <c r="I52" i="4"/>
  <c r="I53" i="4"/>
  <c r="I54" i="4"/>
  <c r="I55" i="4"/>
  <c r="I56" i="4"/>
  <c r="I59" i="4"/>
  <c r="I62" i="4"/>
  <c r="I63" i="4"/>
  <c r="I64" i="4"/>
  <c r="I66" i="4"/>
  <c r="I67" i="4"/>
  <c r="I68" i="4"/>
  <c r="I71" i="4"/>
  <c r="I72" i="4"/>
  <c r="I73" i="4"/>
  <c r="I74" i="4"/>
  <c r="I75" i="4"/>
  <c r="I76" i="4"/>
  <c r="I77" i="4"/>
  <c r="H8" i="4"/>
  <c r="H10" i="4"/>
  <c r="H11" i="4"/>
  <c r="H12" i="4"/>
  <c r="H14" i="4"/>
  <c r="H16" i="4"/>
  <c r="H17" i="4"/>
  <c r="H19" i="4"/>
  <c r="H20" i="4"/>
  <c r="H22" i="4"/>
  <c r="H23" i="4"/>
  <c r="H25" i="4"/>
  <c r="H26" i="4"/>
  <c r="H27" i="4"/>
  <c r="H28" i="4"/>
  <c r="H29" i="4"/>
  <c r="H30" i="4"/>
  <c r="H31" i="4"/>
  <c r="H33" i="4"/>
  <c r="H38" i="4"/>
  <c r="H39" i="4"/>
  <c r="H40" i="4"/>
  <c r="H42" i="4"/>
  <c r="H43" i="4"/>
  <c r="H44" i="4"/>
  <c r="H45" i="4"/>
  <c r="H46" i="4"/>
  <c r="H48" i="4"/>
  <c r="H49" i="4"/>
  <c r="H50" i="4"/>
  <c r="H51" i="4"/>
  <c r="H52" i="4"/>
  <c r="H53" i="4"/>
  <c r="H54" i="4"/>
  <c r="H55" i="4"/>
  <c r="H56" i="4"/>
  <c r="H59" i="4"/>
  <c r="H62" i="4"/>
  <c r="H63" i="4"/>
  <c r="H64" i="4"/>
  <c r="H66" i="4"/>
  <c r="H67" i="4"/>
  <c r="H68" i="4"/>
  <c r="H71" i="4"/>
  <c r="H72" i="4"/>
  <c r="H73" i="4"/>
  <c r="H74" i="4"/>
  <c r="H75" i="4"/>
  <c r="H76" i="4"/>
  <c r="H77" i="4"/>
  <c r="E74" i="4"/>
  <c r="E75" i="4"/>
  <c r="E76" i="4"/>
  <c r="E77" i="4"/>
  <c r="D8" i="4"/>
  <c r="D10" i="4"/>
  <c r="D11" i="4"/>
  <c r="D12" i="4"/>
  <c r="D14" i="4"/>
  <c r="D16" i="4"/>
  <c r="D17" i="4"/>
  <c r="D19" i="4"/>
  <c r="D20" i="4"/>
  <c r="D22" i="4"/>
  <c r="D23" i="4"/>
  <c r="D25" i="4"/>
  <c r="D26" i="4"/>
  <c r="D27" i="4"/>
  <c r="D28" i="4"/>
  <c r="D29" i="4"/>
  <c r="D30" i="4"/>
  <c r="D31" i="4"/>
  <c r="D33" i="4"/>
  <c r="D38" i="4"/>
  <c r="D39" i="4"/>
  <c r="D40" i="4"/>
  <c r="D42" i="4"/>
  <c r="D43" i="4"/>
  <c r="D44" i="4"/>
  <c r="D45" i="4"/>
  <c r="D46" i="4"/>
  <c r="D48" i="4"/>
  <c r="D49" i="4"/>
  <c r="D50" i="4"/>
  <c r="D51" i="4"/>
  <c r="D52" i="4"/>
  <c r="D53" i="4"/>
  <c r="D54" i="4"/>
  <c r="D55" i="4"/>
  <c r="D56" i="4"/>
  <c r="D59" i="4"/>
  <c r="D62" i="4"/>
  <c r="D63" i="4"/>
  <c r="D64" i="4"/>
  <c r="D66" i="4"/>
  <c r="D67" i="4"/>
  <c r="D68" i="4"/>
  <c r="D71" i="4"/>
  <c r="D72" i="4"/>
  <c r="D73" i="4"/>
  <c r="D74" i="4"/>
  <c r="D75" i="4"/>
  <c r="D76" i="4"/>
  <c r="D77" i="4"/>
  <c r="I36" i="4" l="1"/>
  <c r="H36" i="4"/>
  <c r="I35" i="4"/>
  <c r="H35" i="4"/>
  <c r="H37" i="4"/>
  <c r="I37" i="4"/>
  <c r="I47" i="4"/>
  <c r="H47" i="4"/>
  <c r="I7" i="4"/>
  <c r="H7" i="4"/>
  <c r="I60" i="4"/>
  <c r="H60" i="4"/>
  <c r="D61" i="4"/>
  <c r="I41" i="4"/>
  <c r="H41" i="4"/>
  <c r="I57" i="4"/>
  <c r="H57" i="4"/>
  <c r="I61" i="4"/>
  <c r="H61" i="4"/>
  <c r="D65" i="4"/>
  <c r="D32" i="4"/>
  <c r="I9" i="4"/>
  <c r="H9" i="4"/>
  <c r="I58" i="4"/>
  <c r="H58" i="4"/>
  <c r="I15" i="4"/>
  <c r="H15" i="4"/>
  <c r="I21" i="4"/>
  <c r="H21" i="4"/>
  <c r="I65" i="4"/>
  <c r="H65" i="4"/>
  <c r="D21" i="4"/>
  <c r="I6" i="4"/>
  <c r="H6" i="4"/>
  <c r="I13" i="4"/>
  <c r="H13" i="4"/>
  <c r="D7" i="4"/>
  <c r="I18" i="4"/>
  <c r="H18" i="4"/>
  <c r="D18" i="4"/>
  <c r="D34" i="4"/>
  <c r="D35" i="4"/>
  <c r="D36" i="4"/>
  <c r="D37" i="4"/>
  <c r="D47" i="4"/>
  <c r="D9" i="4"/>
  <c r="D57" i="4"/>
  <c r="D58" i="4"/>
  <c r="D15" i="4"/>
  <c r="D60" i="4"/>
  <c r="I32" i="4"/>
  <c r="H32" i="4"/>
  <c r="I69" i="4"/>
  <c r="H69" i="4"/>
  <c r="H70" i="4"/>
  <c r="I70" i="4"/>
  <c r="D70" i="4"/>
  <c r="D13" i="4" l="1"/>
  <c r="D41" i="4"/>
  <c r="I34" i="4"/>
  <c r="H34" i="4"/>
  <c r="D69" i="4"/>
  <c r="H24" i="4" l="1"/>
  <c r="D24" i="4"/>
  <c r="D6" i="4"/>
  <c r="D5" i="4" l="1"/>
  <c r="I5" i="4"/>
  <c r="H5" i="4"/>
</calcChain>
</file>

<file path=xl/sharedStrings.xml><?xml version="1.0" encoding="utf-8"?>
<sst xmlns="http://schemas.openxmlformats.org/spreadsheetml/2006/main" count="154" uniqueCount="153">
  <si>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</si>
  <si>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</si>
  <si>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</si>
  <si>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</si>
  <si>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</si>
  <si>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</si>
  <si>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</si>
  <si>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</si>
  <si>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</si>
  <si>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</si>
  <si>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</si>
  <si>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</si>
  <si>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</si>
  <si>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</si>
  <si>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</si>
  <si>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</si>
  <si>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</si>
  <si>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</si>
  <si>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</si>
  <si>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</si>
  <si>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</si>
  <si>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</si>
  <si>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</si>
  <si>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</si>
  <si>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</si>
  <si>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</si>
  <si>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</si>
  <si>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</si>
  <si>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</si>
  <si>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</si>
  <si>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</si>
  <si>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</si>
  <si>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</si>
  <si>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</si>
  <si>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</si>
  <si>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</si>
  <si>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</si>
  <si>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</si>
  <si>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</si>
  <si>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</si>
  <si>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</si>
  <si>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</si>
  <si>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</si>
  <si>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</si>
  <si>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</si>
  <si>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</si>
  <si>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</si>
  <si>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</si>
  <si>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</si>
  <si>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</si>
  <si>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</si>
  <si>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</si>
  <si>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</si>
  <si>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</si>
  <si>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</si>
  <si>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</si>
  <si>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</si>
  <si>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</si>
  <si>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</si>
  <si>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</si>
  <si>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</si>
  <si>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</si>
  <si>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</si>
  <si>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</si>
  <si>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</si>
  <si>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</si>
  <si>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</si>
  <si>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</si>
  <si>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</si>
  <si>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</si>
  <si>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</si>
  <si>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</si>
  <si>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</si>
  <si>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</si>
  <si>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</si>
  <si>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</si>
  <si>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</si>
  <si>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</si>
  <si>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</si>
  <si>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</si>
  <si>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</si>
  <si>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</si>
  <si>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</si>
  <si>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</si>
  <si>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</si>
  <si>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</si>
  <si>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</si>
  <si>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</si>
  <si>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</si>
  <si>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</si>
  <si>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</si>
  <si>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</si>
  <si>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</si>
  <si>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</si>
  <si>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</si>
  <si>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</si>
  <si>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</si>
  <si>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</si>
  <si>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</si>
  <si>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</si>
  <si>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</si>
  <si>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</si>
  <si>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</si>
  <si>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</si>
  <si>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</si>
  <si>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</si>
  <si>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</si>
  <si>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</si>
  <si>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</si>
  <si>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</si>
  <si>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</si>
  <si>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</si>
  <si>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</si>
  <si>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</si>
  <si>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</si>
  <si>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</si>
  <si>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</si>
  <si>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</si>
  <si>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</si>
  <si>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</si>
  <si>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</si>
  <si>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</si>
  <si>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</si>
  <si>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</si>
  <si>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</si>
  <si>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</si>
  <si>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</si>
  <si>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</si>
  <si>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</si>
  <si>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</si>
  <si>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</si>
  <si>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Уточнённый бюджет на 2024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</si>
  <si>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</si>
  <si>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</si>
  <si>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</si>
  <si>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</si>
  <si>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2024 год с учётом поправок, в рублях</t>
  </si>
  <si>
    <t>Уточнённый бюджет на 2025 год, в рублях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</si>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</sst>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7"/>
  <sheetViews>
    <sheetView showGridLines="0" tabSelected="1" zoomScale="90" zoomScaleNormal="90" workbookViewId="0">
      <pane xSplit="2" topLeftCell="C1" activePane="topRight" state="frozen"/>
      <selection pane="topRight" activeCell="G7" sqref="G7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20" customWidth="1"/>
    <col min="3" max="3" width="19.28515625" style="1" bestFit="1" customWidth="1"/>
    <col min="4" max="4" width="23.7109375" style="1" customWidth="1"/>
    <col min="5" max="5" width="19.28515625" style="1" customWidth="1"/>
    <col min="6" max="6" width="24.140625" style="1" customWidth="1"/>
    <col min="7" max="7" width="19.28515625" style="1" bestFit="1" customWidth="1"/>
    <col min="8" max="8" width="22.140625" style="1" customWidth="1"/>
    <col min="9" max="10" width="19.28515625" style="1" customWidth="1"/>
    <col min="11" max="16384" width="9.140625" style="1"/>
  </cols>
  <sheetData>
    <row r="1" spans="1:10" ht="12.75" customHeight="1" x14ac:dyDescent="0.25">
      <c r="G1" s="17"/>
      <c r="H1" s="17"/>
    </row>
    <row r="2" spans="1:10" ht="12.75" customHeight="1" x14ac:dyDescent="0.2">
      <c r="A2" s="25"/>
      <c r="B2" s="25"/>
      <c r="J2" s="22" t="s">
        <v>0</v>
      </c>
    </row>
    <row r="3" spans="1:10" ht="51" customHeight="1" x14ac:dyDescent="0.2">
      <c r="A3" s="23" t="s">
        <v>1</v>
      </c>
      <c r="B3" s="23" t="s">
        <v>2</v>
      </c>
      <c r="C3" s="24" t="s">
        <v>131</v>
      </c>
      <c r="D3" s="24" t="s">
        <v>132</v>
      </c>
      <c r="E3" s="24" t="s">
        <v>133</v>
      </c>
      <c r="F3" s="24" t="s">
        <v>136</v>
      </c>
      <c r="G3" s="24" t="s">
        <v>137</v>
      </c>
      <c r="H3" s="24" t="s">
        <v>134</v>
      </c>
      <c r="I3" s="24" t="s">
        <v>135</v>
      </c>
      <c r="J3" s="24" t="s">
        <v>137</v>
      </c>
    </row>
    <row r="4" spans="1:10" ht="13.5" customHeight="1" x14ac:dyDescent="0.2">
      <c r="A4" s="23">
        <v>1</v>
      </c>
      <c r="B4" s="23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</row>
    <row r="5" spans="1:10" ht="27.75" customHeight="1" x14ac:dyDescent="0.2">
      <c r="A5" s="2" t="s">
        <v>3</v>
      </c>
      <c r="B5" s="14" t="s">
        <v>4</v>
      </c>
      <c r="C5" s="18">
        <f>C6+C25</f>
        <v>4494796200</v>
      </c>
      <c r="D5" s="18">
        <f>F5-C5</f>
        <v>33000000</v>
      </c>
      <c r="E5" s="18">
        <f>((F5/C5)*100-100)</f>
        <v>0.73418234179338526</v>
      </c>
      <c r="F5" s="18">
        <f>F6+F25</f>
        <v>4527796200</v>
      </c>
      <c r="G5" s="18">
        <f>G6+G25</f>
        <v>4681644954</v>
      </c>
      <c r="H5" s="18">
        <f>J5-G5</f>
        <v>0</v>
      </c>
      <c r="I5" s="18">
        <f>((J5/G5)*100-100)</f>
        <v>0</v>
      </c>
      <c r="J5" s="18">
        <f>J6+J25</f>
        <v>4681644954</v>
      </c>
    </row>
    <row r="6" spans="1:10" ht="15.75" outlineLevel="1" x14ac:dyDescent="0.2">
      <c r="A6" s="2"/>
      <c r="B6" s="3" t="s">
        <v>5</v>
      </c>
      <c r="C6" s="18">
        <f>C7+C8+C9+C13+C21</f>
        <v>3984251600</v>
      </c>
      <c r="D6" s="18">
        <f t="shared" ref="D6:D68" si="0">F6-C6</f>
        <v>33000000</v>
      </c>
      <c r="E6" s="18">
        <f t="shared" ref="E6:E68" si="1">((F6/C6)*100-100)</f>
        <v>0.82826094617117008</v>
      </c>
      <c r="F6" s="18">
        <f>F7+F8+F9+F13+F21</f>
        <v>4017251600</v>
      </c>
      <c r="G6" s="18">
        <f>G7+G8+G9+G13+G21</f>
        <v>4182845400</v>
      </c>
      <c r="H6" s="18">
        <f t="shared" ref="H6:H68" si="2">J6-G6</f>
        <v>0</v>
      </c>
      <c r="I6" s="18">
        <f t="shared" ref="I6:I68" si="3">((J6/G6)*100-100)</f>
        <v>0</v>
      </c>
      <c r="J6" s="18">
        <f>J7+J8+J9+J13+J21</f>
        <v>4182845400</v>
      </c>
    </row>
    <row r="7" spans="1:10" ht="19.5" customHeight="1" outlineLevel="2" x14ac:dyDescent="0.2">
      <c r="A7" s="4" t="s">
        <v>6</v>
      </c>
      <c r="B7" s="5" t="s">
        <v>138</v>
      </c>
      <c r="C7" s="19">
        <f>2357944000+764370300</f>
        <v>3122314300</v>
      </c>
      <c r="D7" s="18">
        <f t="shared" si="0"/>
        <v>33000000</v>
      </c>
      <c r="E7" s="18">
        <f t="shared" si="1"/>
        <v>1.056908332386655</v>
      </c>
      <c r="F7" s="19">
        <v>3155314300</v>
      </c>
      <c r="G7" s="19">
        <f>2452262000+768509500+100000000</f>
        <v>3320771500</v>
      </c>
      <c r="H7" s="18">
        <f t="shared" si="2"/>
        <v>0</v>
      </c>
      <c r="I7" s="18">
        <f t="shared" si="3"/>
        <v>0</v>
      </c>
      <c r="J7" s="19">
        <f>2452262000+768509500+100000000</f>
        <v>3320771500</v>
      </c>
    </row>
    <row r="8" spans="1:10" ht="33.75" customHeight="1" outlineLevel="1" x14ac:dyDescent="0.2">
      <c r="A8" s="4" t="s">
        <v>105</v>
      </c>
      <c r="B8" s="7" t="s">
        <v>103</v>
      </c>
      <c r="C8" s="19">
        <v>8192400</v>
      </c>
      <c r="D8" s="18">
        <f t="shared" si="0"/>
        <v>0</v>
      </c>
      <c r="E8" s="18">
        <f t="shared" si="1"/>
        <v>0</v>
      </c>
      <c r="F8" s="19">
        <v>8192400</v>
      </c>
      <c r="G8" s="19">
        <v>8192400</v>
      </c>
      <c r="H8" s="18">
        <f t="shared" si="2"/>
        <v>0</v>
      </c>
      <c r="I8" s="18">
        <f t="shared" si="3"/>
        <v>0</v>
      </c>
      <c r="J8" s="19">
        <v>8192400</v>
      </c>
    </row>
    <row r="9" spans="1:10" ht="15.75" outlineLevel="1" x14ac:dyDescent="0.2">
      <c r="A9" s="4" t="s">
        <v>7</v>
      </c>
      <c r="B9" s="7" t="s">
        <v>8</v>
      </c>
      <c r="C9" s="19">
        <f>C10+C11+C12</f>
        <v>628326600</v>
      </c>
      <c r="D9" s="18">
        <f t="shared" si="0"/>
        <v>0</v>
      </c>
      <c r="E9" s="18">
        <f t="shared" si="1"/>
        <v>0</v>
      </c>
      <c r="F9" s="19">
        <f>F10+F11+F12</f>
        <v>628326600</v>
      </c>
      <c r="G9" s="19">
        <f>G10+G11+G12</f>
        <v>628328200</v>
      </c>
      <c r="H9" s="18">
        <f t="shared" si="2"/>
        <v>0</v>
      </c>
      <c r="I9" s="18">
        <f t="shared" si="3"/>
        <v>0</v>
      </c>
      <c r="J9" s="19">
        <f>J10+J11+J12</f>
        <v>628328200</v>
      </c>
    </row>
    <row r="10" spans="1:10" ht="21" customHeight="1" outlineLevel="2" x14ac:dyDescent="0.2">
      <c r="A10" s="4" t="s">
        <v>9</v>
      </c>
      <c r="B10" s="5" t="s">
        <v>58</v>
      </c>
      <c r="C10" s="19">
        <v>600000000</v>
      </c>
      <c r="D10" s="18">
        <f t="shared" si="0"/>
        <v>0</v>
      </c>
      <c r="E10" s="18">
        <f t="shared" si="1"/>
        <v>0</v>
      </c>
      <c r="F10" s="19">
        <v>600000000</v>
      </c>
      <c r="G10" s="19">
        <v>600000000</v>
      </c>
      <c r="H10" s="18">
        <f t="shared" si="2"/>
        <v>0</v>
      </c>
      <c r="I10" s="18">
        <f t="shared" si="3"/>
        <v>0</v>
      </c>
      <c r="J10" s="19">
        <v>600000000</v>
      </c>
    </row>
    <row r="11" spans="1:10" s="8" customFormat="1" ht="15.75" outlineLevel="3" x14ac:dyDescent="0.2">
      <c r="A11" s="4" t="s">
        <v>104</v>
      </c>
      <c r="B11" s="5" t="s">
        <v>59</v>
      </c>
      <c r="C11" s="19">
        <v>826600</v>
      </c>
      <c r="D11" s="18">
        <f t="shared" si="0"/>
        <v>0</v>
      </c>
      <c r="E11" s="18">
        <f t="shared" si="1"/>
        <v>0</v>
      </c>
      <c r="F11" s="19">
        <v>826600</v>
      </c>
      <c r="G11" s="19">
        <v>828200</v>
      </c>
      <c r="H11" s="18">
        <f t="shared" si="2"/>
        <v>0</v>
      </c>
      <c r="I11" s="18">
        <f t="shared" si="3"/>
        <v>0</v>
      </c>
      <c r="J11" s="19">
        <v>828200</v>
      </c>
    </row>
    <row r="12" spans="1:10" s="8" customFormat="1" ht="31.5" outlineLevel="3" x14ac:dyDescent="0.2">
      <c r="A12" s="4" t="s">
        <v>60</v>
      </c>
      <c r="B12" s="5" t="s">
        <v>61</v>
      </c>
      <c r="C12" s="19">
        <v>27500000</v>
      </c>
      <c r="D12" s="18">
        <f t="shared" si="0"/>
        <v>0</v>
      </c>
      <c r="E12" s="18">
        <f t="shared" si="1"/>
        <v>0</v>
      </c>
      <c r="F12" s="19">
        <v>27500000</v>
      </c>
      <c r="G12" s="19">
        <v>27500000</v>
      </c>
      <c r="H12" s="18">
        <f t="shared" si="2"/>
        <v>0</v>
      </c>
      <c r="I12" s="18">
        <f t="shared" si="3"/>
        <v>0</v>
      </c>
      <c r="J12" s="19">
        <v>27500000</v>
      </c>
    </row>
    <row r="13" spans="1:10" s="8" customFormat="1" ht="15.75" customHeight="1" outlineLevel="1" x14ac:dyDescent="0.2">
      <c r="A13" s="4" t="s">
        <v>10</v>
      </c>
      <c r="B13" s="9" t="s">
        <v>11</v>
      </c>
      <c r="C13" s="19">
        <f t="shared" ref="C13" si="4">C14+C18+C15</f>
        <v>201320200</v>
      </c>
      <c r="D13" s="18">
        <f t="shared" si="0"/>
        <v>0</v>
      </c>
      <c r="E13" s="18">
        <f t="shared" si="1"/>
        <v>0</v>
      </c>
      <c r="F13" s="19">
        <f t="shared" ref="F13:G13" si="5">F14+F18+F15</f>
        <v>201320200</v>
      </c>
      <c r="G13" s="19">
        <f t="shared" si="5"/>
        <v>201439100</v>
      </c>
      <c r="H13" s="18">
        <f t="shared" si="2"/>
        <v>0</v>
      </c>
      <c r="I13" s="18">
        <f t="shared" si="3"/>
        <v>0</v>
      </c>
      <c r="J13" s="19">
        <f t="shared" ref="J13" si="6">J14+J18+J15</f>
        <v>201439100</v>
      </c>
    </row>
    <row r="14" spans="1:10" s="8" customFormat="1" ht="45.75" customHeight="1" outlineLevel="3" x14ac:dyDescent="0.2">
      <c r="A14" s="4" t="s">
        <v>62</v>
      </c>
      <c r="B14" s="5" t="s">
        <v>63</v>
      </c>
      <c r="C14" s="19">
        <v>74806400</v>
      </c>
      <c r="D14" s="18">
        <f t="shared" si="0"/>
        <v>0</v>
      </c>
      <c r="E14" s="18">
        <f t="shared" si="1"/>
        <v>0</v>
      </c>
      <c r="F14" s="19">
        <v>74806400</v>
      </c>
      <c r="G14" s="19">
        <v>74881200</v>
      </c>
      <c r="H14" s="18">
        <f t="shared" si="2"/>
        <v>0</v>
      </c>
      <c r="I14" s="18">
        <f t="shared" si="3"/>
        <v>0</v>
      </c>
      <c r="J14" s="19">
        <v>74881200</v>
      </c>
    </row>
    <row r="15" spans="1:10" s="8" customFormat="1" ht="21.75" customHeight="1" outlineLevel="3" x14ac:dyDescent="0.2">
      <c r="A15" s="4" t="s">
        <v>12</v>
      </c>
      <c r="B15" s="5" t="s">
        <v>13</v>
      </c>
      <c r="C15" s="19">
        <f t="shared" ref="C15" si="7">C16+C17</f>
        <v>59000000</v>
      </c>
      <c r="D15" s="18">
        <f t="shared" si="0"/>
        <v>0</v>
      </c>
      <c r="E15" s="18">
        <f t="shared" si="1"/>
        <v>0</v>
      </c>
      <c r="F15" s="19">
        <f t="shared" ref="F15:G15" si="8">F16+F17</f>
        <v>59000000</v>
      </c>
      <c r="G15" s="19">
        <f t="shared" si="8"/>
        <v>59000000</v>
      </c>
      <c r="H15" s="18">
        <f t="shared" si="2"/>
        <v>0</v>
      </c>
      <c r="I15" s="18">
        <f t="shared" si="3"/>
        <v>0</v>
      </c>
      <c r="J15" s="19">
        <f t="shared" ref="J15" si="9">J16+J17</f>
        <v>59000000</v>
      </c>
    </row>
    <row r="16" spans="1:10" s="8" customFormat="1" ht="21.75" customHeight="1" outlineLevel="3" x14ac:dyDescent="0.2">
      <c r="A16" s="4" t="s">
        <v>64</v>
      </c>
      <c r="B16" s="5" t="s">
        <v>65</v>
      </c>
      <c r="C16" s="19">
        <v>25000000</v>
      </c>
      <c r="D16" s="18">
        <f t="shared" si="0"/>
        <v>0</v>
      </c>
      <c r="E16" s="18">
        <f t="shared" si="1"/>
        <v>0</v>
      </c>
      <c r="F16" s="19">
        <v>25000000</v>
      </c>
      <c r="G16" s="19">
        <v>25000000</v>
      </c>
      <c r="H16" s="18">
        <f t="shared" si="2"/>
        <v>0</v>
      </c>
      <c r="I16" s="18">
        <f t="shared" si="3"/>
        <v>0</v>
      </c>
      <c r="J16" s="19">
        <v>25000000</v>
      </c>
    </row>
    <row r="17" spans="1:10" s="8" customFormat="1" ht="21.75" customHeight="1" outlineLevel="3" x14ac:dyDescent="0.2">
      <c r="A17" s="4" t="s">
        <v>66</v>
      </c>
      <c r="B17" s="5" t="s">
        <v>67</v>
      </c>
      <c r="C17" s="19">
        <v>34000000</v>
      </c>
      <c r="D17" s="18">
        <f t="shared" si="0"/>
        <v>0</v>
      </c>
      <c r="E17" s="18">
        <f t="shared" si="1"/>
        <v>0</v>
      </c>
      <c r="F17" s="19">
        <v>34000000</v>
      </c>
      <c r="G17" s="19">
        <v>34000000</v>
      </c>
      <c r="H17" s="18">
        <f t="shared" si="2"/>
        <v>0</v>
      </c>
      <c r="I17" s="18">
        <f t="shared" si="3"/>
        <v>0</v>
      </c>
      <c r="J17" s="19">
        <v>34000000</v>
      </c>
    </row>
    <row r="18" spans="1:10" s="8" customFormat="1" ht="15.75" customHeight="1" outlineLevel="2" x14ac:dyDescent="0.2">
      <c r="A18" s="4" t="s">
        <v>14</v>
      </c>
      <c r="B18" s="5" t="s">
        <v>15</v>
      </c>
      <c r="C18" s="19">
        <f t="shared" ref="C18" si="10">C19+C20</f>
        <v>67513800</v>
      </c>
      <c r="D18" s="18">
        <f t="shared" si="0"/>
        <v>0</v>
      </c>
      <c r="E18" s="18">
        <f t="shared" si="1"/>
        <v>0</v>
      </c>
      <c r="F18" s="19">
        <f t="shared" ref="F18:G18" si="11">F19+F20</f>
        <v>67513800</v>
      </c>
      <c r="G18" s="19">
        <f t="shared" si="11"/>
        <v>67557900</v>
      </c>
      <c r="H18" s="18">
        <f t="shared" si="2"/>
        <v>0</v>
      </c>
      <c r="I18" s="18">
        <f t="shared" si="3"/>
        <v>0</v>
      </c>
      <c r="J18" s="19">
        <f t="shared" ref="J18" si="12">J19+J20</f>
        <v>67557900</v>
      </c>
    </row>
    <row r="19" spans="1:10" s="8" customFormat="1" ht="31.5" outlineLevel="4" x14ac:dyDescent="0.2">
      <c r="A19" s="4" t="s">
        <v>16</v>
      </c>
      <c r="B19" s="5" t="s">
        <v>17</v>
      </c>
      <c r="C19" s="19">
        <v>55861800</v>
      </c>
      <c r="D19" s="18">
        <f t="shared" si="0"/>
        <v>0</v>
      </c>
      <c r="E19" s="18">
        <f t="shared" si="1"/>
        <v>0</v>
      </c>
      <c r="F19" s="19">
        <v>55861800</v>
      </c>
      <c r="G19" s="19">
        <v>55976400</v>
      </c>
      <c r="H19" s="18">
        <f t="shared" si="2"/>
        <v>0</v>
      </c>
      <c r="I19" s="18">
        <f t="shared" si="3"/>
        <v>0</v>
      </c>
      <c r="J19" s="19">
        <v>55976400</v>
      </c>
    </row>
    <row r="20" spans="1:10" s="8" customFormat="1" ht="31.5" outlineLevel="4" x14ac:dyDescent="0.2">
      <c r="A20" s="4" t="s">
        <v>18</v>
      </c>
      <c r="B20" s="5" t="s">
        <v>19</v>
      </c>
      <c r="C20" s="19">
        <v>11652000</v>
      </c>
      <c r="D20" s="18">
        <f t="shared" si="0"/>
        <v>0</v>
      </c>
      <c r="E20" s="18">
        <f t="shared" si="1"/>
        <v>0</v>
      </c>
      <c r="F20" s="19">
        <v>11652000</v>
      </c>
      <c r="G20" s="19">
        <v>11581500</v>
      </c>
      <c r="H20" s="18">
        <f t="shared" si="2"/>
        <v>0</v>
      </c>
      <c r="I20" s="18">
        <f t="shared" si="3"/>
        <v>0</v>
      </c>
      <c r="J20" s="19">
        <v>11581500</v>
      </c>
    </row>
    <row r="21" spans="1:10" s="8" customFormat="1" ht="15.75" customHeight="1" outlineLevel="1" x14ac:dyDescent="0.2">
      <c r="A21" s="4" t="s">
        <v>20</v>
      </c>
      <c r="B21" s="10" t="s">
        <v>21</v>
      </c>
      <c r="C21" s="19">
        <f t="shared" ref="C21" si="13">C22+C24+C23</f>
        <v>24098100</v>
      </c>
      <c r="D21" s="18">
        <f t="shared" si="0"/>
        <v>0</v>
      </c>
      <c r="E21" s="18">
        <f t="shared" si="1"/>
        <v>0</v>
      </c>
      <c r="F21" s="19">
        <f t="shared" ref="F21:G21" si="14">F22+F24+F23</f>
        <v>24098100</v>
      </c>
      <c r="G21" s="19">
        <f t="shared" si="14"/>
        <v>24114200</v>
      </c>
      <c r="H21" s="18">
        <f t="shared" si="2"/>
        <v>0</v>
      </c>
      <c r="I21" s="18">
        <f t="shared" si="3"/>
        <v>0</v>
      </c>
      <c r="J21" s="19">
        <f t="shared" ref="J21" si="15">J22+J24+J23</f>
        <v>24114200</v>
      </c>
    </row>
    <row r="22" spans="1:10" s="8" customFormat="1" ht="47.25" outlineLevel="3" x14ac:dyDescent="0.2">
      <c r="A22" s="4" t="s">
        <v>68</v>
      </c>
      <c r="B22" s="5" t="s">
        <v>69</v>
      </c>
      <c r="C22" s="19">
        <v>24088100</v>
      </c>
      <c r="D22" s="18">
        <f t="shared" si="0"/>
        <v>0</v>
      </c>
      <c r="E22" s="18">
        <f t="shared" si="1"/>
        <v>0</v>
      </c>
      <c r="F22" s="19">
        <v>24088100</v>
      </c>
      <c r="G22" s="19">
        <v>24104200</v>
      </c>
      <c r="H22" s="18">
        <f t="shared" si="2"/>
        <v>0</v>
      </c>
      <c r="I22" s="18">
        <f t="shared" si="3"/>
        <v>0</v>
      </c>
      <c r="J22" s="19">
        <v>24104200</v>
      </c>
    </row>
    <row r="23" spans="1:10" s="8" customFormat="1" ht="63.75" customHeight="1" outlineLevel="3" collapsed="1" x14ac:dyDescent="0.2">
      <c r="A23" s="4" t="s">
        <v>139</v>
      </c>
      <c r="B23" s="5" t="s">
        <v>140</v>
      </c>
      <c r="C23" s="19">
        <v>10000</v>
      </c>
      <c r="D23" s="18">
        <f t="shared" si="0"/>
        <v>0</v>
      </c>
      <c r="E23" s="18">
        <f t="shared" si="1"/>
        <v>0</v>
      </c>
      <c r="F23" s="19">
        <v>10000</v>
      </c>
      <c r="G23" s="19">
        <v>10000</v>
      </c>
      <c r="H23" s="18">
        <f t="shared" si="2"/>
        <v>0</v>
      </c>
      <c r="I23" s="18">
        <f t="shared" si="3"/>
        <v>0</v>
      </c>
      <c r="J23" s="19">
        <v>10000</v>
      </c>
    </row>
    <row r="24" spans="1:10" s="12" customFormat="1" ht="78.75" hidden="1" outlineLevel="7" x14ac:dyDescent="0.2">
      <c r="A24" s="4" t="s">
        <v>70</v>
      </c>
      <c r="B24" s="5" t="s">
        <v>71</v>
      </c>
      <c r="C24" s="19"/>
      <c r="D24" s="18">
        <f t="shared" si="0"/>
        <v>0</v>
      </c>
      <c r="E24" s="18"/>
      <c r="F24" s="19"/>
      <c r="G24" s="19"/>
      <c r="H24" s="18">
        <f t="shared" si="2"/>
        <v>0</v>
      </c>
      <c r="I24" s="18"/>
      <c r="J24" s="19"/>
    </row>
    <row r="25" spans="1:10" s="8" customFormat="1" ht="20.25" customHeight="1" outlineLevel="3" x14ac:dyDescent="0.2">
      <c r="A25" s="2"/>
      <c r="B25" s="11" t="s">
        <v>22</v>
      </c>
      <c r="C25" s="18">
        <f t="shared" ref="C25" si="16">C26+C35+C37+C40+C44</f>
        <v>510544600</v>
      </c>
      <c r="D25" s="18">
        <f t="shared" si="0"/>
        <v>0</v>
      </c>
      <c r="E25" s="18">
        <f t="shared" si="1"/>
        <v>0</v>
      </c>
      <c r="F25" s="18">
        <f t="shared" ref="F25" si="17">F26+F35+F37+F40+F44</f>
        <v>510544600</v>
      </c>
      <c r="G25" s="18">
        <f>G26+G35+G37+G40+G44</f>
        <v>498799554</v>
      </c>
      <c r="H25" s="18">
        <f t="shared" si="2"/>
        <v>0</v>
      </c>
      <c r="I25" s="18">
        <f t="shared" si="3"/>
        <v>0</v>
      </c>
      <c r="J25" s="18">
        <f>J26+J35+J37+J40+J44</f>
        <v>498799554</v>
      </c>
    </row>
    <row r="26" spans="1:10" s="8" customFormat="1" ht="31.5" outlineLevel="4" x14ac:dyDescent="0.2">
      <c r="A26" s="4" t="s">
        <v>23</v>
      </c>
      <c r="B26" s="9" t="s">
        <v>24</v>
      </c>
      <c r="C26" s="19">
        <f>SUM(C27:C34)</f>
        <v>418892168</v>
      </c>
      <c r="D26" s="18">
        <f t="shared" si="0"/>
        <v>0</v>
      </c>
      <c r="E26" s="18">
        <f t="shared" si="1"/>
        <v>0</v>
      </c>
      <c r="F26" s="19">
        <f>SUM(F27:F34)</f>
        <v>418892168</v>
      </c>
      <c r="G26" s="19">
        <f>SUM(G27:G34)</f>
        <v>414478622</v>
      </c>
      <c r="H26" s="18">
        <f t="shared" si="2"/>
        <v>0</v>
      </c>
      <c r="I26" s="18">
        <f t="shared" si="3"/>
        <v>0</v>
      </c>
      <c r="J26" s="19">
        <f>SUM(J27:J34)</f>
        <v>414478622</v>
      </c>
    </row>
    <row r="27" spans="1:10" s="8" customFormat="1" ht="63" customHeight="1" outlineLevel="4" x14ac:dyDescent="0.2">
      <c r="A27" s="4" t="s">
        <v>72</v>
      </c>
      <c r="B27" s="5" t="s">
        <v>73</v>
      </c>
      <c r="C27" s="19">
        <v>2052100</v>
      </c>
      <c r="D27" s="18">
        <f t="shared" si="0"/>
        <v>0</v>
      </c>
      <c r="E27" s="18">
        <f t="shared" si="1"/>
        <v>0</v>
      </c>
      <c r="F27" s="19">
        <v>2052100</v>
      </c>
      <c r="G27" s="19">
        <v>2150800</v>
      </c>
      <c r="H27" s="18">
        <f t="shared" si="2"/>
        <v>0</v>
      </c>
      <c r="I27" s="18">
        <f t="shared" si="3"/>
        <v>0</v>
      </c>
      <c r="J27" s="19">
        <v>2150800</v>
      </c>
    </row>
    <row r="28" spans="1:10" s="8" customFormat="1" ht="65.25" customHeight="1" outlineLevel="4" x14ac:dyDescent="0.2">
      <c r="A28" s="4" t="s">
        <v>25</v>
      </c>
      <c r="B28" s="6" t="s">
        <v>26</v>
      </c>
      <c r="C28" s="19">
        <v>363237246</v>
      </c>
      <c r="D28" s="18">
        <f t="shared" si="0"/>
        <v>0</v>
      </c>
      <c r="E28" s="18">
        <f t="shared" si="1"/>
        <v>0</v>
      </c>
      <c r="F28" s="19">
        <v>363237246</v>
      </c>
      <c r="G28" s="19">
        <v>360000000</v>
      </c>
      <c r="H28" s="18">
        <f t="shared" si="2"/>
        <v>0</v>
      </c>
      <c r="I28" s="18">
        <f t="shared" si="3"/>
        <v>0</v>
      </c>
      <c r="J28" s="19">
        <v>360000000</v>
      </c>
    </row>
    <row r="29" spans="1:10" s="8" customFormat="1" ht="63" outlineLevel="4" x14ac:dyDescent="0.2">
      <c r="A29" s="4" t="s">
        <v>27</v>
      </c>
      <c r="B29" s="5" t="s">
        <v>28</v>
      </c>
      <c r="C29" s="19">
        <v>631300</v>
      </c>
      <c r="D29" s="18">
        <f t="shared" si="0"/>
        <v>0</v>
      </c>
      <c r="E29" s="18">
        <f t="shared" si="1"/>
        <v>0</v>
      </c>
      <c r="F29" s="19">
        <v>631300</v>
      </c>
      <c r="G29" s="19">
        <v>631300</v>
      </c>
      <c r="H29" s="18">
        <f t="shared" si="2"/>
        <v>0</v>
      </c>
      <c r="I29" s="18">
        <f t="shared" si="3"/>
        <v>0</v>
      </c>
      <c r="J29" s="19">
        <v>631300</v>
      </c>
    </row>
    <row r="30" spans="1:10" s="8" customFormat="1" ht="63" outlineLevel="4" x14ac:dyDescent="0.2">
      <c r="A30" s="4" t="s">
        <v>29</v>
      </c>
      <c r="B30" s="5" t="s">
        <v>30</v>
      </c>
      <c r="C30" s="19">
        <v>191522</v>
      </c>
      <c r="D30" s="18">
        <f t="shared" si="0"/>
        <v>0</v>
      </c>
      <c r="E30" s="18">
        <f t="shared" si="1"/>
        <v>0</v>
      </c>
      <c r="F30" s="19">
        <v>191522</v>
      </c>
      <c r="G30" s="19">
        <v>191522</v>
      </c>
      <c r="H30" s="18">
        <f t="shared" si="2"/>
        <v>0</v>
      </c>
      <c r="I30" s="18">
        <f t="shared" si="3"/>
        <v>0</v>
      </c>
      <c r="J30" s="19">
        <v>191522</v>
      </c>
    </row>
    <row r="31" spans="1:10" s="8" customFormat="1" ht="31.5" outlineLevel="4" x14ac:dyDescent="0.2">
      <c r="A31" s="4" t="s">
        <v>31</v>
      </c>
      <c r="B31" s="5" t="s">
        <v>32</v>
      </c>
      <c r="C31" s="19">
        <v>46100000</v>
      </c>
      <c r="D31" s="18">
        <f t="shared" si="0"/>
        <v>0</v>
      </c>
      <c r="E31" s="18">
        <f t="shared" si="1"/>
        <v>0</v>
      </c>
      <c r="F31" s="19">
        <v>46100000</v>
      </c>
      <c r="G31" s="19">
        <v>45000000</v>
      </c>
      <c r="H31" s="18">
        <f t="shared" si="2"/>
        <v>0</v>
      </c>
      <c r="I31" s="18">
        <f t="shared" si="3"/>
        <v>0</v>
      </c>
      <c r="J31" s="19">
        <v>45000000</v>
      </c>
    </row>
    <row r="32" spans="1:10" s="8" customFormat="1" ht="47.25" outlineLevel="1" x14ac:dyDescent="0.2">
      <c r="A32" s="4" t="s">
        <v>74</v>
      </c>
      <c r="B32" s="5" t="s">
        <v>75</v>
      </c>
      <c r="C32" s="19">
        <v>880000</v>
      </c>
      <c r="D32" s="18">
        <f t="shared" si="0"/>
        <v>0</v>
      </c>
      <c r="E32" s="18">
        <f t="shared" si="1"/>
        <v>0</v>
      </c>
      <c r="F32" s="19">
        <v>880000</v>
      </c>
      <c r="G32" s="19">
        <v>705000</v>
      </c>
      <c r="H32" s="18">
        <f t="shared" si="2"/>
        <v>0</v>
      </c>
      <c r="I32" s="18">
        <f t="shared" si="3"/>
        <v>0</v>
      </c>
      <c r="J32" s="19">
        <v>705000</v>
      </c>
    </row>
    <row r="33" spans="1:10" s="8" customFormat="1" ht="63" outlineLevel="2" x14ac:dyDescent="0.2">
      <c r="A33" s="4" t="s">
        <v>76</v>
      </c>
      <c r="B33" s="5" t="s">
        <v>77</v>
      </c>
      <c r="C33" s="19">
        <v>4000000</v>
      </c>
      <c r="D33" s="18">
        <f t="shared" si="0"/>
        <v>0</v>
      </c>
      <c r="E33" s="18">
        <f t="shared" si="1"/>
        <v>0</v>
      </c>
      <c r="F33" s="19">
        <v>4000000</v>
      </c>
      <c r="G33" s="19">
        <v>4000000</v>
      </c>
      <c r="H33" s="18">
        <f t="shared" si="2"/>
        <v>0</v>
      </c>
      <c r="I33" s="18">
        <f t="shared" si="3"/>
        <v>0</v>
      </c>
      <c r="J33" s="19">
        <v>4000000</v>
      </c>
    </row>
    <row r="34" spans="1:10" s="8" customFormat="1" ht="78.75" outlineLevel="1" x14ac:dyDescent="0.2">
      <c r="A34" s="4" t="s">
        <v>141</v>
      </c>
      <c r="B34" s="5" t="s">
        <v>142</v>
      </c>
      <c r="C34" s="19">
        <v>1800000</v>
      </c>
      <c r="D34" s="18">
        <f t="shared" si="0"/>
        <v>0</v>
      </c>
      <c r="E34" s="18">
        <f t="shared" si="1"/>
        <v>0</v>
      </c>
      <c r="F34" s="19">
        <v>1800000</v>
      </c>
      <c r="G34" s="19">
        <v>1800000</v>
      </c>
      <c r="H34" s="18">
        <f t="shared" si="2"/>
        <v>0</v>
      </c>
      <c r="I34" s="18">
        <f t="shared" si="3"/>
        <v>0</v>
      </c>
      <c r="J34" s="19">
        <v>1800000</v>
      </c>
    </row>
    <row r="35" spans="1:10" s="8" customFormat="1" ht="15.75" outlineLevel="4" x14ac:dyDescent="0.2">
      <c r="A35" s="4" t="s">
        <v>33</v>
      </c>
      <c r="B35" s="9" t="s">
        <v>34</v>
      </c>
      <c r="C35" s="19">
        <f t="shared" ref="C35:G35" si="18">C36</f>
        <v>18061232</v>
      </c>
      <c r="D35" s="18">
        <f t="shared" si="0"/>
        <v>0</v>
      </c>
      <c r="E35" s="18">
        <f t="shared" si="1"/>
        <v>0</v>
      </c>
      <c r="F35" s="19">
        <f t="shared" si="18"/>
        <v>18061232</v>
      </c>
      <c r="G35" s="19">
        <f t="shared" si="18"/>
        <v>18061232</v>
      </c>
      <c r="H35" s="18">
        <f t="shared" si="2"/>
        <v>0</v>
      </c>
      <c r="I35" s="18">
        <f t="shared" si="3"/>
        <v>0</v>
      </c>
      <c r="J35" s="19">
        <f t="shared" ref="J35" si="19">J36</f>
        <v>18061232</v>
      </c>
    </row>
    <row r="36" spans="1:10" s="8" customFormat="1" ht="15.75" outlineLevel="4" x14ac:dyDescent="0.2">
      <c r="A36" s="4" t="s">
        <v>35</v>
      </c>
      <c r="B36" s="5" t="s">
        <v>36</v>
      </c>
      <c r="C36" s="19">
        <v>18061232</v>
      </c>
      <c r="D36" s="18">
        <f t="shared" si="0"/>
        <v>0</v>
      </c>
      <c r="E36" s="18">
        <f t="shared" si="1"/>
        <v>0</v>
      </c>
      <c r="F36" s="19">
        <v>18061232</v>
      </c>
      <c r="G36" s="19">
        <v>18061232</v>
      </c>
      <c r="H36" s="18">
        <f t="shared" si="2"/>
        <v>0</v>
      </c>
      <c r="I36" s="18">
        <f t="shared" si="3"/>
        <v>0</v>
      </c>
      <c r="J36" s="19">
        <v>18061232</v>
      </c>
    </row>
    <row r="37" spans="1:10" s="8" customFormat="1" ht="15.75" outlineLevel="1" x14ac:dyDescent="0.2">
      <c r="A37" s="4" t="s">
        <v>78</v>
      </c>
      <c r="B37" s="9" t="s">
        <v>118</v>
      </c>
      <c r="C37" s="19">
        <f t="shared" ref="C37" si="20">C38+C39</f>
        <v>7540500</v>
      </c>
      <c r="D37" s="18">
        <f t="shared" si="0"/>
        <v>0</v>
      </c>
      <c r="E37" s="18">
        <f t="shared" si="1"/>
        <v>0</v>
      </c>
      <c r="F37" s="19">
        <f t="shared" ref="F37:G37" si="21">F38+F39</f>
        <v>7540500</v>
      </c>
      <c r="G37" s="19">
        <f t="shared" si="21"/>
        <v>7540500</v>
      </c>
      <c r="H37" s="18">
        <f t="shared" si="2"/>
        <v>0</v>
      </c>
      <c r="I37" s="18">
        <f t="shared" si="3"/>
        <v>0</v>
      </c>
      <c r="J37" s="19">
        <f t="shared" ref="J37" si="22">J38+J39</f>
        <v>7540500</v>
      </c>
    </row>
    <row r="38" spans="1:10" s="8" customFormat="1" ht="31.5" outlineLevel="3" x14ac:dyDescent="0.2">
      <c r="A38" s="4" t="s">
        <v>79</v>
      </c>
      <c r="B38" s="5" t="s">
        <v>143</v>
      </c>
      <c r="C38" s="19">
        <f t="shared" ref="C38:G38" si="23">5352000+127100</f>
        <v>5479100</v>
      </c>
      <c r="D38" s="18">
        <f t="shared" si="0"/>
        <v>0</v>
      </c>
      <c r="E38" s="18">
        <f t="shared" si="1"/>
        <v>0</v>
      </c>
      <c r="F38" s="19">
        <f t="shared" si="23"/>
        <v>5479100</v>
      </c>
      <c r="G38" s="19">
        <f t="shared" si="23"/>
        <v>5479100</v>
      </c>
      <c r="H38" s="18">
        <f t="shared" si="2"/>
        <v>0</v>
      </c>
      <c r="I38" s="18">
        <f t="shared" si="3"/>
        <v>0</v>
      </c>
      <c r="J38" s="19">
        <f t="shared" ref="J38" si="24">5352000+127100</f>
        <v>5479100</v>
      </c>
    </row>
    <row r="39" spans="1:10" s="8" customFormat="1" ht="15.75" outlineLevel="4" x14ac:dyDescent="0.2">
      <c r="A39" s="4" t="s">
        <v>80</v>
      </c>
      <c r="B39" s="5" t="s">
        <v>144</v>
      </c>
      <c r="C39" s="19">
        <f t="shared" ref="C39:G39" si="25">2000000+30000+28400+3000</f>
        <v>2061400</v>
      </c>
      <c r="D39" s="18">
        <f t="shared" si="0"/>
        <v>0</v>
      </c>
      <c r="E39" s="18">
        <f t="shared" si="1"/>
        <v>0</v>
      </c>
      <c r="F39" s="19">
        <f t="shared" si="25"/>
        <v>2061400</v>
      </c>
      <c r="G39" s="19">
        <f t="shared" si="25"/>
        <v>2061400</v>
      </c>
      <c r="H39" s="18">
        <f t="shared" si="2"/>
        <v>0</v>
      </c>
      <c r="I39" s="18">
        <f t="shared" si="3"/>
        <v>0</v>
      </c>
      <c r="J39" s="19">
        <f t="shared" ref="J39" si="26">2000000+30000+28400+3000</f>
        <v>2061400</v>
      </c>
    </row>
    <row r="40" spans="1:10" s="8" customFormat="1" ht="15.75" outlineLevel="4" x14ac:dyDescent="0.2">
      <c r="A40" s="4" t="s">
        <v>37</v>
      </c>
      <c r="B40" s="9" t="s">
        <v>38</v>
      </c>
      <c r="C40" s="19">
        <f t="shared" ref="C40" si="27">SUM(C41:C43)</f>
        <v>48817500</v>
      </c>
      <c r="D40" s="18">
        <f t="shared" si="0"/>
        <v>0</v>
      </c>
      <c r="E40" s="18">
        <f t="shared" si="1"/>
        <v>0</v>
      </c>
      <c r="F40" s="19">
        <f t="shared" ref="F40:G40" si="28">SUM(F41:F43)</f>
        <v>48817500</v>
      </c>
      <c r="G40" s="19">
        <f t="shared" si="28"/>
        <v>41487000</v>
      </c>
      <c r="H40" s="18">
        <f t="shared" si="2"/>
        <v>0</v>
      </c>
      <c r="I40" s="18">
        <f t="shared" si="3"/>
        <v>0</v>
      </c>
      <c r="J40" s="19">
        <f t="shared" ref="J40" si="29">SUM(J41:J43)</f>
        <v>41487000</v>
      </c>
    </row>
    <row r="41" spans="1:10" s="8" customFormat="1" ht="15.75" customHeight="1" outlineLevel="1" x14ac:dyDescent="0.2">
      <c r="A41" s="4" t="s">
        <v>81</v>
      </c>
      <c r="B41" s="5" t="s">
        <v>82</v>
      </c>
      <c r="C41" s="19">
        <v>35313000</v>
      </c>
      <c r="D41" s="18">
        <f t="shared" si="0"/>
        <v>0</v>
      </c>
      <c r="E41" s="18">
        <f t="shared" si="1"/>
        <v>0</v>
      </c>
      <c r="F41" s="19">
        <v>35313000</v>
      </c>
      <c r="G41" s="19">
        <v>28800000</v>
      </c>
      <c r="H41" s="18">
        <f t="shared" si="2"/>
        <v>0</v>
      </c>
      <c r="I41" s="18">
        <f t="shared" si="3"/>
        <v>0</v>
      </c>
      <c r="J41" s="19">
        <v>28800000</v>
      </c>
    </row>
    <row r="42" spans="1:10" s="8" customFormat="1" ht="63" outlineLevel="2" x14ac:dyDescent="0.2">
      <c r="A42" s="4" t="s">
        <v>106</v>
      </c>
      <c r="B42" s="6" t="s">
        <v>107</v>
      </c>
      <c r="C42" s="19">
        <v>6004500</v>
      </c>
      <c r="D42" s="18">
        <f t="shared" si="0"/>
        <v>0</v>
      </c>
      <c r="E42" s="18">
        <f t="shared" si="1"/>
        <v>0</v>
      </c>
      <c r="F42" s="19">
        <v>6004500</v>
      </c>
      <c r="G42" s="19">
        <v>5187000</v>
      </c>
      <c r="H42" s="18">
        <f t="shared" si="2"/>
        <v>0</v>
      </c>
      <c r="I42" s="18">
        <f t="shared" si="3"/>
        <v>0</v>
      </c>
      <c r="J42" s="19">
        <v>5187000</v>
      </c>
    </row>
    <row r="43" spans="1:10" s="8" customFormat="1" ht="47.25" outlineLevel="2" x14ac:dyDescent="0.2">
      <c r="A43" s="4" t="s">
        <v>83</v>
      </c>
      <c r="B43" s="5" t="s">
        <v>84</v>
      </c>
      <c r="C43" s="19">
        <v>7500000</v>
      </c>
      <c r="D43" s="18">
        <f t="shared" si="0"/>
        <v>0</v>
      </c>
      <c r="E43" s="18">
        <f t="shared" si="1"/>
        <v>0</v>
      </c>
      <c r="F43" s="19">
        <v>7500000</v>
      </c>
      <c r="G43" s="19">
        <v>7500000</v>
      </c>
      <c r="H43" s="18">
        <f t="shared" si="2"/>
        <v>0</v>
      </c>
      <c r="I43" s="18">
        <f t="shared" si="3"/>
        <v>0</v>
      </c>
      <c r="J43" s="19">
        <v>7500000</v>
      </c>
    </row>
    <row r="44" spans="1:10" s="8" customFormat="1" ht="15.75" outlineLevel="2" x14ac:dyDescent="0.2">
      <c r="A44" s="4" t="s">
        <v>39</v>
      </c>
      <c r="B44" s="9" t="s">
        <v>40</v>
      </c>
      <c r="C44" s="19">
        <f>SUM(C45:C66)</f>
        <v>17233200</v>
      </c>
      <c r="D44" s="18">
        <f t="shared" si="0"/>
        <v>0</v>
      </c>
      <c r="E44" s="18">
        <f t="shared" si="1"/>
        <v>0</v>
      </c>
      <c r="F44" s="19">
        <f>SUM(F45:F66)</f>
        <v>17233200</v>
      </c>
      <c r="G44" s="19">
        <f>SUM(G45:G66)</f>
        <v>17232200</v>
      </c>
      <c r="H44" s="18">
        <f t="shared" si="2"/>
        <v>0</v>
      </c>
      <c r="I44" s="18">
        <f t="shared" si="3"/>
        <v>0</v>
      </c>
      <c r="J44" s="19">
        <f>SUM(J45:J66)</f>
        <v>17232200</v>
      </c>
    </row>
    <row r="45" spans="1:10" s="8" customFormat="1" ht="63" outlineLevel="2" x14ac:dyDescent="0.2">
      <c r="A45" s="4" t="s">
        <v>85</v>
      </c>
      <c r="B45" s="5" t="s">
        <v>108</v>
      </c>
      <c r="C45" s="19">
        <v>50500</v>
      </c>
      <c r="D45" s="18">
        <f t="shared" si="0"/>
        <v>0</v>
      </c>
      <c r="E45" s="18">
        <f t="shared" si="1"/>
        <v>0</v>
      </c>
      <c r="F45" s="19">
        <v>50500</v>
      </c>
      <c r="G45" s="19">
        <v>50500</v>
      </c>
      <c r="H45" s="18">
        <f t="shared" si="2"/>
        <v>0</v>
      </c>
      <c r="I45" s="18">
        <f t="shared" si="3"/>
        <v>0</v>
      </c>
      <c r="J45" s="19">
        <v>50500</v>
      </c>
    </row>
    <row r="46" spans="1:10" s="8" customFormat="1" ht="94.5" outlineLevel="2" x14ac:dyDescent="0.2">
      <c r="A46" s="4" t="s">
        <v>86</v>
      </c>
      <c r="B46" s="5" t="s">
        <v>109</v>
      </c>
      <c r="C46" s="19">
        <v>159900</v>
      </c>
      <c r="D46" s="18">
        <f t="shared" si="0"/>
        <v>0</v>
      </c>
      <c r="E46" s="18">
        <f t="shared" si="1"/>
        <v>0</v>
      </c>
      <c r="F46" s="19">
        <v>159900</v>
      </c>
      <c r="G46" s="19">
        <v>159900</v>
      </c>
      <c r="H46" s="18">
        <f t="shared" si="2"/>
        <v>0</v>
      </c>
      <c r="I46" s="18">
        <f t="shared" si="3"/>
        <v>0</v>
      </c>
      <c r="J46" s="19">
        <v>159900</v>
      </c>
    </row>
    <row r="47" spans="1:10" s="8" customFormat="1" ht="83.25" customHeight="1" outlineLevel="2" x14ac:dyDescent="0.2">
      <c r="A47" s="4" t="s">
        <v>145</v>
      </c>
      <c r="B47" s="5" t="s">
        <v>146</v>
      </c>
      <c r="C47" s="19">
        <v>1000</v>
      </c>
      <c r="D47" s="18">
        <f t="shared" si="0"/>
        <v>0</v>
      </c>
      <c r="E47" s="18">
        <f t="shared" si="1"/>
        <v>0</v>
      </c>
      <c r="F47" s="19">
        <v>1000</v>
      </c>
      <c r="G47" s="19">
        <v>1000</v>
      </c>
      <c r="H47" s="18">
        <f t="shared" si="2"/>
        <v>0</v>
      </c>
      <c r="I47" s="18">
        <f t="shared" si="3"/>
        <v>0</v>
      </c>
      <c r="J47" s="19">
        <v>1000</v>
      </c>
    </row>
    <row r="48" spans="1:10" s="8" customFormat="1" ht="83.25" customHeight="1" outlineLevel="2" x14ac:dyDescent="0.2">
      <c r="A48" s="4" t="s">
        <v>87</v>
      </c>
      <c r="B48" s="5" t="s">
        <v>110</v>
      </c>
      <c r="C48" s="19">
        <v>4300</v>
      </c>
      <c r="D48" s="18">
        <f t="shared" si="0"/>
        <v>0</v>
      </c>
      <c r="E48" s="18">
        <f t="shared" si="1"/>
        <v>0</v>
      </c>
      <c r="F48" s="19">
        <v>4300</v>
      </c>
      <c r="G48" s="19">
        <v>4300</v>
      </c>
      <c r="H48" s="18">
        <f t="shared" si="2"/>
        <v>0</v>
      </c>
      <c r="I48" s="18">
        <f t="shared" si="3"/>
        <v>0</v>
      </c>
      <c r="J48" s="19">
        <v>4300</v>
      </c>
    </row>
    <row r="49" spans="1:10" s="8" customFormat="1" ht="83.25" customHeight="1" outlineLevel="2" x14ac:dyDescent="0.2">
      <c r="A49" s="4" t="s">
        <v>119</v>
      </c>
      <c r="B49" s="5" t="s">
        <v>123</v>
      </c>
      <c r="C49" s="19">
        <v>849500</v>
      </c>
      <c r="D49" s="18">
        <f t="shared" si="0"/>
        <v>0</v>
      </c>
      <c r="E49" s="18">
        <f t="shared" si="1"/>
        <v>0</v>
      </c>
      <c r="F49" s="19">
        <v>849500</v>
      </c>
      <c r="G49" s="19">
        <v>849500</v>
      </c>
      <c r="H49" s="18">
        <f t="shared" si="2"/>
        <v>0</v>
      </c>
      <c r="I49" s="18">
        <f t="shared" si="3"/>
        <v>0</v>
      </c>
      <c r="J49" s="19">
        <v>849500</v>
      </c>
    </row>
    <row r="50" spans="1:10" s="8" customFormat="1" ht="99.75" customHeight="1" outlineLevel="2" x14ac:dyDescent="0.2">
      <c r="A50" s="4" t="s">
        <v>122</v>
      </c>
      <c r="B50" s="5" t="s">
        <v>124</v>
      </c>
      <c r="C50" s="19">
        <v>130000</v>
      </c>
      <c r="D50" s="18">
        <f t="shared" si="0"/>
        <v>0</v>
      </c>
      <c r="E50" s="18">
        <f t="shared" si="1"/>
        <v>0</v>
      </c>
      <c r="F50" s="19">
        <v>130000</v>
      </c>
      <c r="G50" s="19">
        <v>130000</v>
      </c>
      <c r="H50" s="18">
        <f t="shared" si="2"/>
        <v>0</v>
      </c>
      <c r="I50" s="18">
        <f t="shared" si="3"/>
        <v>0</v>
      </c>
      <c r="J50" s="19">
        <v>130000</v>
      </c>
    </row>
    <row r="51" spans="1:10" s="8" customFormat="1" ht="78.75" outlineLevel="2" x14ac:dyDescent="0.2">
      <c r="A51" s="4" t="s">
        <v>88</v>
      </c>
      <c r="B51" s="5" t="s">
        <v>89</v>
      </c>
      <c r="C51" s="19">
        <f>1150000+9200</f>
        <v>1159200</v>
      </c>
      <c r="D51" s="18">
        <f t="shared" si="0"/>
        <v>0</v>
      </c>
      <c r="E51" s="18">
        <f t="shared" si="1"/>
        <v>0</v>
      </c>
      <c r="F51" s="19">
        <f>1150000+9200</f>
        <v>1159200</v>
      </c>
      <c r="G51" s="19">
        <f>1150000+10200</f>
        <v>1160200</v>
      </c>
      <c r="H51" s="18">
        <f t="shared" si="2"/>
        <v>0</v>
      </c>
      <c r="I51" s="18">
        <f t="shared" si="3"/>
        <v>0</v>
      </c>
      <c r="J51" s="19">
        <f>1150000+10200</f>
        <v>1160200</v>
      </c>
    </row>
    <row r="52" spans="1:10" s="8" customFormat="1" ht="63" outlineLevel="3" x14ac:dyDescent="0.2">
      <c r="A52" s="4" t="s">
        <v>121</v>
      </c>
      <c r="B52" s="5" t="s">
        <v>125</v>
      </c>
      <c r="C52" s="19">
        <v>27500</v>
      </c>
      <c r="D52" s="18">
        <f t="shared" si="0"/>
        <v>0</v>
      </c>
      <c r="E52" s="18">
        <f t="shared" si="1"/>
        <v>0</v>
      </c>
      <c r="F52" s="19">
        <v>27500</v>
      </c>
      <c r="G52" s="19">
        <v>27500</v>
      </c>
      <c r="H52" s="18">
        <f t="shared" si="2"/>
        <v>0</v>
      </c>
      <c r="I52" s="18">
        <f t="shared" si="3"/>
        <v>0</v>
      </c>
      <c r="J52" s="19">
        <v>27500</v>
      </c>
    </row>
    <row r="53" spans="1:10" s="8" customFormat="1" ht="94.5" outlineLevel="3" x14ac:dyDescent="0.2">
      <c r="A53" s="4" t="s">
        <v>120</v>
      </c>
      <c r="B53" s="5" t="s">
        <v>126</v>
      </c>
      <c r="C53" s="19">
        <v>62500</v>
      </c>
      <c r="D53" s="18">
        <f t="shared" si="0"/>
        <v>0</v>
      </c>
      <c r="E53" s="18">
        <f t="shared" si="1"/>
        <v>0</v>
      </c>
      <c r="F53" s="19">
        <v>62500</v>
      </c>
      <c r="G53" s="19">
        <v>62500</v>
      </c>
      <c r="H53" s="18">
        <f t="shared" si="2"/>
        <v>0</v>
      </c>
      <c r="I53" s="18">
        <f t="shared" si="3"/>
        <v>0</v>
      </c>
      <c r="J53" s="19">
        <v>62500</v>
      </c>
    </row>
    <row r="54" spans="1:10" s="8" customFormat="1" ht="78.75" outlineLevel="3" x14ac:dyDescent="0.2">
      <c r="A54" s="4" t="s">
        <v>90</v>
      </c>
      <c r="B54" s="5" t="s">
        <v>91</v>
      </c>
      <c r="C54" s="19">
        <v>182900</v>
      </c>
      <c r="D54" s="18">
        <f t="shared" si="0"/>
        <v>0</v>
      </c>
      <c r="E54" s="18">
        <f t="shared" si="1"/>
        <v>0</v>
      </c>
      <c r="F54" s="19">
        <v>182900</v>
      </c>
      <c r="G54" s="19">
        <v>182900</v>
      </c>
      <c r="H54" s="18">
        <f t="shared" si="2"/>
        <v>0</v>
      </c>
      <c r="I54" s="18">
        <f t="shared" si="3"/>
        <v>0</v>
      </c>
      <c r="J54" s="19">
        <v>182900</v>
      </c>
    </row>
    <row r="55" spans="1:10" s="8" customFormat="1" ht="94.5" outlineLevel="3" x14ac:dyDescent="0.2">
      <c r="A55" s="4" t="s">
        <v>92</v>
      </c>
      <c r="B55" s="5" t="s">
        <v>129</v>
      </c>
      <c r="C55" s="19">
        <v>63900</v>
      </c>
      <c r="D55" s="18">
        <f t="shared" si="0"/>
        <v>0</v>
      </c>
      <c r="E55" s="18">
        <f t="shared" si="1"/>
        <v>0</v>
      </c>
      <c r="F55" s="19">
        <v>63900</v>
      </c>
      <c r="G55" s="19">
        <v>63900</v>
      </c>
      <c r="H55" s="18">
        <f t="shared" si="2"/>
        <v>0</v>
      </c>
      <c r="I55" s="18">
        <f t="shared" si="3"/>
        <v>0</v>
      </c>
      <c r="J55" s="19">
        <v>63900</v>
      </c>
    </row>
    <row r="56" spans="1:10" s="8" customFormat="1" ht="94.5" outlineLevel="3" x14ac:dyDescent="0.2">
      <c r="A56" s="4" t="s">
        <v>93</v>
      </c>
      <c r="B56" s="5" t="s">
        <v>130</v>
      </c>
      <c r="C56" s="19">
        <v>80000</v>
      </c>
      <c r="D56" s="18">
        <f t="shared" si="0"/>
        <v>0</v>
      </c>
      <c r="E56" s="18">
        <f t="shared" si="1"/>
        <v>0</v>
      </c>
      <c r="F56" s="19">
        <v>80000</v>
      </c>
      <c r="G56" s="19">
        <v>80000</v>
      </c>
      <c r="H56" s="18">
        <f t="shared" si="2"/>
        <v>0</v>
      </c>
      <c r="I56" s="18">
        <f t="shared" si="3"/>
        <v>0</v>
      </c>
      <c r="J56" s="19">
        <v>80000</v>
      </c>
    </row>
    <row r="57" spans="1:10" s="8" customFormat="1" ht="78.75" outlineLevel="3" x14ac:dyDescent="0.2">
      <c r="A57" s="4" t="s">
        <v>94</v>
      </c>
      <c r="B57" s="5" t="s">
        <v>95</v>
      </c>
      <c r="C57" s="19">
        <f t="shared" ref="C57:G57" si="30">50000+32000</f>
        <v>82000</v>
      </c>
      <c r="D57" s="18">
        <f t="shared" si="0"/>
        <v>0</v>
      </c>
      <c r="E57" s="18">
        <f t="shared" si="1"/>
        <v>0</v>
      </c>
      <c r="F57" s="19">
        <f t="shared" si="30"/>
        <v>82000</v>
      </c>
      <c r="G57" s="19">
        <f t="shared" si="30"/>
        <v>82000</v>
      </c>
      <c r="H57" s="18">
        <f t="shared" si="2"/>
        <v>0</v>
      </c>
      <c r="I57" s="18">
        <f t="shared" si="3"/>
        <v>0</v>
      </c>
      <c r="J57" s="19">
        <f t="shared" ref="J57" si="31">50000+32000</f>
        <v>82000</v>
      </c>
    </row>
    <row r="58" spans="1:10" s="8" customFormat="1" ht="94.5" outlineLevel="3" x14ac:dyDescent="0.2">
      <c r="A58" s="4" t="s">
        <v>96</v>
      </c>
      <c r="B58" s="5" t="s">
        <v>147</v>
      </c>
      <c r="C58" s="19">
        <v>8800</v>
      </c>
      <c r="D58" s="18">
        <f t="shared" si="0"/>
        <v>0</v>
      </c>
      <c r="E58" s="18">
        <f t="shared" si="1"/>
        <v>0</v>
      </c>
      <c r="F58" s="19">
        <v>8800</v>
      </c>
      <c r="G58" s="19">
        <v>8800</v>
      </c>
      <c r="H58" s="18">
        <f t="shared" si="2"/>
        <v>0</v>
      </c>
      <c r="I58" s="18">
        <f t="shared" si="3"/>
        <v>0</v>
      </c>
      <c r="J58" s="19">
        <v>8800</v>
      </c>
    </row>
    <row r="59" spans="1:10" s="8" customFormat="1" ht="78.75" outlineLevel="1" x14ac:dyDescent="0.2">
      <c r="A59" s="4" t="s">
        <v>97</v>
      </c>
      <c r="B59" s="5" t="s">
        <v>98</v>
      </c>
      <c r="C59" s="19">
        <f>12000</f>
        <v>12000</v>
      </c>
      <c r="D59" s="18">
        <f t="shared" si="0"/>
        <v>0</v>
      </c>
      <c r="E59" s="18">
        <f t="shared" si="1"/>
        <v>0</v>
      </c>
      <c r="F59" s="19">
        <f>12000</f>
        <v>12000</v>
      </c>
      <c r="G59" s="19">
        <f>10000</f>
        <v>10000</v>
      </c>
      <c r="H59" s="18">
        <f t="shared" si="2"/>
        <v>0</v>
      </c>
      <c r="I59" s="18">
        <f t="shared" si="3"/>
        <v>0</v>
      </c>
      <c r="J59" s="19">
        <f>10000</f>
        <v>10000</v>
      </c>
    </row>
    <row r="60" spans="1:10" s="8" customFormat="1" ht="69.75" customHeight="1" outlineLevel="1" x14ac:dyDescent="0.2">
      <c r="A60" s="4" t="s">
        <v>99</v>
      </c>
      <c r="B60" s="5" t="s">
        <v>100</v>
      </c>
      <c r="C60" s="19">
        <f>50000+30000+2188100</f>
        <v>2268100</v>
      </c>
      <c r="D60" s="18">
        <f t="shared" si="0"/>
        <v>0</v>
      </c>
      <c r="E60" s="18">
        <f t="shared" si="1"/>
        <v>0</v>
      </c>
      <c r="F60" s="19">
        <f>50000+30000+2188100</f>
        <v>2268100</v>
      </c>
      <c r="G60" s="19">
        <f>50000+30000+2188100</f>
        <v>2268100</v>
      </c>
      <c r="H60" s="18">
        <f t="shared" si="2"/>
        <v>0</v>
      </c>
      <c r="I60" s="18">
        <f t="shared" si="3"/>
        <v>0</v>
      </c>
      <c r="J60" s="19">
        <f>50000+30000+2188100</f>
        <v>2268100</v>
      </c>
    </row>
    <row r="61" spans="1:10" s="8" customFormat="1" ht="78.75" outlineLevel="1" x14ac:dyDescent="0.2">
      <c r="A61" s="4" t="s">
        <v>101</v>
      </c>
      <c r="B61" s="5" t="s">
        <v>102</v>
      </c>
      <c r="C61" s="19">
        <f t="shared" ref="C61:G61" si="32">25000+12000+4559700</f>
        <v>4596700</v>
      </c>
      <c r="D61" s="18">
        <f t="shared" si="0"/>
        <v>0</v>
      </c>
      <c r="E61" s="18">
        <f t="shared" si="1"/>
        <v>0</v>
      </c>
      <c r="F61" s="19">
        <f t="shared" si="32"/>
        <v>4596700</v>
      </c>
      <c r="G61" s="19">
        <f t="shared" si="32"/>
        <v>4596700</v>
      </c>
      <c r="H61" s="18">
        <f t="shared" si="2"/>
        <v>0</v>
      </c>
      <c r="I61" s="18">
        <f t="shared" si="3"/>
        <v>0</v>
      </c>
      <c r="J61" s="19">
        <f t="shared" ref="J61" si="33">25000+12000+4559700</f>
        <v>4596700</v>
      </c>
    </row>
    <row r="62" spans="1:10" s="8" customFormat="1" ht="126" outlineLevel="1" x14ac:dyDescent="0.2">
      <c r="A62" s="4" t="s">
        <v>148</v>
      </c>
      <c r="B62" s="5" t="s">
        <v>149</v>
      </c>
      <c r="C62" s="19">
        <v>437700</v>
      </c>
      <c r="D62" s="18">
        <f t="shared" si="0"/>
        <v>0</v>
      </c>
      <c r="E62" s="18">
        <f t="shared" si="1"/>
        <v>0</v>
      </c>
      <c r="F62" s="19">
        <v>437700</v>
      </c>
      <c r="G62" s="19">
        <v>437700</v>
      </c>
      <c r="H62" s="18">
        <f t="shared" si="2"/>
        <v>0</v>
      </c>
      <c r="I62" s="18">
        <f t="shared" si="3"/>
        <v>0</v>
      </c>
      <c r="J62" s="19">
        <v>437700</v>
      </c>
    </row>
    <row r="63" spans="1:10" s="8" customFormat="1" ht="47.25" outlineLevel="1" x14ac:dyDescent="0.2">
      <c r="A63" s="4" t="s">
        <v>43</v>
      </c>
      <c r="B63" s="13" t="s">
        <v>44</v>
      </c>
      <c r="C63" s="19">
        <f t="shared" ref="C63:G63" si="34">393900+300</f>
        <v>394200</v>
      </c>
      <c r="D63" s="18">
        <f t="shared" si="0"/>
        <v>0</v>
      </c>
      <c r="E63" s="18">
        <f t="shared" si="1"/>
        <v>0</v>
      </c>
      <c r="F63" s="19">
        <f t="shared" si="34"/>
        <v>394200</v>
      </c>
      <c r="G63" s="19">
        <f t="shared" si="34"/>
        <v>394200</v>
      </c>
      <c r="H63" s="18">
        <f t="shared" si="2"/>
        <v>0</v>
      </c>
      <c r="I63" s="18">
        <f t="shared" si="3"/>
        <v>0</v>
      </c>
      <c r="J63" s="19">
        <f t="shared" ref="J63" si="35">393900+300</f>
        <v>394200</v>
      </c>
    </row>
    <row r="64" spans="1:10" s="8" customFormat="1" ht="63" outlineLevel="3" x14ac:dyDescent="0.2">
      <c r="A64" s="4" t="s">
        <v>45</v>
      </c>
      <c r="B64" s="13" t="s">
        <v>46</v>
      </c>
      <c r="C64" s="19">
        <f>41000+200000+474700</f>
        <v>715700</v>
      </c>
      <c r="D64" s="18">
        <f t="shared" si="0"/>
        <v>0</v>
      </c>
      <c r="E64" s="18">
        <f t="shared" si="1"/>
        <v>0</v>
      </c>
      <c r="F64" s="19">
        <f>41000+200000+474700</f>
        <v>715700</v>
      </c>
      <c r="G64" s="19">
        <f>41000+200000+474700</f>
        <v>715700</v>
      </c>
      <c r="H64" s="18">
        <f t="shared" si="2"/>
        <v>0</v>
      </c>
      <c r="I64" s="18">
        <f t="shared" si="3"/>
        <v>0</v>
      </c>
      <c r="J64" s="19">
        <f>41000+200000+474700</f>
        <v>715700</v>
      </c>
    </row>
    <row r="65" spans="1:10" s="8" customFormat="1" ht="63" outlineLevel="3" x14ac:dyDescent="0.2">
      <c r="A65" s="4" t="s">
        <v>47</v>
      </c>
      <c r="B65" s="13" t="s">
        <v>48</v>
      </c>
      <c r="C65" s="19">
        <f t="shared" ref="C65:F65" si="36">24500+1500000+1382300+40000</f>
        <v>2946800</v>
      </c>
      <c r="D65" s="18">
        <f t="shared" si="0"/>
        <v>0</v>
      </c>
      <c r="E65" s="18">
        <f t="shared" si="1"/>
        <v>0</v>
      </c>
      <c r="F65" s="19">
        <f t="shared" si="36"/>
        <v>2946800</v>
      </c>
      <c r="G65" s="19">
        <f>24500+1500000+1382300+40000</f>
        <v>2946800</v>
      </c>
      <c r="H65" s="18">
        <f t="shared" si="2"/>
        <v>0</v>
      </c>
      <c r="I65" s="18">
        <f t="shared" si="3"/>
        <v>0</v>
      </c>
      <c r="J65" s="19">
        <f>24500+1500000+1382300+40000</f>
        <v>2946800</v>
      </c>
    </row>
    <row r="66" spans="1:10" s="8" customFormat="1" ht="47.25" outlineLevel="3" x14ac:dyDescent="0.2">
      <c r="A66" s="4" t="s">
        <v>41</v>
      </c>
      <c r="B66" s="5" t="s">
        <v>42</v>
      </c>
      <c r="C66" s="19">
        <f t="shared" ref="C66:G66" si="37">3000000</f>
        <v>3000000</v>
      </c>
      <c r="D66" s="18">
        <f t="shared" si="0"/>
        <v>0</v>
      </c>
      <c r="E66" s="18">
        <f t="shared" si="1"/>
        <v>0</v>
      </c>
      <c r="F66" s="19">
        <f t="shared" si="37"/>
        <v>3000000</v>
      </c>
      <c r="G66" s="19">
        <f t="shared" si="37"/>
        <v>3000000</v>
      </c>
      <c r="H66" s="18">
        <f t="shared" si="2"/>
        <v>0</v>
      </c>
      <c r="I66" s="18">
        <f t="shared" si="3"/>
        <v>0</v>
      </c>
      <c r="J66" s="19">
        <f t="shared" ref="J66" si="38">3000000</f>
        <v>3000000</v>
      </c>
    </row>
    <row r="67" spans="1:10" s="8" customFormat="1" ht="15.75" outlineLevel="3" x14ac:dyDescent="0.2">
      <c r="A67" s="2" t="s">
        <v>49</v>
      </c>
      <c r="B67" s="14" t="s">
        <v>50</v>
      </c>
      <c r="C67" s="18">
        <f t="shared" ref="C67:G67" si="39">C68</f>
        <v>5881004200</v>
      </c>
      <c r="D67" s="18">
        <f t="shared" si="0"/>
        <v>0</v>
      </c>
      <c r="E67" s="18">
        <f t="shared" si="1"/>
        <v>0</v>
      </c>
      <c r="F67" s="18">
        <f t="shared" si="39"/>
        <v>5881004200</v>
      </c>
      <c r="G67" s="18">
        <f t="shared" si="39"/>
        <v>4997054100</v>
      </c>
      <c r="H67" s="18">
        <f t="shared" si="2"/>
        <v>0</v>
      </c>
      <c r="I67" s="18">
        <f t="shared" si="3"/>
        <v>0</v>
      </c>
      <c r="J67" s="18">
        <f t="shared" ref="J67" si="40">J68</f>
        <v>4997054100</v>
      </c>
    </row>
    <row r="68" spans="1:10" s="8" customFormat="1" ht="31.5" outlineLevel="3" x14ac:dyDescent="0.2">
      <c r="A68" s="4" t="s">
        <v>51</v>
      </c>
      <c r="B68" s="10" t="s">
        <v>150</v>
      </c>
      <c r="C68" s="19">
        <f t="shared" ref="C68" si="41">C70+C71+C72+C69</f>
        <v>5881004200</v>
      </c>
      <c r="D68" s="18">
        <f t="shared" si="0"/>
        <v>0</v>
      </c>
      <c r="E68" s="18">
        <f t="shared" si="1"/>
        <v>0</v>
      </c>
      <c r="F68" s="19">
        <f t="shared" ref="F68:G68" si="42">F70+F71+F72+F69</f>
        <v>5881004200</v>
      </c>
      <c r="G68" s="19">
        <f t="shared" si="42"/>
        <v>4997054100</v>
      </c>
      <c r="H68" s="18">
        <f t="shared" si="2"/>
        <v>0</v>
      </c>
      <c r="I68" s="18">
        <f t="shared" si="3"/>
        <v>0</v>
      </c>
      <c r="J68" s="19">
        <f t="shared" ref="J68" si="43">J70+J71+J72+J69</f>
        <v>4997054100</v>
      </c>
    </row>
    <row r="69" spans="1:10" ht="15.75" x14ac:dyDescent="0.2">
      <c r="A69" s="4" t="s">
        <v>151</v>
      </c>
      <c r="B69" s="5" t="s">
        <v>152</v>
      </c>
      <c r="C69" s="19">
        <v>234945700</v>
      </c>
      <c r="D69" s="18">
        <f t="shared" ref="D69:D77" si="44">F69-C69</f>
        <v>0</v>
      </c>
      <c r="E69" s="18">
        <f t="shared" ref="E69:E77" si="45">((F69/C69)*100-100)</f>
        <v>0</v>
      </c>
      <c r="F69" s="19">
        <v>234945700</v>
      </c>
      <c r="G69" s="19">
        <v>95237100</v>
      </c>
      <c r="H69" s="18">
        <f t="shared" ref="H69:H77" si="46">J69-G69</f>
        <v>0</v>
      </c>
      <c r="I69" s="18">
        <f t="shared" ref="I69:I77" si="47">((J69/G69)*100-100)</f>
        <v>0</v>
      </c>
      <c r="J69" s="19">
        <v>95237100</v>
      </c>
    </row>
    <row r="70" spans="1:10" ht="15" customHeight="1" outlineLevel="1" x14ac:dyDescent="0.2">
      <c r="A70" s="4" t="s">
        <v>111</v>
      </c>
      <c r="B70" s="5" t="s">
        <v>52</v>
      </c>
      <c r="C70" s="19">
        <v>1330252600</v>
      </c>
      <c r="D70" s="18">
        <f t="shared" si="44"/>
        <v>0</v>
      </c>
      <c r="E70" s="18">
        <f t="shared" si="45"/>
        <v>0</v>
      </c>
      <c r="F70" s="19">
        <v>1330252600</v>
      </c>
      <c r="G70" s="19">
        <v>906926300</v>
      </c>
      <c r="H70" s="18">
        <f t="shared" si="46"/>
        <v>0</v>
      </c>
      <c r="I70" s="18">
        <f t="shared" si="47"/>
        <v>0</v>
      </c>
      <c r="J70" s="19">
        <v>906926300</v>
      </c>
    </row>
    <row r="71" spans="1:10" ht="15.75" outlineLevel="2" x14ac:dyDescent="0.2">
      <c r="A71" s="4" t="s">
        <v>112</v>
      </c>
      <c r="B71" s="5" t="s">
        <v>53</v>
      </c>
      <c r="C71" s="19">
        <v>4220695100</v>
      </c>
      <c r="D71" s="18">
        <f t="shared" si="44"/>
        <v>0</v>
      </c>
      <c r="E71" s="18">
        <f t="shared" si="45"/>
        <v>0</v>
      </c>
      <c r="F71" s="19">
        <v>4220695100</v>
      </c>
      <c r="G71" s="19">
        <v>3899779900</v>
      </c>
      <c r="H71" s="18">
        <f t="shared" si="46"/>
        <v>0</v>
      </c>
      <c r="I71" s="18">
        <f t="shared" si="47"/>
        <v>0</v>
      </c>
      <c r="J71" s="19">
        <v>3899779900</v>
      </c>
    </row>
    <row r="72" spans="1:10" ht="15.75" outlineLevel="2" x14ac:dyDescent="0.2">
      <c r="A72" s="4" t="s">
        <v>113</v>
      </c>
      <c r="B72" s="5" t="s">
        <v>54</v>
      </c>
      <c r="C72" s="19">
        <v>95110800</v>
      </c>
      <c r="D72" s="18">
        <f t="shared" si="44"/>
        <v>0</v>
      </c>
      <c r="E72" s="18">
        <f t="shared" si="45"/>
        <v>0</v>
      </c>
      <c r="F72" s="19">
        <v>95110800</v>
      </c>
      <c r="G72" s="19">
        <v>95110800</v>
      </c>
      <c r="H72" s="18">
        <f t="shared" si="46"/>
        <v>0</v>
      </c>
      <c r="I72" s="18">
        <f t="shared" si="47"/>
        <v>0</v>
      </c>
      <c r="J72" s="19">
        <v>95110800</v>
      </c>
    </row>
    <row r="73" spans="1:10" ht="15.75" outlineLevel="2" x14ac:dyDescent="0.2">
      <c r="A73" s="15"/>
      <c r="B73" s="11" t="s">
        <v>57</v>
      </c>
      <c r="C73" s="21">
        <f>C5+C67</f>
        <v>10375800400</v>
      </c>
      <c r="D73" s="18">
        <f t="shared" si="44"/>
        <v>33000000</v>
      </c>
      <c r="E73" s="18">
        <f t="shared" si="45"/>
        <v>0.31804775273047881</v>
      </c>
      <c r="F73" s="21">
        <f>F5+F67</f>
        <v>10408800400</v>
      </c>
      <c r="G73" s="21">
        <f>G5+G67</f>
        <v>9678699054</v>
      </c>
      <c r="H73" s="18">
        <f t="shared" si="46"/>
        <v>0</v>
      </c>
      <c r="I73" s="18">
        <f t="shared" si="47"/>
        <v>0</v>
      </c>
      <c r="J73" s="21">
        <f>J5+J67</f>
        <v>9678699054</v>
      </c>
    </row>
    <row r="74" spans="1:10" ht="31.5" hidden="1" outlineLevel="2" x14ac:dyDescent="0.2">
      <c r="A74" s="4" t="s">
        <v>55</v>
      </c>
      <c r="B74" s="5" t="s">
        <v>56</v>
      </c>
      <c r="C74" s="19"/>
      <c r="D74" s="18">
        <f t="shared" si="44"/>
        <v>0</v>
      </c>
      <c r="E74" s="18" t="e">
        <f t="shared" si="45"/>
        <v>#DIV/0!</v>
      </c>
      <c r="F74" s="19"/>
      <c r="G74" s="21">
        <f>G5+G68</f>
        <v>9678699054</v>
      </c>
      <c r="H74" s="18">
        <f t="shared" si="46"/>
        <v>-9678699054</v>
      </c>
      <c r="I74" s="18">
        <f t="shared" si="47"/>
        <v>-100</v>
      </c>
      <c r="J74" s="19"/>
    </row>
    <row r="75" spans="1:10" ht="15.75" hidden="1" outlineLevel="2" x14ac:dyDescent="0.2">
      <c r="A75" s="4" t="s">
        <v>127</v>
      </c>
      <c r="B75" s="5" t="s">
        <v>128</v>
      </c>
      <c r="C75" s="19"/>
      <c r="D75" s="18">
        <f t="shared" si="44"/>
        <v>0</v>
      </c>
      <c r="E75" s="18" t="e">
        <f t="shared" si="45"/>
        <v>#DIV/0!</v>
      </c>
      <c r="F75" s="19"/>
      <c r="G75" s="19"/>
      <c r="H75" s="18">
        <f t="shared" si="46"/>
        <v>0</v>
      </c>
      <c r="I75" s="18" t="e">
        <f t="shared" si="47"/>
        <v>#DIV/0!</v>
      </c>
      <c r="J75" s="19"/>
    </row>
    <row r="76" spans="1:10" ht="31.5" hidden="1" outlineLevel="2" x14ac:dyDescent="0.2">
      <c r="A76" s="4" t="s">
        <v>116</v>
      </c>
      <c r="B76" s="5" t="s">
        <v>117</v>
      </c>
      <c r="C76" s="19"/>
      <c r="D76" s="18">
        <f t="shared" si="44"/>
        <v>0</v>
      </c>
      <c r="E76" s="18" t="e">
        <f t="shared" si="45"/>
        <v>#DIV/0!</v>
      </c>
      <c r="F76" s="19"/>
      <c r="G76" s="19"/>
      <c r="H76" s="18">
        <f t="shared" si="46"/>
        <v>0</v>
      </c>
      <c r="I76" s="18" t="e">
        <f t="shared" si="47"/>
        <v>#DIV/0!</v>
      </c>
      <c r="J76" s="19"/>
    </row>
    <row r="77" spans="1:10" ht="31.5" hidden="1" outlineLevel="2" x14ac:dyDescent="0.2">
      <c r="A77" s="4" t="s">
        <v>114</v>
      </c>
      <c r="B77" s="5" t="s">
        <v>115</v>
      </c>
      <c r="C77" s="19"/>
      <c r="D77" s="18">
        <f t="shared" si="44"/>
        <v>0</v>
      </c>
      <c r="E77" s="18" t="e">
        <f t="shared" si="45"/>
        <v>#DIV/0!</v>
      </c>
      <c r="F77" s="19"/>
      <c r="G77" s="19"/>
      <c r="H77" s="18">
        <f t="shared" si="46"/>
        <v>0</v>
      </c>
      <c r="I77" s="18" t="e">
        <f t="shared" si="47"/>
        <v>#DIV/0!</v>
      </c>
      <c r="J77" s="19"/>
    </row>
  </sheetData>
  <mergeCells count="1">
    <mergeCell ref="A2:B2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2021-12-03T03:52:16Z</cp:lastPrinted>
  <dcterms:created xsi:type="dcterms:W3CDTF">2019-11-01T04:08:00Z</dcterms:created>
  <dcterms:modified xsi:type="dcterms:W3CDTF">2023-09-04T07:04:12Z</dcterms:modified>
</cp:coreProperties>
</file>