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в бюджет сентябрь 2023 год\Приложения к заключению после изменений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2'!$A$3:$B$64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2'!$38:$38,'Приложение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2'!$A$3:$B$64</definedName>
    <definedName name="Z_D98D50BE_849C_46DA_8784_1BBDD0B23E96_.wvu.Rows" localSheetId="0" hidden="1">'Приложение № 2'!#REF!,'Приложение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2" i="1" l="1"/>
  <c r="C71" i="1"/>
  <c r="C70" i="1"/>
  <c r="C69" i="1"/>
  <c r="C68" i="1"/>
  <c r="C67" i="1"/>
  <c r="C65" i="1"/>
  <c r="C64" i="1"/>
  <c r="C63" i="1"/>
  <c r="C61" i="1"/>
  <c r="C55" i="1"/>
  <c r="C48" i="1" s="1"/>
  <c r="C44" i="1"/>
  <c r="C43" i="1"/>
  <c r="C42" i="1"/>
  <c r="C41" i="1" s="1"/>
  <c r="C39" i="1"/>
  <c r="C30" i="1"/>
  <c r="C26" i="1"/>
  <c r="C23" i="1"/>
  <c r="C20" i="1"/>
  <c r="C18" i="1"/>
  <c r="C14" i="1"/>
  <c r="C11" i="1" s="1"/>
  <c r="C29" i="1" l="1"/>
  <c r="C10" i="1"/>
  <c r="C77" i="1" s="1"/>
  <c r="E30" i="1"/>
  <c r="H26" i="1"/>
  <c r="F26" i="1"/>
  <c r="E26" i="1"/>
  <c r="F72" i="1"/>
  <c r="F71" i="1" s="1"/>
  <c r="F70" i="1"/>
  <c r="F69" i="1"/>
  <c r="F68" i="1"/>
  <c r="F67" i="1"/>
  <c r="F65" i="1"/>
  <c r="F64" i="1"/>
  <c r="F63" i="1"/>
  <c r="F61" i="1"/>
  <c r="F55" i="1"/>
  <c r="F44" i="1"/>
  <c r="F43" i="1"/>
  <c r="F42" i="1"/>
  <c r="F41" i="1" s="1"/>
  <c r="F39" i="1"/>
  <c r="F30" i="1"/>
  <c r="F23" i="1"/>
  <c r="F20" i="1"/>
  <c r="F18" i="1"/>
  <c r="F14" i="1"/>
  <c r="F48" i="1" l="1"/>
  <c r="F29" i="1" s="1"/>
  <c r="F11" i="1"/>
  <c r="F10" i="1" s="1"/>
  <c r="F77" i="1" s="1"/>
  <c r="G13" i="1"/>
  <c r="G15" i="1"/>
  <c r="G16" i="1"/>
  <c r="G17" i="1"/>
  <c r="G19" i="1"/>
  <c r="G21" i="1"/>
  <c r="G22" i="1"/>
  <c r="G24" i="1"/>
  <c r="G25" i="1"/>
  <c r="G27" i="1"/>
  <c r="G28" i="1"/>
  <c r="G31" i="1"/>
  <c r="G32" i="1"/>
  <c r="G33" i="1"/>
  <c r="G34" i="1"/>
  <c r="G35" i="1"/>
  <c r="G36" i="1"/>
  <c r="G37" i="1"/>
  <c r="G38" i="1"/>
  <c r="G40" i="1"/>
  <c r="G45" i="1"/>
  <c r="G46" i="1"/>
  <c r="G47" i="1"/>
  <c r="G49" i="1"/>
  <c r="G50" i="1"/>
  <c r="G51" i="1"/>
  <c r="G52" i="1"/>
  <c r="G53" i="1"/>
  <c r="G54" i="1"/>
  <c r="G56" i="1"/>
  <c r="G57" i="1"/>
  <c r="G58" i="1"/>
  <c r="G59" i="1"/>
  <c r="G60" i="1"/>
  <c r="G62" i="1"/>
  <c r="G66" i="1"/>
  <c r="G73" i="1"/>
  <c r="G74" i="1"/>
  <c r="G75" i="1"/>
  <c r="G76" i="1"/>
  <c r="G12" i="1"/>
  <c r="H72" i="1"/>
  <c r="G72" i="1" s="1"/>
  <c r="H70" i="1"/>
  <c r="G70" i="1" s="1"/>
  <c r="H69" i="1"/>
  <c r="G69" i="1" s="1"/>
  <c r="H68" i="1"/>
  <c r="G68" i="1" s="1"/>
  <c r="H67" i="1"/>
  <c r="H65" i="1"/>
  <c r="G65" i="1" s="1"/>
  <c r="H64" i="1"/>
  <c r="G64" i="1" s="1"/>
  <c r="H63" i="1"/>
  <c r="G63" i="1" s="1"/>
  <c r="H61" i="1"/>
  <c r="H55" i="1"/>
  <c r="H44" i="1"/>
  <c r="G44" i="1" s="1"/>
  <c r="H43" i="1"/>
  <c r="G43" i="1" s="1"/>
  <c r="H42" i="1"/>
  <c r="H39" i="1"/>
  <c r="G39" i="1" s="1"/>
  <c r="H30" i="1"/>
  <c r="G30" i="1" s="1"/>
  <c r="G26" i="1"/>
  <c r="H23" i="1"/>
  <c r="G23" i="1" s="1"/>
  <c r="H20" i="1"/>
  <c r="G20" i="1" s="1"/>
  <c r="H18" i="1"/>
  <c r="G18" i="1" s="1"/>
  <c r="H14" i="1"/>
  <c r="D13" i="1"/>
  <c r="D15" i="1"/>
  <c r="D16" i="1"/>
  <c r="D17" i="1"/>
  <c r="D19" i="1"/>
  <c r="D21" i="1"/>
  <c r="D22" i="1"/>
  <c r="D24" i="1"/>
  <c r="D25" i="1"/>
  <c r="D27" i="1"/>
  <c r="D28" i="1"/>
  <c r="D31" i="1"/>
  <c r="D32" i="1"/>
  <c r="D33" i="1"/>
  <c r="D34" i="1"/>
  <c r="D35" i="1"/>
  <c r="D36" i="1"/>
  <c r="D37" i="1"/>
  <c r="D38" i="1"/>
  <c r="D40" i="1"/>
  <c r="D45" i="1"/>
  <c r="D46" i="1"/>
  <c r="D47" i="1"/>
  <c r="D49" i="1"/>
  <c r="D50" i="1"/>
  <c r="D51" i="1"/>
  <c r="D52" i="1"/>
  <c r="D53" i="1"/>
  <c r="D54" i="1"/>
  <c r="D56" i="1"/>
  <c r="D57" i="1"/>
  <c r="D58" i="1"/>
  <c r="D59" i="1"/>
  <c r="D60" i="1"/>
  <c r="D62" i="1"/>
  <c r="D66" i="1"/>
  <c r="D73" i="1"/>
  <c r="D74" i="1"/>
  <c r="D75" i="1"/>
  <c r="D76" i="1"/>
  <c r="D12" i="1"/>
  <c r="E72" i="1"/>
  <c r="E71" i="1" s="1"/>
  <c r="E70" i="1"/>
  <c r="D70" i="1" s="1"/>
  <c r="E69" i="1"/>
  <c r="D69" i="1" s="1"/>
  <c r="E68" i="1"/>
  <c r="D68" i="1" s="1"/>
  <c r="E67" i="1"/>
  <c r="D67" i="1" s="1"/>
  <c r="E65" i="1"/>
  <c r="D65" i="1" s="1"/>
  <c r="E64" i="1"/>
  <c r="D64" i="1" s="1"/>
  <c r="E63" i="1"/>
  <c r="E61" i="1"/>
  <c r="D61" i="1" s="1"/>
  <c r="E55" i="1"/>
  <c r="D55" i="1" s="1"/>
  <c r="E44" i="1"/>
  <c r="E43" i="1"/>
  <c r="D43" i="1" s="1"/>
  <c r="E42" i="1"/>
  <c r="E41" i="1" s="1"/>
  <c r="E39" i="1"/>
  <c r="D39" i="1" s="1"/>
  <c r="D30" i="1"/>
  <c r="D26" i="1"/>
  <c r="E23" i="1"/>
  <c r="E20" i="1"/>
  <c r="D20" i="1" s="1"/>
  <c r="E14" i="1"/>
  <c r="D14" i="1" s="1"/>
  <c r="D44" i="1"/>
  <c r="G67" i="1"/>
  <c r="G61" i="1"/>
  <c r="E18" i="1" l="1"/>
  <c r="H48" i="1"/>
  <c r="G48" i="1" s="1"/>
  <c r="D71" i="1"/>
  <c r="D41" i="1"/>
  <c r="E11" i="1"/>
  <c r="E48" i="1"/>
  <c r="D48" i="1" s="1"/>
  <c r="D72" i="1"/>
  <c r="D42" i="1"/>
  <c r="D23" i="1"/>
  <c r="D63" i="1"/>
  <c r="D18" i="1"/>
  <c r="H11" i="1"/>
  <c r="G55" i="1"/>
  <c r="G14" i="1"/>
  <c r="H41" i="1"/>
  <c r="G41" i="1" s="1"/>
  <c r="H71" i="1"/>
  <c r="G71" i="1" s="1"/>
  <c r="G42" i="1"/>
  <c r="E29" i="1" l="1"/>
  <c r="E10" i="1"/>
  <c r="E77" i="1" s="1"/>
  <c r="D77" i="1"/>
  <c r="D29" i="1"/>
  <c r="H29" i="1"/>
  <c r="D11" i="1"/>
  <c r="G29" i="1" l="1"/>
  <c r="H10" i="1"/>
  <c r="H77" i="1" s="1"/>
  <c r="G77" i="1" s="1"/>
  <c r="G11" i="1"/>
  <c r="G10" i="1" l="1"/>
  <c r="D10" i="1"/>
</calcChain>
</file>

<file path=xl/sharedStrings.xml><?xml version="1.0" encoding="utf-8"?>
<sst xmlns="http://schemas.openxmlformats.org/spreadsheetml/2006/main" count="147" uniqueCount="145">
  <si>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</si>
  <si>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</si>
  <si>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</si>
  <si>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</si>
  <si>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</si>
  <si>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</si>
  <si>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</si>
  <si>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</si>
  <si>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</si>
  <si>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</si>
  <si>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</si>
  <si>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</si>
  <si>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</si>
  <si>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</si>
  <si>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</si>
  <si>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</si>
  <si>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</si>
  <si>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</si>
  <si>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</si>
  <si>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</si>
  <si>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</si>
  <si>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</si>
  <si>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</si>
  <si>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</si>
  <si>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</si>
  <si>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</si>
  <si>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</si>
  <si>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</si>
  <si>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</si>
  <si>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</si>
  <si>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</si>
  <si>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</si>
  <si>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</si>
  <si>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</si>
  <si>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</si>
  <si>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</si>
  <si>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</si>
  <si>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</si>
  <si>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</si>
  <si>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</si>
  <si>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</si>
  <si>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</si>
  <si>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</si>
  <si>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</si>
  <si>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</si>
  <si>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</si>
  <si>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</si>
  <si>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</si>
  <si>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</si>
  <si>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</si>
  <si>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</si>
  <si>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</si>
  <si>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</si>
  <si>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</si>
  <si>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</si>
  <si>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</si>
  <si>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</si>
  <si>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</si>
  <si>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</si>
  <si>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</si>
  <si>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</si>
  <si>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</si>
  <si>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</si>
  <si>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</si>
  <si>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</si>
  <si>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</si>
  <si>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</si>
  <si>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</si>
  <si>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</si>
  <si>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</si>
  <si>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</si>
  <si>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</si>
  <si>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</si>
  <si>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</si>
  <si>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</si>
  <si>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</si>
  <si>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</si>
  <si>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</si>
  <si>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</si>
  <si>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</si>
  <si>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</si>
  <si>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</si>
  <si>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</si>
  <si>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</si>
  <si>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</si>
  <si>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</si>
  <si>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</si>
  <si>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</si>
  <si>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</si>
  <si>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</si>
  <si>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</si>
  <si>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</si>
  <si>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</si>
  <si>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</si>
  <si>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</si>
  <si>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</si>
  <si>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</si>
  <si>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</si>
  <si>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</si>
  <si>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</si>
  <si>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</si>
  <si>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</si>
  <si>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</si>
  <si>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</si>
  <si>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</si>
  <si>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</si>
  <si>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</si>
  <si>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</si>
  <si>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План на 2024 год 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</si>
  <si>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</si>
  <si>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</si>
  <si>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</si>
  <si>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</si>
  <si>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</si>
  <si>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</si>
  <si>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</si>
  <si>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</si>
  <si>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</si>
  <si>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</si>
  <si>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</si>
  <si>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</si>
  <si>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</si>
  <si>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</si>
  <si>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</si>
  <si>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</si>
  <si>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</si>
  <si>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</si>
  <si>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</si>
  <si>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</si>
  <si>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</si>
  <si>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</si>
  <si>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</si>
  <si>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</si>
  <si>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</si>
  <si>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</si>
  <si>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</si>
  <si>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000 2 02 10000 00 0000 150</t>
  </si>
  <si>
    <t>Дотации бюджетам бюджетной системы Российской Федерации</t>
  </si>
  <si>
    <t xml:space="preserve">Поправки, вносимые в доходную часть бюджета города на 2024 и 2025 годы 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</si>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</sst>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3" applyNumberFormat="1" applyFont="1" applyFill="1" applyBorder="1" applyAlignment="1" applyProtection="1">
      <alignment horizontal="left" vertical="center" wrapText="1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3" applyNumberFormat="1" applyFont="1" applyFill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topLeftCell="B66" zoomScaleNormal="100" workbookViewId="0">
      <selection activeCell="G77" sqref="G77"/>
    </sheetView>
  </sheetViews>
  <sheetFormatPr defaultColWidth="9.140625" defaultRowHeight="18.75" x14ac:dyDescent="0.3"/>
  <cols>
    <col min="1" max="1" width="35.42578125" style="5" customWidth="1"/>
    <col min="2" max="2" width="113.28515625" style="3" customWidth="1"/>
    <col min="3" max="4" width="23.5703125" style="4" customWidth="1"/>
    <col min="5" max="5" width="22.42578125" style="4" customWidth="1"/>
    <col min="6" max="6" width="24.42578125" style="6" customWidth="1"/>
    <col min="7" max="7" width="23.42578125" style="6" customWidth="1"/>
    <col min="8" max="8" width="22.28515625" style="6" customWidth="1"/>
    <col min="9" max="16384" width="9.140625" style="2"/>
  </cols>
  <sheetData>
    <row r="1" spans="1:8" x14ac:dyDescent="0.3">
      <c r="G1" s="36" t="s">
        <v>45</v>
      </c>
      <c r="H1" s="36"/>
    </row>
    <row r="2" spans="1:8" x14ac:dyDescent="0.3">
      <c r="G2" s="37" t="s">
        <v>0</v>
      </c>
      <c r="H2" s="37"/>
    </row>
    <row r="3" spans="1:8" ht="19.5" customHeight="1" x14ac:dyDescent="0.3">
      <c r="A3" s="2"/>
      <c r="B3" s="7"/>
      <c r="C3" s="8"/>
      <c r="D3" s="8"/>
      <c r="E3" s="8"/>
    </row>
    <row r="4" spans="1:8" ht="41.25" customHeight="1" x14ac:dyDescent="0.3">
      <c r="A4" s="48" t="s">
        <v>138</v>
      </c>
      <c r="B4" s="48"/>
      <c r="C4" s="49"/>
      <c r="D4" s="49"/>
      <c r="E4" s="49"/>
      <c r="F4" s="49"/>
      <c r="G4" s="50"/>
      <c r="H4" s="50"/>
    </row>
    <row r="5" spans="1:8" x14ac:dyDescent="0.3">
      <c r="A5" s="2"/>
      <c r="B5" s="7"/>
      <c r="C5" s="8"/>
      <c r="D5" s="8"/>
      <c r="E5" s="8"/>
    </row>
    <row r="6" spans="1:8" x14ac:dyDescent="0.3">
      <c r="A6" s="2"/>
      <c r="B6" s="7"/>
      <c r="C6" s="8"/>
      <c r="D6" s="8"/>
      <c r="E6" s="8"/>
      <c r="H6" s="6" t="s">
        <v>1</v>
      </c>
    </row>
    <row r="7" spans="1:8" s="9" customFormat="1" x14ac:dyDescent="0.3">
      <c r="A7" s="44" t="s">
        <v>2</v>
      </c>
      <c r="B7" s="46" t="s">
        <v>3</v>
      </c>
      <c r="C7" s="38" t="s">
        <v>108</v>
      </c>
      <c r="D7" s="39"/>
      <c r="E7" s="40"/>
      <c r="F7" s="41" t="s">
        <v>139</v>
      </c>
      <c r="G7" s="42"/>
      <c r="H7" s="43"/>
    </row>
    <row r="8" spans="1:8" s="1" customFormat="1" ht="75" x14ac:dyDescent="0.25">
      <c r="A8" s="45"/>
      <c r="B8" s="47"/>
      <c r="C8" s="10" t="s">
        <v>4</v>
      </c>
      <c r="D8" s="10" t="s">
        <v>5</v>
      </c>
      <c r="E8" s="10" t="s">
        <v>6</v>
      </c>
      <c r="F8" s="10" t="s">
        <v>4</v>
      </c>
      <c r="G8" s="10" t="s">
        <v>7</v>
      </c>
      <c r="H8" s="10" t="s">
        <v>6</v>
      </c>
    </row>
    <row r="9" spans="1:8" s="15" customFormat="1" x14ac:dyDescent="0.25">
      <c r="A9" s="11">
        <v>1</v>
      </c>
      <c r="B9" s="12">
        <v>2</v>
      </c>
      <c r="C9" s="13">
        <v>3</v>
      </c>
      <c r="D9" s="13">
        <v>4</v>
      </c>
      <c r="E9" s="13">
        <v>5</v>
      </c>
      <c r="F9" s="11">
        <v>6</v>
      </c>
      <c r="G9" s="14">
        <v>7</v>
      </c>
      <c r="H9" s="14">
        <v>8</v>
      </c>
    </row>
    <row r="10" spans="1:8" s="9" customFormat="1" ht="27" customHeight="1" x14ac:dyDescent="0.3">
      <c r="A10" s="16" t="s">
        <v>8</v>
      </c>
      <c r="B10" s="20" t="s">
        <v>140</v>
      </c>
      <c r="C10" s="33">
        <f>C11+C29</f>
        <v>4494796200</v>
      </c>
      <c r="D10" s="10">
        <f>E10-C10</f>
        <v>66440772</v>
      </c>
      <c r="E10" s="33">
        <f>E11+E29</f>
        <v>4561236972</v>
      </c>
      <c r="F10" s="33">
        <f>F11+F29</f>
        <v>4681644954</v>
      </c>
      <c r="G10" s="29">
        <f>H10-F10</f>
        <v>32640772</v>
      </c>
      <c r="H10" s="33">
        <f>H11+H29</f>
        <v>4714285726</v>
      </c>
    </row>
    <row r="11" spans="1:8" s="9" customFormat="1" ht="21" customHeight="1" x14ac:dyDescent="0.3">
      <c r="A11" s="16"/>
      <c r="B11" s="21" t="s">
        <v>141</v>
      </c>
      <c r="C11" s="33">
        <f>C12+C13+C14+C18+C26</f>
        <v>3984251600</v>
      </c>
      <c r="D11" s="10">
        <f t="shared" ref="D11" si="0">E11-C11</f>
        <v>66440772</v>
      </c>
      <c r="E11" s="33">
        <f>E12+E13+E14+E18+E26</f>
        <v>4050692372</v>
      </c>
      <c r="F11" s="33">
        <f>F12+F13+F14+F18+F26</f>
        <v>4182845400</v>
      </c>
      <c r="G11" s="29">
        <f t="shared" ref="G11" si="1">H11-F11</f>
        <v>32640772</v>
      </c>
      <c r="H11" s="33">
        <f>H12+H13+H14+H18+H26</f>
        <v>4215486172</v>
      </c>
    </row>
    <row r="12" spans="1:8" ht="22.5" customHeight="1" x14ac:dyDescent="0.3">
      <c r="A12" s="17" t="s">
        <v>9</v>
      </c>
      <c r="B12" s="22" t="s">
        <v>124</v>
      </c>
      <c r="C12" s="34">
        <v>3122314300</v>
      </c>
      <c r="D12" s="30">
        <f>E12-C12</f>
        <v>66440772</v>
      </c>
      <c r="E12" s="34">
        <v>3188755072</v>
      </c>
      <c r="F12" s="34">
        <v>3320771500</v>
      </c>
      <c r="G12" s="31">
        <f>H12-F12</f>
        <v>32640772</v>
      </c>
      <c r="H12" s="34">
        <v>3353412272</v>
      </c>
    </row>
    <row r="13" spans="1:8" ht="37.5" x14ac:dyDescent="0.3">
      <c r="A13" s="17" t="s">
        <v>10</v>
      </c>
      <c r="B13" s="23" t="s">
        <v>11</v>
      </c>
      <c r="C13" s="34">
        <v>8192400</v>
      </c>
      <c r="D13" s="30">
        <f t="shared" ref="D13:D75" si="2">E13-C13</f>
        <v>0</v>
      </c>
      <c r="E13" s="34">
        <v>8192400</v>
      </c>
      <c r="F13" s="34">
        <v>8192400</v>
      </c>
      <c r="G13" s="31">
        <f t="shared" ref="G13:G75" si="3">H13-F13</f>
        <v>0</v>
      </c>
      <c r="H13" s="34">
        <v>8192400</v>
      </c>
    </row>
    <row r="14" spans="1:8" ht="23.25" customHeight="1" x14ac:dyDescent="0.3">
      <c r="A14" s="17" t="s">
        <v>12</v>
      </c>
      <c r="B14" s="23" t="s">
        <v>13</v>
      </c>
      <c r="C14" s="34">
        <f>C15+C16+C17</f>
        <v>628326600</v>
      </c>
      <c r="D14" s="30">
        <f t="shared" si="2"/>
        <v>0</v>
      </c>
      <c r="E14" s="34">
        <f>E15+E16+E17</f>
        <v>628326600</v>
      </c>
      <c r="F14" s="34">
        <f>F15+F16+F17</f>
        <v>628328200</v>
      </c>
      <c r="G14" s="31">
        <f t="shared" si="3"/>
        <v>0</v>
      </c>
      <c r="H14" s="34">
        <f>H15+H16+H17</f>
        <v>628328200</v>
      </c>
    </row>
    <row r="15" spans="1:8" ht="23.25" customHeight="1" x14ac:dyDescent="0.3">
      <c r="A15" s="17" t="s">
        <v>14</v>
      </c>
      <c r="B15" s="22" t="s">
        <v>109</v>
      </c>
      <c r="C15" s="34">
        <v>600000000</v>
      </c>
      <c r="D15" s="30">
        <f t="shared" si="2"/>
        <v>0</v>
      </c>
      <c r="E15" s="34">
        <v>600000000</v>
      </c>
      <c r="F15" s="34">
        <v>600000000</v>
      </c>
      <c r="G15" s="31">
        <f t="shared" si="3"/>
        <v>0</v>
      </c>
      <c r="H15" s="34">
        <v>600000000</v>
      </c>
    </row>
    <row r="16" spans="1:8" ht="23.25" customHeight="1" x14ac:dyDescent="0.3">
      <c r="A16" s="17" t="s">
        <v>15</v>
      </c>
      <c r="B16" s="22" t="s">
        <v>110</v>
      </c>
      <c r="C16" s="34">
        <v>826600</v>
      </c>
      <c r="D16" s="30">
        <f t="shared" si="2"/>
        <v>0</v>
      </c>
      <c r="E16" s="34">
        <v>826600</v>
      </c>
      <c r="F16" s="34">
        <v>828200</v>
      </c>
      <c r="G16" s="31">
        <f t="shared" si="3"/>
        <v>0</v>
      </c>
      <c r="H16" s="34">
        <v>828200</v>
      </c>
    </row>
    <row r="17" spans="1:8" ht="37.5" customHeight="1" x14ac:dyDescent="0.3">
      <c r="A17" s="17" t="s">
        <v>56</v>
      </c>
      <c r="B17" s="22" t="s">
        <v>57</v>
      </c>
      <c r="C17" s="34">
        <v>27500000</v>
      </c>
      <c r="D17" s="30">
        <f t="shared" si="2"/>
        <v>0</v>
      </c>
      <c r="E17" s="34">
        <v>27500000</v>
      </c>
      <c r="F17" s="34">
        <v>27500000</v>
      </c>
      <c r="G17" s="31">
        <f t="shared" si="3"/>
        <v>0</v>
      </c>
      <c r="H17" s="34">
        <v>27500000</v>
      </c>
    </row>
    <row r="18" spans="1:8" ht="36" customHeight="1" x14ac:dyDescent="0.3">
      <c r="A18" s="17" t="s">
        <v>16</v>
      </c>
      <c r="B18" s="24" t="s">
        <v>17</v>
      </c>
      <c r="C18" s="34">
        <f>C19+C20+C23</f>
        <v>201320200</v>
      </c>
      <c r="D18" s="30">
        <f t="shared" si="2"/>
        <v>0</v>
      </c>
      <c r="E18" s="34">
        <f>E19+E20+E23</f>
        <v>201320200</v>
      </c>
      <c r="F18" s="34">
        <f>F19+F20+F23</f>
        <v>201439100</v>
      </c>
      <c r="G18" s="31">
        <f t="shared" si="3"/>
        <v>0</v>
      </c>
      <c r="H18" s="34">
        <f>H19+H20+H23</f>
        <v>201439100</v>
      </c>
    </row>
    <row r="19" spans="1:8" ht="37.5" x14ac:dyDescent="0.3">
      <c r="A19" s="17" t="s">
        <v>58</v>
      </c>
      <c r="B19" s="22" t="s">
        <v>59</v>
      </c>
      <c r="C19" s="34">
        <v>74806400</v>
      </c>
      <c r="D19" s="30">
        <f t="shared" si="2"/>
        <v>0</v>
      </c>
      <c r="E19" s="34">
        <v>74806400</v>
      </c>
      <c r="F19" s="34">
        <v>74881200</v>
      </c>
      <c r="G19" s="31">
        <f t="shared" si="3"/>
        <v>0</v>
      </c>
      <c r="H19" s="34">
        <v>74881200</v>
      </c>
    </row>
    <row r="20" spans="1:8" x14ac:dyDescent="0.3">
      <c r="A20" s="17" t="s">
        <v>46</v>
      </c>
      <c r="B20" s="22" t="s">
        <v>47</v>
      </c>
      <c r="C20" s="34">
        <f>C21+C22</f>
        <v>59000000</v>
      </c>
      <c r="D20" s="30">
        <f t="shared" si="2"/>
        <v>0</v>
      </c>
      <c r="E20" s="34">
        <f>E21+E22</f>
        <v>59000000</v>
      </c>
      <c r="F20" s="34">
        <f t="shared" ref="F20:H20" si="4">F21+F22</f>
        <v>59000000</v>
      </c>
      <c r="G20" s="31">
        <f t="shared" si="3"/>
        <v>0</v>
      </c>
      <c r="H20" s="34">
        <f t="shared" si="4"/>
        <v>59000000</v>
      </c>
    </row>
    <row r="21" spans="1:8" ht="20.25" customHeight="1" x14ac:dyDescent="0.3">
      <c r="A21" s="17" t="s">
        <v>60</v>
      </c>
      <c r="B21" s="22" t="s">
        <v>61</v>
      </c>
      <c r="C21" s="34">
        <v>25000000</v>
      </c>
      <c r="D21" s="30">
        <f t="shared" si="2"/>
        <v>0</v>
      </c>
      <c r="E21" s="34">
        <v>25000000</v>
      </c>
      <c r="F21" s="34">
        <v>25000000</v>
      </c>
      <c r="G21" s="31">
        <f t="shared" si="3"/>
        <v>0</v>
      </c>
      <c r="H21" s="34">
        <v>25000000</v>
      </c>
    </row>
    <row r="22" spans="1:8" ht="21" customHeight="1" x14ac:dyDescent="0.3">
      <c r="A22" s="17" t="s">
        <v>62</v>
      </c>
      <c r="B22" s="22" t="s">
        <v>63</v>
      </c>
      <c r="C22" s="34">
        <v>34000000</v>
      </c>
      <c r="D22" s="30">
        <f t="shared" si="2"/>
        <v>0</v>
      </c>
      <c r="E22" s="34">
        <v>34000000</v>
      </c>
      <c r="F22" s="34">
        <v>34000000</v>
      </c>
      <c r="G22" s="31">
        <f t="shared" si="3"/>
        <v>0</v>
      </c>
      <c r="H22" s="34">
        <v>34000000</v>
      </c>
    </row>
    <row r="23" spans="1:8" ht="20.25" customHeight="1" x14ac:dyDescent="0.3">
      <c r="A23" s="17" t="s">
        <v>18</v>
      </c>
      <c r="B23" s="22" t="s">
        <v>19</v>
      </c>
      <c r="C23" s="34">
        <f>C24+C25</f>
        <v>67513800</v>
      </c>
      <c r="D23" s="30">
        <f t="shared" si="2"/>
        <v>0</v>
      </c>
      <c r="E23" s="34">
        <f>E24+E25</f>
        <v>67513800</v>
      </c>
      <c r="F23" s="34">
        <f>F24+F25</f>
        <v>67557900</v>
      </c>
      <c r="G23" s="31">
        <f t="shared" si="3"/>
        <v>0</v>
      </c>
      <c r="H23" s="34">
        <f>H24+H25</f>
        <v>67557900</v>
      </c>
    </row>
    <row r="24" spans="1:8" ht="37.5" x14ac:dyDescent="0.3">
      <c r="A24" s="17" t="s">
        <v>20</v>
      </c>
      <c r="B24" s="22" t="s">
        <v>21</v>
      </c>
      <c r="C24" s="34">
        <v>55861800</v>
      </c>
      <c r="D24" s="30">
        <f t="shared" si="2"/>
        <v>0</v>
      </c>
      <c r="E24" s="34">
        <v>55861800</v>
      </c>
      <c r="F24" s="34">
        <v>55976400</v>
      </c>
      <c r="G24" s="31">
        <f t="shared" si="3"/>
        <v>0</v>
      </c>
      <c r="H24" s="34">
        <v>55976400</v>
      </c>
    </row>
    <row r="25" spans="1:8" ht="37.5" x14ac:dyDescent="0.3">
      <c r="A25" s="17" t="s">
        <v>22</v>
      </c>
      <c r="B25" s="22" t="s">
        <v>23</v>
      </c>
      <c r="C25" s="34">
        <v>11652000</v>
      </c>
      <c r="D25" s="30">
        <f t="shared" si="2"/>
        <v>0</v>
      </c>
      <c r="E25" s="34">
        <v>11652000</v>
      </c>
      <c r="F25" s="34">
        <v>11581500</v>
      </c>
      <c r="G25" s="31">
        <f t="shared" si="3"/>
        <v>0</v>
      </c>
      <c r="H25" s="34">
        <v>11581500</v>
      </c>
    </row>
    <row r="26" spans="1:8" x14ac:dyDescent="0.3">
      <c r="A26" s="17" t="s">
        <v>24</v>
      </c>
      <c r="B26" s="25" t="s">
        <v>25</v>
      </c>
      <c r="C26" s="34">
        <f>C27+C28</f>
        <v>24098100</v>
      </c>
      <c r="D26" s="30">
        <f t="shared" si="2"/>
        <v>0</v>
      </c>
      <c r="E26" s="34">
        <f>E27+E28</f>
        <v>24098100</v>
      </c>
      <c r="F26" s="34">
        <f>F27+F28</f>
        <v>24114200</v>
      </c>
      <c r="G26" s="31">
        <f t="shared" si="3"/>
        <v>0</v>
      </c>
      <c r="H26" s="34">
        <f>H27+H28</f>
        <v>24114200</v>
      </c>
    </row>
    <row r="27" spans="1:8" ht="37.5" x14ac:dyDescent="0.3">
      <c r="A27" s="17" t="s">
        <v>64</v>
      </c>
      <c r="B27" s="22" t="s">
        <v>111</v>
      </c>
      <c r="C27" s="34">
        <v>24088100</v>
      </c>
      <c r="D27" s="30">
        <f t="shared" si="2"/>
        <v>0</v>
      </c>
      <c r="E27" s="34">
        <v>24088100</v>
      </c>
      <c r="F27" s="34">
        <v>24104200</v>
      </c>
      <c r="G27" s="31">
        <f t="shared" si="3"/>
        <v>0</v>
      </c>
      <c r="H27" s="34">
        <v>24104200</v>
      </c>
    </row>
    <row r="28" spans="1:8" x14ac:dyDescent="0.3">
      <c r="A28" s="17" t="s">
        <v>125</v>
      </c>
      <c r="B28" s="22" t="s">
        <v>126</v>
      </c>
      <c r="C28" s="34">
        <v>10000</v>
      </c>
      <c r="D28" s="30">
        <f t="shared" si="2"/>
        <v>0</v>
      </c>
      <c r="E28" s="34">
        <v>10000</v>
      </c>
      <c r="F28" s="34">
        <v>10000</v>
      </c>
      <c r="G28" s="31">
        <f t="shared" si="3"/>
        <v>0</v>
      </c>
      <c r="H28" s="34">
        <v>10000</v>
      </c>
    </row>
    <row r="29" spans="1:8" ht="26.25" customHeight="1" x14ac:dyDescent="0.3">
      <c r="A29" s="16"/>
      <c r="B29" s="26" t="s">
        <v>142</v>
      </c>
      <c r="C29" s="33">
        <f t="shared" ref="C29" si="5">C30+C39+C41+C44+C48</f>
        <v>510544600</v>
      </c>
      <c r="D29" s="10">
        <f t="shared" si="2"/>
        <v>0</v>
      </c>
      <c r="E29" s="33">
        <f t="shared" ref="E29" si="6">E30+E39+E41+E44+E48</f>
        <v>510544600</v>
      </c>
      <c r="F29" s="33">
        <f t="shared" ref="F29:H29" si="7">F30+F39+F41+F44+F48</f>
        <v>498799554</v>
      </c>
      <c r="G29" s="29">
        <f t="shared" si="3"/>
        <v>0</v>
      </c>
      <c r="H29" s="33">
        <f t="shared" si="7"/>
        <v>498799554</v>
      </c>
    </row>
    <row r="30" spans="1:8" ht="37.5" x14ac:dyDescent="0.3">
      <c r="A30" s="17" t="s">
        <v>26</v>
      </c>
      <c r="B30" s="24" t="s">
        <v>27</v>
      </c>
      <c r="C30" s="34">
        <f>SUM(C31:C38)</f>
        <v>418892168</v>
      </c>
      <c r="D30" s="30">
        <f t="shared" si="2"/>
        <v>0</v>
      </c>
      <c r="E30" s="34">
        <f>SUM(E31:E38)</f>
        <v>418892168</v>
      </c>
      <c r="F30" s="34">
        <f>SUM(F31:F38)</f>
        <v>414478622</v>
      </c>
      <c r="G30" s="31">
        <f t="shared" si="3"/>
        <v>0</v>
      </c>
      <c r="H30" s="34">
        <f>SUM(H31:H38)</f>
        <v>414478622</v>
      </c>
    </row>
    <row r="31" spans="1:8" ht="57.75" customHeight="1" x14ac:dyDescent="0.3">
      <c r="A31" s="17" t="s">
        <v>65</v>
      </c>
      <c r="B31" s="22" t="s">
        <v>66</v>
      </c>
      <c r="C31" s="34">
        <v>2052100</v>
      </c>
      <c r="D31" s="30">
        <f t="shared" si="2"/>
        <v>0</v>
      </c>
      <c r="E31" s="34">
        <v>2052100</v>
      </c>
      <c r="F31" s="34">
        <v>2150800</v>
      </c>
      <c r="G31" s="31">
        <f t="shared" si="3"/>
        <v>0</v>
      </c>
      <c r="H31" s="34">
        <v>2150800</v>
      </c>
    </row>
    <row r="32" spans="1:8" ht="75" x14ac:dyDescent="0.3">
      <c r="A32" s="17" t="s">
        <v>67</v>
      </c>
      <c r="B32" s="27" t="s">
        <v>68</v>
      </c>
      <c r="C32" s="34">
        <v>363237246</v>
      </c>
      <c r="D32" s="30">
        <f t="shared" si="2"/>
        <v>0</v>
      </c>
      <c r="E32" s="34">
        <v>363237246</v>
      </c>
      <c r="F32" s="34">
        <v>360000000</v>
      </c>
      <c r="G32" s="31">
        <f t="shared" si="3"/>
        <v>0</v>
      </c>
      <c r="H32" s="34">
        <v>360000000</v>
      </c>
    </row>
    <row r="33" spans="1:8" s="9" customFormat="1" ht="64.5" customHeight="1" x14ac:dyDescent="0.3">
      <c r="A33" s="17" t="s">
        <v>69</v>
      </c>
      <c r="B33" s="22" t="s">
        <v>70</v>
      </c>
      <c r="C33" s="34">
        <v>631300</v>
      </c>
      <c r="D33" s="30">
        <f t="shared" si="2"/>
        <v>0</v>
      </c>
      <c r="E33" s="34">
        <v>631300</v>
      </c>
      <c r="F33" s="34">
        <v>631300</v>
      </c>
      <c r="G33" s="31">
        <f t="shared" si="3"/>
        <v>0</v>
      </c>
      <c r="H33" s="34">
        <v>631300</v>
      </c>
    </row>
    <row r="34" spans="1:8" s="18" customFormat="1" ht="53.25" customHeight="1" x14ac:dyDescent="0.2">
      <c r="A34" s="17" t="s">
        <v>71</v>
      </c>
      <c r="B34" s="22" t="s">
        <v>72</v>
      </c>
      <c r="C34" s="34">
        <v>191522</v>
      </c>
      <c r="D34" s="30">
        <f t="shared" si="2"/>
        <v>0</v>
      </c>
      <c r="E34" s="34">
        <v>191522</v>
      </c>
      <c r="F34" s="34">
        <v>191522</v>
      </c>
      <c r="G34" s="31">
        <f t="shared" si="3"/>
        <v>0</v>
      </c>
      <c r="H34" s="34">
        <v>191522</v>
      </c>
    </row>
    <row r="35" spans="1:8" ht="40.5" customHeight="1" x14ac:dyDescent="0.3">
      <c r="A35" s="17" t="s">
        <v>73</v>
      </c>
      <c r="B35" s="22" t="s">
        <v>74</v>
      </c>
      <c r="C35" s="34">
        <v>46100000</v>
      </c>
      <c r="D35" s="30">
        <f t="shared" si="2"/>
        <v>0</v>
      </c>
      <c r="E35" s="34">
        <v>46100000</v>
      </c>
      <c r="F35" s="34">
        <v>45000000</v>
      </c>
      <c r="G35" s="31">
        <f t="shared" si="3"/>
        <v>0</v>
      </c>
      <c r="H35" s="34">
        <v>45000000</v>
      </c>
    </row>
    <row r="36" spans="1:8" ht="57" customHeight="1" x14ac:dyDescent="0.3">
      <c r="A36" s="17" t="s">
        <v>75</v>
      </c>
      <c r="B36" s="22" t="s">
        <v>76</v>
      </c>
      <c r="C36" s="34">
        <v>880000</v>
      </c>
      <c r="D36" s="30">
        <f t="shared" si="2"/>
        <v>0</v>
      </c>
      <c r="E36" s="34">
        <v>880000</v>
      </c>
      <c r="F36" s="34">
        <v>705000</v>
      </c>
      <c r="G36" s="31">
        <f t="shared" si="3"/>
        <v>0</v>
      </c>
      <c r="H36" s="34">
        <v>705000</v>
      </c>
    </row>
    <row r="37" spans="1:8" ht="58.5" customHeight="1" x14ac:dyDescent="0.3">
      <c r="A37" s="17" t="s">
        <v>77</v>
      </c>
      <c r="B37" s="22" t="s">
        <v>78</v>
      </c>
      <c r="C37" s="34">
        <v>4000000</v>
      </c>
      <c r="D37" s="30">
        <f t="shared" si="2"/>
        <v>0</v>
      </c>
      <c r="E37" s="34">
        <v>4000000</v>
      </c>
      <c r="F37" s="34">
        <v>4000000</v>
      </c>
      <c r="G37" s="31">
        <f t="shared" si="3"/>
        <v>0</v>
      </c>
      <c r="H37" s="34">
        <v>4000000</v>
      </c>
    </row>
    <row r="38" spans="1:8" ht="78.75" customHeight="1" x14ac:dyDescent="0.3">
      <c r="A38" s="17" t="s">
        <v>127</v>
      </c>
      <c r="B38" s="32" t="s">
        <v>128</v>
      </c>
      <c r="C38" s="34">
        <v>1800000</v>
      </c>
      <c r="D38" s="30">
        <f t="shared" si="2"/>
        <v>0</v>
      </c>
      <c r="E38" s="34">
        <v>1800000</v>
      </c>
      <c r="F38" s="34">
        <v>1800000</v>
      </c>
      <c r="G38" s="31">
        <f t="shared" si="3"/>
        <v>0</v>
      </c>
      <c r="H38" s="34">
        <v>1800000</v>
      </c>
    </row>
    <row r="39" spans="1:8" ht="29.25" customHeight="1" x14ac:dyDescent="0.3">
      <c r="A39" s="17" t="s">
        <v>28</v>
      </c>
      <c r="B39" s="24" t="s">
        <v>29</v>
      </c>
      <c r="C39" s="34">
        <f>C40</f>
        <v>18061232</v>
      </c>
      <c r="D39" s="30">
        <f t="shared" si="2"/>
        <v>0</v>
      </c>
      <c r="E39" s="34">
        <f>E40</f>
        <v>18061232</v>
      </c>
      <c r="F39" s="34">
        <f>F40</f>
        <v>18061232</v>
      </c>
      <c r="G39" s="31">
        <f t="shared" si="3"/>
        <v>0</v>
      </c>
      <c r="H39" s="34">
        <f>H40</f>
        <v>18061232</v>
      </c>
    </row>
    <row r="40" spans="1:8" ht="29.25" customHeight="1" x14ac:dyDescent="0.3">
      <c r="A40" s="17" t="s">
        <v>30</v>
      </c>
      <c r="B40" s="22" t="s">
        <v>31</v>
      </c>
      <c r="C40" s="34">
        <v>18061232</v>
      </c>
      <c r="D40" s="30">
        <f t="shared" si="2"/>
        <v>0</v>
      </c>
      <c r="E40" s="34">
        <v>18061232</v>
      </c>
      <c r="F40" s="34">
        <v>18061232</v>
      </c>
      <c r="G40" s="31">
        <f t="shared" si="3"/>
        <v>0</v>
      </c>
      <c r="H40" s="34">
        <v>18061232</v>
      </c>
    </row>
    <row r="41" spans="1:8" ht="29.25" customHeight="1" x14ac:dyDescent="0.3">
      <c r="A41" s="17" t="s">
        <v>112</v>
      </c>
      <c r="B41" s="24" t="s">
        <v>113</v>
      </c>
      <c r="C41" s="34">
        <f>C42+C43</f>
        <v>7540500</v>
      </c>
      <c r="D41" s="30">
        <f t="shared" si="2"/>
        <v>0</v>
      </c>
      <c r="E41" s="34">
        <f>E42+E43</f>
        <v>7540500</v>
      </c>
      <c r="F41" s="34">
        <f>F42+F43</f>
        <v>7540500</v>
      </c>
      <c r="G41" s="31">
        <f t="shared" si="3"/>
        <v>0</v>
      </c>
      <c r="H41" s="34">
        <f>H42+H43</f>
        <v>7540500</v>
      </c>
    </row>
    <row r="42" spans="1:8" ht="36" customHeight="1" x14ac:dyDescent="0.3">
      <c r="A42" s="17" t="s">
        <v>79</v>
      </c>
      <c r="B42" s="22" t="s">
        <v>80</v>
      </c>
      <c r="C42" s="34">
        <f t="shared" ref="C42:E42" si="8">5352000+127100</f>
        <v>5479100</v>
      </c>
      <c r="D42" s="30">
        <f t="shared" si="2"/>
        <v>0</v>
      </c>
      <c r="E42" s="34">
        <f t="shared" si="8"/>
        <v>5479100</v>
      </c>
      <c r="F42" s="34">
        <f t="shared" ref="F42:H42" si="9">5352000+127100</f>
        <v>5479100</v>
      </c>
      <c r="G42" s="31">
        <f t="shared" si="3"/>
        <v>0</v>
      </c>
      <c r="H42" s="34">
        <f t="shared" si="9"/>
        <v>5479100</v>
      </c>
    </row>
    <row r="43" spans="1:8" ht="29.25" customHeight="1" x14ac:dyDescent="0.3">
      <c r="A43" s="17" t="s">
        <v>81</v>
      </c>
      <c r="B43" s="22" t="s">
        <v>82</v>
      </c>
      <c r="C43" s="34">
        <f t="shared" ref="C43:E43" si="10">2000000+30000+28400+3000</f>
        <v>2061400</v>
      </c>
      <c r="D43" s="30">
        <f t="shared" si="2"/>
        <v>0</v>
      </c>
      <c r="E43" s="34">
        <f t="shared" si="10"/>
        <v>2061400</v>
      </c>
      <c r="F43" s="34">
        <f t="shared" ref="F43:H43" si="11">2000000+30000+28400+3000</f>
        <v>2061400</v>
      </c>
      <c r="G43" s="31">
        <f t="shared" si="3"/>
        <v>0</v>
      </c>
      <c r="H43" s="34">
        <f t="shared" si="11"/>
        <v>2061400</v>
      </c>
    </row>
    <row r="44" spans="1:8" ht="29.25" customHeight="1" x14ac:dyDescent="0.3">
      <c r="A44" s="17" t="s">
        <v>32</v>
      </c>
      <c r="B44" s="24" t="s">
        <v>33</v>
      </c>
      <c r="C44" s="34">
        <f>C45+C46+C47</f>
        <v>48817500</v>
      </c>
      <c r="D44" s="30">
        <f t="shared" si="2"/>
        <v>0</v>
      </c>
      <c r="E44" s="34">
        <f>E45+E46+E47</f>
        <v>48817500</v>
      </c>
      <c r="F44" s="34">
        <f>F45+F46+F47</f>
        <v>41487000</v>
      </c>
      <c r="G44" s="31">
        <f t="shared" si="3"/>
        <v>0</v>
      </c>
      <c r="H44" s="34">
        <f>H45+H46+H47</f>
        <v>41487000</v>
      </c>
    </row>
    <row r="45" spans="1:8" ht="29.25" customHeight="1" x14ac:dyDescent="0.3">
      <c r="A45" s="17" t="s">
        <v>83</v>
      </c>
      <c r="B45" s="22" t="s">
        <v>84</v>
      </c>
      <c r="C45" s="34">
        <v>35313000</v>
      </c>
      <c r="D45" s="30">
        <f t="shared" si="2"/>
        <v>0</v>
      </c>
      <c r="E45" s="34">
        <v>35313000</v>
      </c>
      <c r="F45" s="34">
        <v>28800000</v>
      </c>
      <c r="G45" s="31">
        <f t="shared" si="3"/>
        <v>0</v>
      </c>
      <c r="H45" s="34">
        <v>28800000</v>
      </c>
    </row>
    <row r="46" spans="1:8" ht="78" customHeight="1" x14ac:dyDescent="0.3">
      <c r="A46" s="17" t="s">
        <v>48</v>
      </c>
      <c r="B46" s="27" t="s">
        <v>34</v>
      </c>
      <c r="C46" s="34">
        <v>6004500</v>
      </c>
      <c r="D46" s="30">
        <f t="shared" si="2"/>
        <v>0</v>
      </c>
      <c r="E46" s="34">
        <v>6004500</v>
      </c>
      <c r="F46" s="34">
        <v>5187000</v>
      </c>
      <c r="G46" s="31">
        <f t="shared" si="3"/>
        <v>0</v>
      </c>
      <c r="H46" s="34">
        <v>5187000</v>
      </c>
    </row>
    <row r="47" spans="1:8" ht="47.25" customHeight="1" x14ac:dyDescent="0.3">
      <c r="A47" s="17" t="s">
        <v>85</v>
      </c>
      <c r="B47" s="22" t="s">
        <v>86</v>
      </c>
      <c r="C47" s="34">
        <v>7500000</v>
      </c>
      <c r="D47" s="30">
        <f t="shared" si="2"/>
        <v>0</v>
      </c>
      <c r="E47" s="34">
        <v>7500000</v>
      </c>
      <c r="F47" s="34">
        <v>7500000</v>
      </c>
      <c r="G47" s="31">
        <f t="shared" si="3"/>
        <v>0</v>
      </c>
      <c r="H47" s="34">
        <v>7500000</v>
      </c>
    </row>
    <row r="48" spans="1:8" ht="23.25" customHeight="1" x14ac:dyDescent="0.3">
      <c r="A48" s="17" t="s">
        <v>35</v>
      </c>
      <c r="B48" s="24" t="s">
        <v>36</v>
      </c>
      <c r="C48" s="34">
        <f>SUM(C49:C70)</f>
        <v>17233200</v>
      </c>
      <c r="D48" s="30">
        <f t="shared" si="2"/>
        <v>0</v>
      </c>
      <c r="E48" s="34">
        <f>SUM(E49:E70)</f>
        <v>17233200</v>
      </c>
      <c r="F48" s="34">
        <f>SUM(F49:F70)</f>
        <v>17232200</v>
      </c>
      <c r="G48" s="31">
        <f t="shared" si="3"/>
        <v>0</v>
      </c>
      <c r="H48" s="34">
        <f>SUM(H49:H70)</f>
        <v>17232200</v>
      </c>
    </row>
    <row r="49" spans="1:8" ht="79.5" customHeight="1" x14ac:dyDescent="0.3">
      <c r="A49" s="17" t="s">
        <v>87</v>
      </c>
      <c r="B49" s="32" t="s">
        <v>88</v>
      </c>
      <c r="C49" s="34">
        <v>50500</v>
      </c>
      <c r="D49" s="30">
        <f t="shared" si="2"/>
        <v>0</v>
      </c>
      <c r="E49" s="34">
        <v>50500</v>
      </c>
      <c r="F49" s="34">
        <v>50500</v>
      </c>
      <c r="G49" s="31">
        <f t="shared" si="3"/>
        <v>0</v>
      </c>
      <c r="H49" s="34">
        <v>50500</v>
      </c>
    </row>
    <row r="50" spans="1:8" ht="92.25" customHeight="1" x14ac:dyDescent="0.3">
      <c r="A50" s="17" t="s">
        <v>89</v>
      </c>
      <c r="B50" s="32" t="s">
        <v>90</v>
      </c>
      <c r="C50" s="34">
        <v>159900</v>
      </c>
      <c r="D50" s="30">
        <f t="shared" si="2"/>
        <v>0</v>
      </c>
      <c r="E50" s="34">
        <v>159900</v>
      </c>
      <c r="F50" s="34">
        <v>159900</v>
      </c>
      <c r="G50" s="31">
        <f t="shared" si="3"/>
        <v>0</v>
      </c>
      <c r="H50" s="34">
        <v>159900</v>
      </c>
    </row>
    <row r="51" spans="1:8" ht="78.75" customHeight="1" x14ac:dyDescent="0.3">
      <c r="A51" s="17" t="s">
        <v>129</v>
      </c>
      <c r="B51" s="32" t="s">
        <v>130</v>
      </c>
      <c r="C51" s="34">
        <v>1000</v>
      </c>
      <c r="D51" s="30">
        <f t="shared" si="2"/>
        <v>0</v>
      </c>
      <c r="E51" s="34">
        <v>1000</v>
      </c>
      <c r="F51" s="34">
        <v>1000</v>
      </c>
      <c r="G51" s="31">
        <f t="shared" si="3"/>
        <v>0</v>
      </c>
      <c r="H51" s="34">
        <v>1000</v>
      </c>
    </row>
    <row r="52" spans="1:8" ht="75.75" customHeight="1" x14ac:dyDescent="0.3">
      <c r="A52" s="17" t="s">
        <v>91</v>
      </c>
      <c r="B52" s="32" t="s">
        <v>92</v>
      </c>
      <c r="C52" s="34">
        <v>4300</v>
      </c>
      <c r="D52" s="30">
        <f t="shared" si="2"/>
        <v>0</v>
      </c>
      <c r="E52" s="34">
        <v>4300</v>
      </c>
      <c r="F52" s="34">
        <v>4300</v>
      </c>
      <c r="G52" s="31">
        <f t="shared" si="3"/>
        <v>0</v>
      </c>
      <c r="H52" s="34">
        <v>4300</v>
      </c>
    </row>
    <row r="53" spans="1:8" ht="93" customHeight="1" x14ac:dyDescent="0.3">
      <c r="A53" s="17" t="s">
        <v>131</v>
      </c>
      <c r="B53" s="32" t="s">
        <v>132</v>
      </c>
      <c r="C53" s="34">
        <v>849500</v>
      </c>
      <c r="D53" s="30">
        <f t="shared" si="2"/>
        <v>0</v>
      </c>
      <c r="E53" s="34">
        <v>849500</v>
      </c>
      <c r="F53" s="34">
        <v>849500</v>
      </c>
      <c r="G53" s="31">
        <f t="shared" si="3"/>
        <v>0</v>
      </c>
      <c r="H53" s="34">
        <v>849500</v>
      </c>
    </row>
    <row r="54" spans="1:8" ht="84" customHeight="1" x14ac:dyDescent="0.3">
      <c r="A54" s="17" t="s">
        <v>114</v>
      </c>
      <c r="B54" s="32" t="s">
        <v>115</v>
      </c>
      <c r="C54" s="34">
        <v>130000</v>
      </c>
      <c r="D54" s="30">
        <f t="shared" si="2"/>
        <v>0</v>
      </c>
      <c r="E54" s="34">
        <v>130000</v>
      </c>
      <c r="F54" s="34">
        <v>130000</v>
      </c>
      <c r="G54" s="31">
        <f t="shared" si="3"/>
        <v>0</v>
      </c>
      <c r="H54" s="34">
        <v>130000</v>
      </c>
    </row>
    <row r="55" spans="1:8" ht="93.75" x14ac:dyDescent="0.3">
      <c r="A55" s="17" t="s">
        <v>93</v>
      </c>
      <c r="B55" s="32" t="s">
        <v>94</v>
      </c>
      <c r="C55" s="34">
        <f>1150000+9200</f>
        <v>1159200</v>
      </c>
      <c r="D55" s="30">
        <f t="shared" si="2"/>
        <v>0</v>
      </c>
      <c r="E55" s="34">
        <f>1150000+9200</f>
        <v>1159200</v>
      </c>
      <c r="F55" s="34">
        <f>1150000+10200</f>
        <v>1160200</v>
      </c>
      <c r="G55" s="31">
        <f t="shared" si="3"/>
        <v>0</v>
      </c>
      <c r="H55" s="34">
        <f>1150000+10200</f>
        <v>1160200</v>
      </c>
    </row>
    <row r="56" spans="1:8" s="9" customFormat="1" ht="75" x14ac:dyDescent="0.3">
      <c r="A56" s="17" t="s">
        <v>116</v>
      </c>
      <c r="B56" s="32" t="s">
        <v>117</v>
      </c>
      <c r="C56" s="34">
        <v>27500</v>
      </c>
      <c r="D56" s="30">
        <f t="shared" si="2"/>
        <v>0</v>
      </c>
      <c r="E56" s="34">
        <v>27500</v>
      </c>
      <c r="F56" s="34">
        <v>27500</v>
      </c>
      <c r="G56" s="31">
        <f t="shared" si="3"/>
        <v>0</v>
      </c>
      <c r="H56" s="34">
        <v>27500</v>
      </c>
    </row>
    <row r="57" spans="1:8" s="9" customFormat="1" ht="99.75" customHeight="1" x14ac:dyDescent="0.3">
      <c r="A57" s="17" t="s">
        <v>118</v>
      </c>
      <c r="B57" s="32" t="s">
        <v>119</v>
      </c>
      <c r="C57" s="34">
        <v>62500</v>
      </c>
      <c r="D57" s="30">
        <f t="shared" si="2"/>
        <v>0</v>
      </c>
      <c r="E57" s="34">
        <v>62500</v>
      </c>
      <c r="F57" s="34">
        <v>62500</v>
      </c>
      <c r="G57" s="31">
        <f t="shared" si="3"/>
        <v>0</v>
      </c>
      <c r="H57" s="34">
        <v>62500</v>
      </c>
    </row>
    <row r="58" spans="1:8" ht="93.75" x14ac:dyDescent="0.3">
      <c r="A58" s="17" t="s">
        <v>95</v>
      </c>
      <c r="B58" s="32" t="s">
        <v>96</v>
      </c>
      <c r="C58" s="34">
        <v>182900</v>
      </c>
      <c r="D58" s="30">
        <f t="shared" si="2"/>
        <v>0</v>
      </c>
      <c r="E58" s="34">
        <v>182900</v>
      </c>
      <c r="F58" s="34">
        <v>182900</v>
      </c>
      <c r="G58" s="31">
        <f t="shared" si="3"/>
        <v>0</v>
      </c>
      <c r="H58" s="34">
        <v>182900</v>
      </c>
    </row>
    <row r="59" spans="1:8" ht="93.75" x14ac:dyDescent="0.3">
      <c r="A59" s="17" t="s">
        <v>97</v>
      </c>
      <c r="B59" s="32" t="s">
        <v>120</v>
      </c>
      <c r="C59" s="34">
        <v>63900</v>
      </c>
      <c r="D59" s="30">
        <f t="shared" si="2"/>
        <v>0</v>
      </c>
      <c r="E59" s="34">
        <v>63900</v>
      </c>
      <c r="F59" s="34">
        <v>63900</v>
      </c>
      <c r="G59" s="31">
        <f t="shared" si="3"/>
        <v>0</v>
      </c>
      <c r="H59" s="34">
        <v>63900</v>
      </c>
    </row>
    <row r="60" spans="1:8" ht="93.75" x14ac:dyDescent="0.3">
      <c r="A60" s="17" t="s">
        <v>98</v>
      </c>
      <c r="B60" s="32" t="s">
        <v>121</v>
      </c>
      <c r="C60" s="34">
        <v>80000</v>
      </c>
      <c r="D60" s="30">
        <f t="shared" si="2"/>
        <v>0</v>
      </c>
      <c r="E60" s="34">
        <v>80000</v>
      </c>
      <c r="F60" s="34">
        <v>80000</v>
      </c>
      <c r="G60" s="31">
        <f t="shared" si="3"/>
        <v>0</v>
      </c>
      <c r="H60" s="34">
        <v>80000</v>
      </c>
    </row>
    <row r="61" spans="1:8" ht="75" x14ac:dyDescent="0.3">
      <c r="A61" s="17" t="s">
        <v>99</v>
      </c>
      <c r="B61" s="32" t="s">
        <v>100</v>
      </c>
      <c r="C61" s="34">
        <f t="shared" ref="C61:E61" si="12">50000+32000</f>
        <v>82000</v>
      </c>
      <c r="D61" s="30">
        <f t="shared" si="2"/>
        <v>0</v>
      </c>
      <c r="E61" s="34">
        <f t="shared" si="12"/>
        <v>82000</v>
      </c>
      <c r="F61" s="34">
        <f t="shared" ref="F61:H61" si="13">50000+32000</f>
        <v>82000</v>
      </c>
      <c r="G61" s="31">
        <f t="shared" si="3"/>
        <v>0</v>
      </c>
      <c r="H61" s="34">
        <f t="shared" si="13"/>
        <v>82000</v>
      </c>
    </row>
    <row r="62" spans="1:8" ht="112.5" x14ac:dyDescent="0.3">
      <c r="A62" s="17" t="s">
        <v>101</v>
      </c>
      <c r="B62" s="32" t="s">
        <v>133</v>
      </c>
      <c r="C62" s="34">
        <v>8800</v>
      </c>
      <c r="D62" s="30">
        <f t="shared" si="2"/>
        <v>0</v>
      </c>
      <c r="E62" s="34">
        <v>8800</v>
      </c>
      <c r="F62" s="34">
        <v>8800</v>
      </c>
      <c r="G62" s="31">
        <f t="shared" si="3"/>
        <v>0</v>
      </c>
      <c r="H62" s="34">
        <v>8800</v>
      </c>
    </row>
    <row r="63" spans="1:8" ht="75" x14ac:dyDescent="0.3">
      <c r="A63" s="17" t="s">
        <v>102</v>
      </c>
      <c r="B63" s="32" t="s">
        <v>103</v>
      </c>
      <c r="C63" s="34">
        <f>12000</f>
        <v>12000</v>
      </c>
      <c r="D63" s="30">
        <f t="shared" si="2"/>
        <v>0</v>
      </c>
      <c r="E63" s="34">
        <f>12000</f>
        <v>12000</v>
      </c>
      <c r="F63" s="34">
        <f>10000</f>
        <v>10000</v>
      </c>
      <c r="G63" s="31">
        <f t="shared" si="3"/>
        <v>0</v>
      </c>
      <c r="H63" s="34">
        <f>10000</f>
        <v>10000</v>
      </c>
    </row>
    <row r="64" spans="1:8" ht="75" x14ac:dyDescent="0.3">
      <c r="A64" s="17" t="s">
        <v>104</v>
      </c>
      <c r="B64" s="32" t="s">
        <v>105</v>
      </c>
      <c r="C64" s="34">
        <f>50000+30000+2188100</f>
        <v>2268100</v>
      </c>
      <c r="D64" s="30">
        <f t="shared" si="2"/>
        <v>0</v>
      </c>
      <c r="E64" s="34">
        <f>50000+30000+2188100</f>
        <v>2268100</v>
      </c>
      <c r="F64" s="34">
        <f>50000+30000+2188100</f>
        <v>2268100</v>
      </c>
      <c r="G64" s="31">
        <f t="shared" si="3"/>
        <v>0</v>
      </c>
      <c r="H64" s="34">
        <f>50000+30000+2188100</f>
        <v>2268100</v>
      </c>
    </row>
    <row r="65" spans="1:8" ht="75" x14ac:dyDescent="0.3">
      <c r="A65" s="17" t="s">
        <v>106</v>
      </c>
      <c r="B65" s="32" t="s">
        <v>107</v>
      </c>
      <c r="C65" s="34">
        <f t="shared" ref="C65:E65" si="14">25000+12000+4559700</f>
        <v>4596700</v>
      </c>
      <c r="D65" s="30">
        <f t="shared" si="2"/>
        <v>0</v>
      </c>
      <c r="E65" s="34">
        <f t="shared" si="14"/>
        <v>4596700</v>
      </c>
      <c r="F65" s="34">
        <f t="shared" ref="F65:H65" si="15">25000+12000+4559700</f>
        <v>4596700</v>
      </c>
      <c r="G65" s="31">
        <f t="shared" si="3"/>
        <v>0</v>
      </c>
      <c r="H65" s="34">
        <f t="shared" si="15"/>
        <v>4596700</v>
      </c>
    </row>
    <row r="66" spans="1:8" ht="115.5" customHeight="1" x14ac:dyDescent="0.3">
      <c r="A66" s="17" t="s">
        <v>134</v>
      </c>
      <c r="B66" s="32" t="s">
        <v>135</v>
      </c>
      <c r="C66" s="34">
        <v>437700</v>
      </c>
      <c r="D66" s="30">
        <f t="shared" si="2"/>
        <v>0</v>
      </c>
      <c r="E66" s="34">
        <v>437700</v>
      </c>
      <c r="F66" s="34">
        <v>437700</v>
      </c>
      <c r="G66" s="31">
        <f t="shared" si="3"/>
        <v>0</v>
      </c>
      <c r="H66" s="34">
        <v>437700</v>
      </c>
    </row>
    <row r="67" spans="1:8" ht="56.25" x14ac:dyDescent="0.3">
      <c r="A67" s="17" t="s">
        <v>51</v>
      </c>
      <c r="B67" s="28" t="s">
        <v>52</v>
      </c>
      <c r="C67" s="34">
        <f t="shared" ref="C67:E67" si="16">393900+300</f>
        <v>394200</v>
      </c>
      <c r="D67" s="30">
        <f t="shared" si="2"/>
        <v>0</v>
      </c>
      <c r="E67" s="34">
        <f t="shared" si="16"/>
        <v>394200</v>
      </c>
      <c r="F67" s="34">
        <f t="shared" ref="F67:H67" si="17">393900+300</f>
        <v>394200</v>
      </c>
      <c r="G67" s="31">
        <f t="shared" si="3"/>
        <v>0</v>
      </c>
      <c r="H67" s="34">
        <f t="shared" si="17"/>
        <v>394200</v>
      </c>
    </row>
    <row r="68" spans="1:8" ht="56.25" x14ac:dyDescent="0.3">
      <c r="A68" s="17" t="s">
        <v>53</v>
      </c>
      <c r="B68" s="28" t="s">
        <v>54</v>
      </c>
      <c r="C68" s="34">
        <f>41000+200000+474700</f>
        <v>715700</v>
      </c>
      <c r="D68" s="30">
        <f t="shared" si="2"/>
        <v>0</v>
      </c>
      <c r="E68" s="34">
        <f>41000+200000+474700</f>
        <v>715700</v>
      </c>
      <c r="F68" s="34">
        <f>41000+200000+474700</f>
        <v>715700</v>
      </c>
      <c r="G68" s="31">
        <f t="shared" si="3"/>
        <v>0</v>
      </c>
      <c r="H68" s="34">
        <f>41000+200000+474700</f>
        <v>715700</v>
      </c>
    </row>
    <row r="69" spans="1:8" ht="65.25" customHeight="1" x14ac:dyDescent="0.3">
      <c r="A69" s="17" t="s">
        <v>122</v>
      </c>
      <c r="B69" s="28" t="s">
        <v>55</v>
      </c>
      <c r="C69" s="34">
        <f t="shared" ref="C69:E69" si="18">24500+1500000+1382300+40000</f>
        <v>2946800</v>
      </c>
      <c r="D69" s="30">
        <f t="shared" si="2"/>
        <v>0</v>
      </c>
      <c r="E69" s="34">
        <f t="shared" si="18"/>
        <v>2946800</v>
      </c>
      <c r="F69" s="34">
        <f>24500+1500000+1382300+40000</f>
        <v>2946800</v>
      </c>
      <c r="G69" s="31">
        <f t="shared" si="3"/>
        <v>0</v>
      </c>
      <c r="H69" s="34">
        <f>24500+1500000+1382300+40000</f>
        <v>2946800</v>
      </c>
    </row>
    <row r="70" spans="1:8" ht="56.25" x14ac:dyDescent="0.3">
      <c r="A70" s="17" t="s">
        <v>49</v>
      </c>
      <c r="B70" s="22" t="s">
        <v>50</v>
      </c>
      <c r="C70" s="34">
        <f t="shared" ref="C70:E70" si="19">3000000</f>
        <v>3000000</v>
      </c>
      <c r="D70" s="30">
        <f t="shared" si="2"/>
        <v>0</v>
      </c>
      <c r="E70" s="34">
        <f t="shared" si="19"/>
        <v>3000000</v>
      </c>
      <c r="F70" s="34">
        <f t="shared" ref="F70:H70" si="20">3000000</f>
        <v>3000000</v>
      </c>
      <c r="G70" s="31">
        <f t="shared" si="3"/>
        <v>0</v>
      </c>
      <c r="H70" s="34">
        <f t="shared" si="20"/>
        <v>3000000</v>
      </c>
    </row>
    <row r="71" spans="1:8" ht="21.75" customHeight="1" x14ac:dyDescent="0.3">
      <c r="A71" s="16" t="s">
        <v>37</v>
      </c>
      <c r="B71" s="20" t="s">
        <v>143</v>
      </c>
      <c r="C71" s="33">
        <f>C72</f>
        <v>5881004200</v>
      </c>
      <c r="D71" s="10">
        <f t="shared" si="2"/>
        <v>0</v>
      </c>
      <c r="E71" s="33">
        <f>E72</f>
        <v>5881004200</v>
      </c>
      <c r="F71" s="33">
        <f>F72</f>
        <v>4997054100</v>
      </c>
      <c r="G71" s="29">
        <f t="shared" si="3"/>
        <v>0</v>
      </c>
      <c r="H71" s="33">
        <f>H72</f>
        <v>4997054100</v>
      </c>
    </row>
    <row r="72" spans="1:8" ht="21.75" customHeight="1" x14ac:dyDescent="0.3">
      <c r="A72" s="17" t="s">
        <v>38</v>
      </c>
      <c r="B72" s="25" t="s">
        <v>39</v>
      </c>
      <c r="C72" s="34">
        <f>C73+C74+C75+C76</f>
        <v>5881004200</v>
      </c>
      <c r="D72" s="30">
        <f t="shared" si="2"/>
        <v>0</v>
      </c>
      <c r="E72" s="34">
        <f>E73+E74+E75+E76</f>
        <v>5881004200</v>
      </c>
      <c r="F72" s="34">
        <f>F73+F74+F75+F76</f>
        <v>4997054100</v>
      </c>
      <c r="G72" s="31">
        <f t="shared" si="3"/>
        <v>0</v>
      </c>
      <c r="H72" s="34">
        <f>H73+H74+H75+H76</f>
        <v>4997054100</v>
      </c>
    </row>
    <row r="73" spans="1:8" ht="21.75" customHeight="1" x14ac:dyDescent="0.3">
      <c r="A73" s="17" t="s">
        <v>136</v>
      </c>
      <c r="B73" s="22" t="s">
        <v>137</v>
      </c>
      <c r="C73" s="34">
        <v>234945700</v>
      </c>
      <c r="D73" s="30">
        <f t="shared" si="2"/>
        <v>0</v>
      </c>
      <c r="E73" s="34">
        <v>234945700</v>
      </c>
      <c r="F73" s="34">
        <v>95237100</v>
      </c>
      <c r="G73" s="31">
        <f t="shared" si="3"/>
        <v>0</v>
      </c>
      <c r="H73" s="34">
        <v>95237100</v>
      </c>
    </row>
    <row r="74" spans="1:8" ht="21.75" customHeight="1" x14ac:dyDescent="0.3">
      <c r="A74" s="17" t="s">
        <v>40</v>
      </c>
      <c r="B74" s="22" t="s">
        <v>41</v>
      </c>
      <c r="C74" s="34">
        <v>1330252600</v>
      </c>
      <c r="D74" s="30">
        <f t="shared" si="2"/>
        <v>0</v>
      </c>
      <c r="E74" s="34">
        <v>1330252600</v>
      </c>
      <c r="F74" s="34">
        <v>906926300</v>
      </c>
      <c r="G74" s="31">
        <f t="shared" si="3"/>
        <v>0</v>
      </c>
      <c r="H74" s="34">
        <v>906926300</v>
      </c>
    </row>
    <row r="75" spans="1:8" ht="21.75" customHeight="1" x14ac:dyDescent="0.3">
      <c r="A75" s="17" t="s">
        <v>42</v>
      </c>
      <c r="B75" s="22" t="s">
        <v>123</v>
      </c>
      <c r="C75" s="34">
        <v>4220695100</v>
      </c>
      <c r="D75" s="30">
        <f t="shared" si="2"/>
        <v>0</v>
      </c>
      <c r="E75" s="34">
        <v>4220695100</v>
      </c>
      <c r="F75" s="34">
        <v>3899779900</v>
      </c>
      <c r="G75" s="31">
        <f t="shared" si="3"/>
        <v>0</v>
      </c>
      <c r="H75" s="34">
        <v>3899779900</v>
      </c>
    </row>
    <row r="76" spans="1:8" ht="21.75" customHeight="1" x14ac:dyDescent="0.3">
      <c r="A76" s="17" t="s">
        <v>43</v>
      </c>
      <c r="B76" s="22" t="s">
        <v>44</v>
      </c>
      <c r="C76" s="34">
        <v>95110800</v>
      </c>
      <c r="D76" s="30">
        <f t="shared" ref="D76:D77" si="21">E76-C76</f>
        <v>0</v>
      </c>
      <c r="E76" s="34">
        <v>95110800</v>
      </c>
      <c r="F76" s="34">
        <v>95110800</v>
      </c>
      <c r="G76" s="31">
        <f t="shared" ref="G76:G77" si="22">H76-F76</f>
        <v>0</v>
      </c>
      <c r="H76" s="34">
        <v>95110800</v>
      </c>
    </row>
    <row r="77" spans="1:8" ht="21.75" customHeight="1" x14ac:dyDescent="0.3">
      <c r="A77" s="19"/>
      <c r="B77" s="26" t="s">
        <v>144</v>
      </c>
      <c r="C77" s="35">
        <f>C10+C71</f>
        <v>10375800400</v>
      </c>
      <c r="D77" s="10">
        <f t="shared" si="21"/>
        <v>66440772</v>
      </c>
      <c r="E77" s="35">
        <f>E10+E71</f>
        <v>10442241172</v>
      </c>
      <c r="F77" s="35">
        <f>F10+F71</f>
        <v>9678699054</v>
      </c>
      <c r="G77" s="29">
        <f t="shared" si="22"/>
        <v>32640772</v>
      </c>
      <c r="H77" s="35">
        <f>H10+H71</f>
        <v>9711339826</v>
      </c>
    </row>
  </sheetData>
  <sheetProtection selectLockedCells="1" selectUnlockedCells="1"/>
  <mergeCells count="7">
    <mergeCell ref="G1:H1"/>
    <mergeCell ref="G2:H2"/>
    <mergeCell ref="C7:E7"/>
    <mergeCell ref="F7:H7"/>
    <mergeCell ref="A7:A8"/>
    <mergeCell ref="B7:B8"/>
    <mergeCell ref="A4:H4"/>
  </mergeCells>
  <pageMargins left="0.78740157480314965" right="0.78740157480314965" top="1.1811023622047245" bottom="0.59055118110236227" header="0.31496062992125984" footer="0.31496062992125984"/>
  <pageSetup paperSize="9" scale="45" fitToWidth="0" fitToHeight="0" orientation="landscape" r:id="rId1"/>
  <headerFooter alignWithMargins="0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2023-08-08T10:10:02Z</cp:lastPrinted>
  <dcterms:created xsi:type="dcterms:W3CDTF">2018-12-18T05:10:00Z</dcterms:created>
  <dcterms:modified xsi:type="dcterms:W3CDTF">2023-09-18T13:28:40Z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