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p-srv\обмен\Папка для общего пользования\ГАЛИНА\отчёт за 1 полугодие 2023 года\"/>
    </mc:Choice>
  </mc:AlternateContent>
  <bookViews>
    <workbookView xWindow="480" yWindow="120" windowWidth="15570" windowHeight="11565"/>
  </bookViews>
  <sheets>
    <sheet name="программы" sheetId="4" r:id="rId1"/>
    <sheet name="Лист2" sheetId="2" state="hidden" r:id="rId2"/>
    <sheet name="Лист3" sheetId="3" state="hidden" r:id="rId3"/>
  </sheets>
  <definedNames>
    <definedName name="_xlnm._FilterDatabase" localSheetId="0" hidden="1">программы!$A$4:$I$138</definedName>
    <definedName name="_xlnm.Print_Titles" localSheetId="0">программы!$3:$4</definedName>
    <definedName name="_xlnm.Print_Area" localSheetId="0">программы!$A$1:$I$138</definedName>
  </definedNames>
  <calcPr calcId="152511"/>
</workbook>
</file>

<file path=xl/calcChain.xml><?xml version="1.0" encoding="utf-8"?>
<calcChain xmlns="http://schemas.openxmlformats.org/spreadsheetml/2006/main">
  <c r="G8" i="4" l="1"/>
  <c r="H8" i="4"/>
  <c r="I8" i="4"/>
  <c r="G10" i="4"/>
  <c r="H10" i="4"/>
  <c r="I10" i="4"/>
  <c r="G12" i="4"/>
  <c r="H12" i="4"/>
  <c r="I12" i="4"/>
  <c r="G14" i="4"/>
  <c r="H14" i="4"/>
  <c r="I14" i="4"/>
  <c r="G16" i="4"/>
  <c r="H16" i="4"/>
  <c r="I16" i="4"/>
  <c r="G18" i="4"/>
  <c r="H18" i="4"/>
  <c r="I18" i="4"/>
  <c r="G20" i="4"/>
  <c r="H20" i="4"/>
  <c r="I20" i="4"/>
  <c r="G21" i="4"/>
  <c r="H21" i="4"/>
  <c r="I21" i="4"/>
  <c r="G24" i="4"/>
  <c r="H24" i="4"/>
  <c r="I24" i="4"/>
  <c r="G25" i="4"/>
  <c r="H25" i="4"/>
  <c r="I25" i="4"/>
  <c r="G26" i="4"/>
  <c r="H26" i="4"/>
  <c r="I26" i="4"/>
  <c r="G28" i="4"/>
  <c r="H28" i="4"/>
  <c r="I28" i="4"/>
  <c r="G31" i="4"/>
  <c r="H31" i="4"/>
  <c r="I31" i="4"/>
  <c r="G32" i="4"/>
  <c r="H32" i="4"/>
  <c r="I32" i="4"/>
  <c r="G34" i="4"/>
  <c r="H34" i="4"/>
  <c r="I34" i="4"/>
  <c r="G35" i="4"/>
  <c r="H35" i="4"/>
  <c r="I35" i="4"/>
  <c r="G37" i="4"/>
  <c r="H37" i="4"/>
  <c r="I37" i="4"/>
  <c r="G40" i="4"/>
  <c r="I40" i="4"/>
  <c r="G41" i="4"/>
  <c r="H41" i="4"/>
  <c r="I41" i="4"/>
  <c r="G42" i="4"/>
  <c r="H42" i="4"/>
  <c r="I42" i="4"/>
  <c r="G44" i="4"/>
  <c r="H44" i="4"/>
  <c r="I44" i="4"/>
  <c r="G46" i="4"/>
  <c r="H46" i="4"/>
  <c r="I46" i="4"/>
  <c r="G48" i="4"/>
  <c r="H48" i="4"/>
  <c r="I48" i="4"/>
  <c r="G51" i="4"/>
  <c r="H51" i="4"/>
  <c r="I51" i="4"/>
  <c r="G52" i="4"/>
  <c r="H52" i="4"/>
  <c r="I52" i="4"/>
  <c r="G54" i="4"/>
  <c r="H54" i="4"/>
  <c r="I54" i="4"/>
  <c r="G55" i="4"/>
  <c r="H55" i="4"/>
  <c r="I55" i="4"/>
  <c r="G57" i="4"/>
  <c r="H57" i="4"/>
  <c r="I57" i="4"/>
  <c r="G58" i="4"/>
  <c r="H58" i="4"/>
  <c r="I58" i="4"/>
  <c r="G59" i="4"/>
  <c r="I59" i="4"/>
  <c r="G60" i="4"/>
  <c r="H60" i="4"/>
  <c r="I60" i="4"/>
  <c r="G61" i="4"/>
  <c r="H61" i="4"/>
  <c r="I61" i="4"/>
  <c r="G63" i="4"/>
  <c r="H63" i="4"/>
  <c r="I63" i="4"/>
  <c r="G64" i="4"/>
  <c r="H64" i="4"/>
  <c r="I64" i="4"/>
  <c r="G66" i="4"/>
  <c r="H66" i="4"/>
  <c r="I66" i="4"/>
  <c r="G68" i="4"/>
  <c r="H68" i="4"/>
  <c r="I68" i="4"/>
  <c r="G71" i="4"/>
  <c r="H71" i="4"/>
  <c r="I71" i="4"/>
  <c r="G72" i="4"/>
  <c r="H72" i="4"/>
  <c r="I72" i="4"/>
  <c r="G73" i="4"/>
  <c r="H73" i="4"/>
  <c r="I73" i="4"/>
  <c r="G75" i="4"/>
  <c r="H75" i="4"/>
  <c r="I75" i="4"/>
  <c r="G76" i="4"/>
  <c r="H76" i="4"/>
  <c r="I76" i="4"/>
  <c r="G79" i="4"/>
  <c r="H79" i="4"/>
  <c r="I79" i="4"/>
  <c r="G80" i="4"/>
  <c r="I80" i="4"/>
  <c r="G82" i="4"/>
  <c r="H82" i="4"/>
  <c r="I82" i="4"/>
  <c r="G83" i="4"/>
  <c r="H83" i="4"/>
  <c r="I83" i="4"/>
  <c r="G84" i="4"/>
  <c r="H84" i="4"/>
  <c r="I84" i="4"/>
  <c r="G85" i="4"/>
  <c r="H85" i="4"/>
  <c r="I85" i="4"/>
  <c r="G86" i="4"/>
  <c r="H86" i="4"/>
  <c r="I86" i="4"/>
  <c r="G87" i="4"/>
  <c r="H87" i="4"/>
  <c r="I87" i="4"/>
  <c r="G88" i="4"/>
  <c r="H88" i="4"/>
  <c r="I88" i="4"/>
  <c r="G91" i="4"/>
  <c r="H91" i="4"/>
  <c r="I91" i="4"/>
  <c r="G92" i="4"/>
  <c r="H92" i="4"/>
  <c r="I92" i="4"/>
  <c r="G94" i="4"/>
  <c r="H94" i="4"/>
  <c r="I94" i="4"/>
  <c r="G96" i="4"/>
  <c r="H96" i="4"/>
  <c r="I96" i="4"/>
  <c r="G99" i="4"/>
  <c r="H99" i="4"/>
  <c r="I99" i="4"/>
  <c r="G101" i="4"/>
  <c r="I101" i="4"/>
  <c r="G102" i="4"/>
  <c r="I102" i="4"/>
  <c r="G103" i="4"/>
  <c r="H103" i="4"/>
  <c r="I103" i="4"/>
  <c r="G105" i="4"/>
  <c r="I105" i="4"/>
  <c r="G106" i="4"/>
  <c r="H106" i="4"/>
  <c r="I106" i="4"/>
  <c r="G109" i="4"/>
  <c r="H109" i="4"/>
  <c r="I109" i="4"/>
  <c r="G112" i="4"/>
  <c r="H112" i="4"/>
  <c r="I112" i="4"/>
  <c r="G113" i="4"/>
  <c r="H113" i="4"/>
  <c r="I113" i="4"/>
  <c r="G115" i="4"/>
  <c r="H115" i="4"/>
  <c r="I115" i="4"/>
  <c r="G116" i="4"/>
  <c r="H116" i="4"/>
  <c r="I116" i="4"/>
  <c r="G118" i="4"/>
  <c r="I118" i="4"/>
  <c r="G119" i="4"/>
  <c r="I119" i="4"/>
  <c r="G121" i="4"/>
  <c r="I121" i="4"/>
  <c r="G122" i="4"/>
  <c r="H122" i="4"/>
  <c r="I122" i="4"/>
  <c r="G124" i="4"/>
  <c r="H124" i="4"/>
  <c r="I124" i="4"/>
  <c r="G125" i="4"/>
  <c r="H125" i="4"/>
  <c r="I125" i="4"/>
  <c r="G128" i="4"/>
  <c r="G129" i="4"/>
  <c r="H129" i="4"/>
  <c r="I129" i="4"/>
  <c r="G130" i="4"/>
  <c r="H130" i="4"/>
  <c r="I130" i="4"/>
  <c r="G131" i="4"/>
  <c r="I131" i="4"/>
  <c r="G133" i="4"/>
  <c r="H133" i="4"/>
  <c r="I133" i="4"/>
  <c r="G135" i="4"/>
  <c r="H135" i="4"/>
  <c r="I135" i="4"/>
  <c r="G136" i="4"/>
  <c r="H136" i="4"/>
  <c r="I136" i="4"/>
  <c r="G137" i="4"/>
  <c r="H137" i="4"/>
  <c r="I137" i="4"/>
  <c r="I7" i="4"/>
  <c r="H7" i="4"/>
  <c r="G7" i="4"/>
  <c r="F56" i="4" l="1"/>
  <c r="D56" i="4"/>
  <c r="E56" i="4"/>
  <c r="G56" i="4" s="1"/>
  <c r="E50" i="4"/>
  <c r="H56" i="4" l="1"/>
  <c r="I56" i="4"/>
  <c r="D127" i="4"/>
  <c r="D123" i="4"/>
  <c r="E123" i="4"/>
  <c r="F123" i="4"/>
  <c r="C123" i="4"/>
  <c r="D117" i="4"/>
  <c r="E117" i="4"/>
  <c r="F117" i="4"/>
  <c r="C117" i="4"/>
  <c r="I117" i="4" l="1"/>
  <c r="H123" i="4"/>
  <c r="I123" i="4"/>
  <c r="G123" i="4"/>
  <c r="G117" i="4"/>
  <c r="C56" i="4"/>
  <c r="C62" i="4"/>
  <c r="D62" i="4"/>
  <c r="E62" i="4"/>
  <c r="F62" i="4"/>
  <c r="G62" i="4" l="1"/>
  <c r="H62" i="4"/>
  <c r="I62" i="4"/>
  <c r="E132" i="4"/>
  <c r="E19" i="4"/>
  <c r="F19" i="4"/>
  <c r="D19" i="4"/>
  <c r="D120" i="4"/>
  <c r="E120" i="4"/>
  <c r="F120" i="4"/>
  <c r="C120" i="4"/>
  <c r="E114" i="4"/>
  <c r="F114" i="4"/>
  <c r="E111" i="4"/>
  <c r="F111" i="4"/>
  <c r="E100" i="4"/>
  <c r="F100" i="4"/>
  <c r="D100" i="4"/>
  <c r="E104" i="4"/>
  <c r="F104" i="4"/>
  <c r="D104" i="4"/>
  <c r="E78" i="4"/>
  <c r="F78" i="4"/>
  <c r="D78" i="4"/>
  <c r="E39" i="4"/>
  <c r="F39" i="4"/>
  <c r="D39" i="4"/>
  <c r="E23" i="4"/>
  <c r="F23" i="4"/>
  <c r="D23" i="4"/>
  <c r="D134" i="4"/>
  <c r="D132" i="4"/>
  <c r="D114" i="4"/>
  <c r="D111" i="4"/>
  <c r="D108" i="4"/>
  <c r="D98" i="4"/>
  <c r="D95" i="4"/>
  <c r="D93" i="4"/>
  <c r="D90" i="4"/>
  <c r="D81" i="4"/>
  <c r="D74" i="4"/>
  <c r="D70" i="4"/>
  <c r="D67" i="4"/>
  <c r="D65" i="4"/>
  <c r="D53" i="4"/>
  <c r="D50" i="4"/>
  <c r="D47" i="4"/>
  <c r="D45" i="4"/>
  <c r="D43" i="4"/>
  <c r="D36" i="4"/>
  <c r="D33" i="4"/>
  <c r="D30" i="4"/>
  <c r="D27" i="4"/>
  <c r="D17" i="4"/>
  <c r="D15" i="4"/>
  <c r="D13" i="4"/>
  <c r="D11" i="4"/>
  <c r="D9" i="4"/>
  <c r="D6" i="4"/>
  <c r="E127" i="4"/>
  <c r="F127" i="4"/>
  <c r="C127" i="4"/>
  <c r="C111" i="4"/>
  <c r="C45" i="4"/>
  <c r="G111" i="4" l="1"/>
  <c r="G39" i="4"/>
  <c r="G120" i="4"/>
  <c r="G19" i="4"/>
  <c r="H127" i="4"/>
  <c r="I127" i="4"/>
  <c r="I23" i="4"/>
  <c r="H23" i="4"/>
  <c r="H114" i="4"/>
  <c r="I114" i="4"/>
  <c r="G127" i="4"/>
  <c r="H104" i="4"/>
  <c r="I104" i="4"/>
  <c r="G114" i="4"/>
  <c r="H78" i="4"/>
  <c r="I78" i="4"/>
  <c r="G104" i="4"/>
  <c r="H111" i="4"/>
  <c r="I111" i="4"/>
  <c r="H100" i="4"/>
  <c r="I100" i="4"/>
  <c r="G23" i="4"/>
  <c r="G100" i="4"/>
  <c r="H39" i="4"/>
  <c r="I39" i="4"/>
  <c r="G78" i="4"/>
  <c r="H120" i="4"/>
  <c r="I120" i="4"/>
  <c r="I19" i="4"/>
  <c r="H19" i="4"/>
  <c r="D107" i="4"/>
  <c r="E110" i="4"/>
  <c r="D110" i="4"/>
  <c r="D5" i="4"/>
  <c r="F110" i="4"/>
  <c r="D126" i="4"/>
  <c r="D97" i="4"/>
  <c r="D29" i="4"/>
  <c r="D77" i="4"/>
  <c r="D38" i="4"/>
  <c r="D69" i="4"/>
  <c r="D49" i="4"/>
  <c r="D89" i="4"/>
  <c r="D22" i="4"/>
  <c r="C81" i="4"/>
  <c r="E81" i="4"/>
  <c r="F81" i="4"/>
  <c r="H81" i="4" l="1"/>
  <c r="I81" i="4"/>
  <c r="G81" i="4"/>
  <c r="H110" i="4"/>
  <c r="I110" i="4"/>
  <c r="G110" i="4"/>
  <c r="D138" i="4"/>
  <c r="E43" i="4"/>
  <c r="F45" i="4" l="1"/>
  <c r="E45" i="4"/>
  <c r="G45" i="4" s="1"/>
  <c r="I45" i="4" l="1"/>
  <c r="H45" i="4"/>
  <c r="E74" i="4"/>
  <c r="F74" i="4"/>
  <c r="C74" i="4"/>
  <c r="H74" i="4" l="1"/>
  <c r="I74" i="4"/>
  <c r="G74" i="4"/>
  <c r="C23" i="4"/>
  <c r="E134" i="4" l="1"/>
  <c r="F134" i="4"/>
  <c r="E90" i="4"/>
  <c r="F90" i="4"/>
  <c r="H90" i="4" l="1"/>
  <c r="I90" i="4"/>
  <c r="G90" i="4"/>
  <c r="I134" i="4"/>
  <c r="H134" i="4"/>
  <c r="G134" i="4"/>
  <c r="F132" i="4"/>
  <c r="H132" i="4" l="1"/>
  <c r="I132" i="4"/>
  <c r="G132" i="4"/>
  <c r="C132" i="4"/>
  <c r="C90" i="4"/>
  <c r="C50" i="4"/>
  <c r="C39" i="4"/>
  <c r="F50" i="4" l="1"/>
  <c r="C134" i="4"/>
  <c r="H50" i="4" l="1"/>
  <c r="I50" i="4"/>
  <c r="G50" i="4"/>
  <c r="F27" i="4"/>
  <c r="I27" i="4" l="1"/>
  <c r="C126" i="4"/>
  <c r="C104" i="4"/>
  <c r="F126" i="4" l="1"/>
  <c r="E126" i="4"/>
  <c r="G126" i="4" s="1"/>
  <c r="F67" i="4"/>
  <c r="E67" i="4"/>
  <c r="G67" i="4" s="1"/>
  <c r="C67" i="4"/>
  <c r="E47" i="4"/>
  <c r="F47" i="4"/>
  <c r="C47" i="4"/>
  <c r="F43" i="4"/>
  <c r="C43" i="4"/>
  <c r="E33" i="4"/>
  <c r="F33" i="4"/>
  <c r="C33" i="4"/>
  <c r="C19" i="4"/>
  <c r="E17" i="4"/>
  <c r="F17" i="4"/>
  <c r="C17" i="4"/>
  <c r="H17" i="4" l="1"/>
  <c r="I17" i="4"/>
  <c r="H33" i="4"/>
  <c r="I33" i="4"/>
  <c r="G17" i="4"/>
  <c r="G33" i="4"/>
  <c r="H47" i="4"/>
  <c r="I47" i="4"/>
  <c r="H67" i="4"/>
  <c r="I67" i="4"/>
  <c r="G47" i="4"/>
  <c r="H43" i="4"/>
  <c r="I43" i="4"/>
  <c r="G43" i="4"/>
  <c r="H126" i="4"/>
  <c r="I126" i="4"/>
  <c r="E65" i="4"/>
  <c r="F65" i="4"/>
  <c r="F93" i="4"/>
  <c r="C78" i="4"/>
  <c r="C77" i="4" s="1"/>
  <c r="E36" i="4"/>
  <c r="F36" i="4"/>
  <c r="C36" i="4"/>
  <c r="E30" i="4"/>
  <c r="G30" i="4" s="1"/>
  <c r="F30" i="4"/>
  <c r="C30" i="4"/>
  <c r="E53" i="4"/>
  <c r="F53" i="4"/>
  <c r="C53" i="4"/>
  <c r="I65" i="4" l="1"/>
  <c r="H65" i="4"/>
  <c r="I53" i="4"/>
  <c r="H53" i="4"/>
  <c r="G53" i="4"/>
  <c r="I93" i="4"/>
  <c r="H36" i="4"/>
  <c r="I36" i="4"/>
  <c r="I30" i="4"/>
  <c r="H30" i="4"/>
  <c r="G36" i="4"/>
  <c r="G65" i="4"/>
  <c r="E49" i="4"/>
  <c r="F77" i="4"/>
  <c r="E77" i="4"/>
  <c r="G77" i="4" s="1"/>
  <c r="E29" i="4"/>
  <c r="C29" i="4"/>
  <c r="F29" i="4"/>
  <c r="E93" i="4"/>
  <c r="G93" i="4" s="1"/>
  <c r="C114" i="4"/>
  <c r="C110" i="4" s="1"/>
  <c r="H29" i="4" l="1"/>
  <c r="I29" i="4"/>
  <c r="H93" i="4"/>
  <c r="I77" i="4"/>
  <c r="H77" i="4"/>
  <c r="G29" i="4"/>
  <c r="C38" i="4"/>
  <c r="F38" i="4" l="1"/>
  <c r="C108" i="4"/>
  <c r="C107" i="4" s="1"/>
  <c r="E108" i="4"/>
  <c r="G108" i="4" s="1"/>
  <c r="C98" i="4"/>
  <c r="E98" i="4"/>
  <c r="C100" i="4"/>
  <c r="C70" i="4"/>
  <c r="C69" i="4" s="1"/>
  <c r="E70" i="4"/>
  <c r="G70" i="4" s="1"/>
  <c r="C65" i="4"/>
  <c r="F108" i="4"/>
  <c r="C95" i="4"/>
  <c r="E95" i="4"/>
  <c r="G95" i="4" s="1"/>
  <c r="F98" i="4"/>
  <c r="F95" i="4"/>
  <c r="F70" i="4"/>
  <c r="C27" i="4"/>
  <c r="E27" i="4"/>
  <c r="C15" i="4"/>
  <c r="E15" i="4"/>
  <c r="F15" i="4"/>
  <c r="C13" i="4"/>
  <c r="E13" i="4"/>
  <c r="F13" i="4"/>
  <c r="C11" i="4"/>
  <c r="E11" i="4"/>
  <c r="F11" i="4"/>
  <c r="C9" i="4"/>
  <c r="E9" i="4"/>
  <c r="G9" i="4" s="1"/>
  <c r="F9" i="4"/>
  <c r="C6" i="4"/>
  <c r="E6" i="4"/>
  <c r="G15" i="4" l="1"/>
  <c r="G13" i="4"/>
  <c r="I95" i="4"/>
  <c r="H95" i="4"/>
  <c r="I108" i="4"/>
  <c r="H108" i="4"/>
  <c r="H15" i="4"/>
  <c r="I15" i="4"/>
  <c r="H13" i="4"/>
  <c r="I13" i="4"/>
  <c r="H70" i="4"/>
  <c r="I70" i="4"/>
  <c r="I11" i="4"/>
  <c r="H11" i="4"/>
  <c r="H9" i="4"/>
  <c r="I9" i="4"/>
  <c r="G11" i="4"/>
  <c r="G27" i="4"/>
  <c r="H27" i="4"/>
  <c r="H98" i="4"/>
  <c r="I98" i="4"/>
  <c r="G98" i="4"/>
  <c r="I38" i="4"/>
  <c r="F107" i="4"/>
  <c r="E107" i="4"/>
  <c r="F89" i="4"/>
  <c r="E89" i="4"/>
  <c r="E5" i="4"/>
  <c r="E69" i="4"/>
  <c r="F69" i="4"/>
  <c r="F49" i="4"/>
  <c r="C49" i="4"/>
  <c r="C5" i="4"/>
  <c r="F97" i="4"/>
  <c r="C97" i="4"/>
  <c r="E97" i="4"/>
  <c r="F6" i="4"/>
  <c r="C22" i="4"/>
  <c r="E22" i="4"/>
  <c r="F22" i="4"/>
  <c r="G107" i="4" l="1"/>
  <c r="I69" i="4"/>
  <c r="H69" i="4"/>
  <c r="H89" i="4"/>
  <c r="I89" i="4"/>
  <c r="G69" i="4"/>
  <c r="G97" i="4"/>
  <c r="G5" i="4"/>
  <c r="H107" i="4"/>
  <c r="I107" i="4"/>
  <c r="H97" i="4"/>
  <c r="I97" i="4"/>
  <c r="I6" i="4"/>
  <c r="H6" i="4"/>
  <c r="I22" i="4"/>
  <c r="H22" i="4"/>
  <c r="G22" i="4"/>
  <c r="I49" i="4"/>
  <c r="H49" i="4"/>
  <c r="G49" i="4"/>
  <c r="G89" i="4"/>
  <c r="G6" i="4"/>
  <c r="F5" i="4"/>
  <c r="E38" i="4"/>
  <c r="G38" i="4" l="1"/>
  <c r="H38" i="4"/>
  <c r="H5" i="4"/>
  <c r="I5" i="4"/>
  <c r="F138" i="4"/>
  <c r="E138" i="4"/>
  <c r="G138" i="4" s="1"/>
  <c r="I138" i="4" l="1"/>
  <c r="H138" i="4"/>
  <c r="C93" i="4"/>
  <c r="C89" i="4" s="1"/>
  <c r="C138" i="4" s="1"/>
</calcChain>
</file>

<file path=xl/sharedStrings.xml><?xml version="1.0" encoding="utf-8"?>
<sst xmlns="http://schemas.openxmlformats.org/spreadsheetml/2006/main" count="143" uniqueCount="70">
  <si>
    <t>Исполнено, руб.</t>
  </si>
  <si>
    <t>% испол. кассового плана</t>
  </si>
  <si>
    <t>Подпрограмма "Профилактика правонарушений"</t>
  </si>
  <si>
    <t>Департамент жилищно-коммунального хозяйства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</si>
  <si>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</si>
  <si>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"Организация бюджетного процесса в городе Нефтеюганске"</t>
  </si>
  <si>
    <t>Департамент финансов администрации города Нефтеюганска</t>
  </si>
  <si>
    <t>Подпрограмма "Совершенствование муниципального управления"</t>
  </si>
  <si>
    <t>Подпрограмма "Развитие малого  и среднего предпринимательства"</t>
  </si>
  <si>
    <t>Подпрограмма "Обеспечение первичных мер пожарной безопасности в городе Нефтеюганске"</t>
  </si>
  <si>
    <t>Подпрограмма "Транспорт"</t>
  </si>
  <si>
    <t>Подпрограмма "Автомобильные дороги"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</si>
  <si>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</si>
  <si>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</si>
  <si>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энергоэффективности в отраслях экономики"</t>
  </si>
  <si>
    <t>Подпрограмма "Обеспечение реализации муниципальной программы"</t>
  </si>
  <si>
    <t>Итого по муниципальным программам</t>
  </si>
  <si>
    <t>% испол. бюджетн. росписи</t>
  </si>
  <si>
    <t>Администрация города Нефтеюганска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</si>
  <si>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</si>
  <si>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Подпрограмма "Исполнение отдельных государственных полномочий"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</si>
  <si>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</si>
  <si>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Департамент образования и молодёжной политики администрации города Нефтеюганска</t>
  </si>
  <si>
    <t>Подпрограмма "Молодёжь Нефтеюганска"</t>
  </si>
  <si>
    <t>Департамент градостроительства и земельных отношений администрации города Нефтеюганска</t>
  </si>
  <si>
    <t>Комитет культуры и туризма администрации города Нефтеюганска</t>
  </si>
  <si>
    <t>Департамент муниципального имущества администрации города Нефтеюганска</t>
  </si>
  <si>
    <t>Подпрограмма "Формирование комфортной городской среды"</t>
  </si>
  <si>
    <t>Муниципальная программа города Нефтеюганска "Развитие образования и молодёжной политики в городе Нефтеюганске"</t>
  </si>
  <si>
    <t>Муниципальная программа города Нефтеюганска "Доступная среда в городе Нефтеюганске"</t>
  </si>
  <si>
    <t>Муниципальная программа города Нефтеюганска "Развитие физической культуры и спорта в городе Нефтеюганске"</t>
  </si>
  <si>
    <t>Муниципальная программа города Нефтеюганска "Развитие жилищной сферы города Нефтеюганска"</t>
  </si>
  <si>
    <t>Муниципальная программа  "Управление муниципальными финансами города Нефтеюганска"</t>
  </si>
  <si>
    <t>Муниципальная программа города Нефтеюганска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</si>
  <si>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</si>
  <si>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</si>
  <si>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</si>
  <si>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Подпрограмма "Отдых и оздоровление детей в каникулярное время"</t>
  </si>
  <si>
    <t>Подпрограмма "Формирование законопослушного поведения участников дорожного движения"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</si>
  <si>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</si>
  <si>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</si>
  <si>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</si>
  <si>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</si>
  <si>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фонда"</t>
  </si>
  <si>
    <t xml:space="preserve">Подпрограмма "Обеспечение мерами государственной поддержки по улучшению жилищных условий отдельных категорий граждан" 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</si>
  <si>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</si>
  <si>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Подпрограмма "Безопасность дорожного движения"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</si>
  <si>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</si>
  <si>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 xml:space="preserve">Муниципальная программа города Нефтеюганска "Защита населения и территории от чрезвычайных ситуаций, обеспечение первичных мер пожарной безопасности в городе Нефтеюганске"
</t>
  </si>
  <si>
    <t>Подпрограмма "Развитие системы массовой физической культуры, подготовки спортивного резерва и спорта высших достижений"</t>
  </si>
  <si>
    <t>Муниципальная программа "Развитие культуры и туризма в городе Нефтеюганске"</t>
  </si>
  <si>
    <t>Подпрограмма "Ресурсное обеспечение в сфере образования и молодёжной политики"</t>
  </si>
  <si>
    <t>Подпрограмма "Профилактика незаконного оборота потребления наркотических средств и психотропных веществ"</t>
  </si>
  <si>
    <t>Муниципальная программа "Профилактика терроризма в городе Нефтеюганске"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</si>
  <si>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</si>
  <si>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Подпрограмма "Модернизация и развитие учреждений культуры "</t>
  </si>
  <si>
    <t>Первоначальный план на 2023 год, руб.</t>
  </si>
  <si>
    <t>Бюджетная роспись                          на 2023 год, руб.</t>
  </si>
  <si>
    <t>Подпрограмма "Оказание поддержки социально ориентированным некоммерческим организациям"</t>
  </si>
  <si>
    <t>Муниципальная программа "Развитие гражданского общества"</t>
  </si>
  <si>
    <t>№ п/п</t>
  </si>
  <si>
    <t>Отклонение (гр.5-гр.6), руб.</t>
  </si>
  <si>
    <t>Подпрограмма "Поддержка творческих проектов, реализация талантов и способностей молодых людей, продвижение молодежных инициатив"</t>
  </si>
  <si>
    <t>4.  Исполнение по муниципальным программам за 1 полугодие 2023 года</t>
  </si>
  <si>
    <t>Кассовый план за 1 полугодие, руб.</t>
  </si>
  <si>
    <t>Подпрограмма "Реализация инициативных проектов"</t>
  </si>
  <si>
    <t xml:space="preserve">Муниципальная программа города Нефтеюганска "Развитие жилищно-коммунального комплекса и повышение энергетической эффективности в городе Нефтеюганске" </t>
  </si>
  <si>
    <t xml:space="preserve">Муниципальная  программа "Профилактика правонарушений в сфере общественного  порядка, профилактика незаконного оборота и потребления наркотических средств и психотропных веществ в городе Нефтеюганске"
</t>
  </si>
  <si>
    <t>Муниципальная программа города Нефтеюганска "Социально-экономическое развитие города Нефтеюганска"</t>
  </si>
  <si>
    <t>Муниципальная программа города Нефтеюганска "Развитие транспортной системы в городе Нефтеюганске"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</si>
</sst>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(* #,##0.00_);_(* \-#,##0.00;_(* &quot;&quot;??_);_(@_)"/>
    <numFmt numFmtId="166" formatCode="#,##0.00_р_."/>
    <numFmt numFmtId="167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/>
  </cellStyleXfs>
  <cellXfs count="42">
    <xf numFmtId="0" fontId="0" fillId="0" borderId="0" xfId="0"/>
    <xf numFmtId="0" fontId="9" fillId="2" borderId="0" xfId="0" applyFont="1" applyFill="1"/>
    <xf numFmtId="0" fontId="7" fillId="0" borderId="5" xfId="0" applyNumberFormat="1" applyFont="1" applyFill="1" applyBorder="1" applyAlignment="1" applyProtection="1">
      <alignment horizontal="left" vertical="top" wrapText="1"/>
    </xf>
    <xf numFmtId="39" fontId="6" fillId="0" borderId="1" xfId="0" applyNumberFormat="1" applyFont="1" applyFill="1" applyBorder="1" applyAlignment="1">
      <alignment vertical="center" wrapText="1"/>
    </xf>
    <xf numFmtId="166" fontId="1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/>
    <xf numFmtId="39" fontId="1" fillId="0" borderId="1" xfId="0" applyNumberFormat="1" applyFont="1" applyFill="1" applyBorder="1" applyAlignment="1">
      <alignment vertical="center" wrapText="1"/>
    </xf>
    <xf numFmtId="167" fontId="6" fillId="0" borderId="1" xfId="0" applyNumberFormat="1" applyFont="1" applyFill="1" applyBorder="1" applyAlignment="1">
      <alignment vertical="center" wrapText="1"/>
    </xf>
    <xf numFmtId="0" fontId="1" fillId="0" borderId="0" xfId="2" applyNumberFormat="1" applyFont="1" applyFill="1" applyAlignment="1" applyProtection="1">
      <alignment horizontal="center" vertical="center" wrapText="1"/>
    </xf>
    <xf numFmtId="165" fontId="1" fillId="0" borderId="1" xfId="4" applyNumberFormat="1" applyFont="1" applyFill="1" applyBorder="1" applyAlignment="1">
      <alignment horizontal="center" vertical="center" wrapText="1"/>
    </xf>
    <xf numFmtId="1" fontId="1" fillId="0" borderId="1" xfId="4" applyNumberFormat="1" applyFont="1" applyFill="1" applyBorder="1" applyAlignment="1">
      <alignment horizontal="center" vertical="center" wrapText="1"/>
    </xf>
    <xf numFmtId="167" fontId="9" fillId="0" borderId="0" xfId="0" applyNumberFormat="1" applyFont="1" applyFill="1"/>
    <xf numFmtId="4" fontId="9" fillId="0" borderId="0" xfId="0" applyNumberFormat="1" applyFont="1" applyFill="1"/>
    <xf numFmtId="4" fontId="9" fillId="0" borderId="0" xfId="0" applyNumberFormat="1" applyFont="1" applyFill="1" applyAlignment="1">
      <alignment wrapText="1"/>
    </xf>
    <xf numFmtId="0" fontId="9" fillId="0" borderId="0" xfId="0" applyFont="1" applyFill="1"/>
    <xf numFmtId="0" fontId="9" fillId="0" borderId="1" xfId="0" applyFont="1" applyFill="1" applyBorder="1"/>
    <xf numFmtId="2" fontId="5" fillId="0" borderId="1" xfId="0" applyNumberFormat="1" applyFont="1" applyFill="1" applyBorder="1" applyAlignment="1">
      <alignment horizontal="center" vertical="center" wrapText="1"/>
    </xf>
    <xf numFmtId="164" fontId="1" fillId="0" borderId="1" xfId="3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3" fontId="1" fillId="0" borderId="1" xfId="0" applyNumberFormat="1" applyFont="1" applyFill="1" applyBorder="1" applyAlignment="1">
      <alignment vertical="center" wrapText="1"/>
    </xf>
    <xf numFmtId="0" fontId="10" fillId="0" borderId="0" xfId="0" applyFont="1" applyFill="1"/>
    <xf numFmtId="0" fontId="11" fillId="0" borderId="0" xfId="0" applyFont="1" applyFill="1"/>
    <xf numFmtId="3" fontId="6" fillId="0" borderId="1" xfId="0" applyNumberFormat="1" applyFont="1" applyFill="1" applyBorder="1" applyAlignment="1">
      <alignment vertical="center" wrapText="1"/>
    </xf>
    <xf numFmtId="4" fontId="1" fillId="0" borderId="1" xfId="3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/>
    <xf numFmtId="0" fontId="7" fillId="0" borderId="6" xfId="0" applyFont="1" applyFill="1" applyBorder="1" applyAlignment="1">
      <alignment vertical="center" wrapText="1"/>
    </xf>
    <xf numFmtId="0" fontId="0" fillId="0" borderId="7" xfId="0" applyBorder="1" applyAlignment="1"/>
    <xf numFmtId="0" fontId="4" fillId="0" borderId="0" xfId="2" applyNumberFormat="1" applyFont="1" applyFill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/>
    </xf>
    <xf numFmtId="0" fontId="0" fillId="0" borderId="3" xfId="0" applyFill="1" applyBorder="1" applyAlignment="1">
      <alignment horizontal="center" vertical="top"/>
    </xf>
    <xf numFmtId="0" fontId="0" fillId="0" borderId="4" xfId="0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top"/>
    </xf>
  </cellXfs>
  <cellStyles count="5">
    <cellStyle name="Обычный" xfId="0" builtinId="0"/>
    <cellStyle name="Обычный 2" xfId="1"/>
    <cellStyle name="Обычный_Tmp8" xfId="2"/>
    <cellStyle name="Обычный_приложения 10" xfId="3"/>
    <cellStyle name="Обычный_расходы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3200400</xdr:colOff>
      <xdr:row>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3200400" y="20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6"/>
  <sheetViews>
    <sheetView tabSelected="1" zoomScale="120" zoomScaleNormal="120" workbookViewId="0">
      <pane xSplit="2" ySplit="3" topLeftCell="C130" activePane="bottomRight" state="frozen"/>
      <selection pane="topRight" activeCell="C1" sqref="C1"/>
      <selection pane="bottomLeft" activeCell="A4" sqref="A4"/>
      <selection pane="bottomRight" activeCell="A138" sqref="A138:B138"/>
    </sheetView>
  </sheetViews>
  <sheetFormatPr defaultColWidth="9.140625" defaultRowHeight="12.75" x14ac:dyDescent="0.2"/>
  <cols>
    <col min="1" max="1" width="9.140625" style="1"/>
    <col min="2" max="2" width="72.28515625" style="1" customWidth="1"/>
    <col min="3" max="3" width="18" style="1" customWidth="1"/>
    <col min="4" max="4" width="19.5703125" style="14" customWidth="1"/>
    <col min="5" max="5" width="17.5703125" style="14" customWidth="1"/>
    <col min="6" max="6" width="17.42578125" style="14" customWidth="1"/>
    <col min="7" max="7" width="16.42578125" style="1" customWidth="1"/>
    <col min="8" max="8" width="10.85546875" style="1" customWidth="1"/>
    <col min="9" max="9" width="9.140625" style="1" customWidth="1"/>
    <col min="10" max="16384" width="9.140625" style="1"/>
  </cols>
  <sheetData>
    <row r="1" spans="1:13" s="14" customFormat="1" ht="15.75" x14ac:dyDescent="0.2">
      <c r="B1" s="34" t="s">
        <v>63</v>
      </c>
      <c r="C1" s="34"/>
      <c r="D1" s="34"/>
      <c r="E1" s="34"/>
      <c r="F1" s="34"/>
      <c r="G1" s="34"/>
      <c r="H1" s="34"/>
    </row>
    <row r="2" spans="1:13" s="14" customFormat="1" x14ac:dyDescent="0.2">
      <c r="B2" s="8"/>
      <c r="C2" s="8"/>
      <c r="D2" s="8"/>
      <c r="E2" s="8"/>
      <c r="F2" s="8"/>
      <c r="G2" s="8"/>
      <c r="H2" s="8"/>
      <c r="I2" s="8"/>
    </row>
    <row r="3" spans="1:13" s="14" customFormat="1" ht="38.25" x14ac:dyDescent="0.2">
      <c r="A3" s="15" t="s">
        <v>60</v>
      </c>
      <c r="B3" s="16"/>
      <c r="C3" s="9" t="s">
        <v>56</v>
      </c>
      <c r="D3" s="9" t="s">
        <v>57</v>
      </c>
      <c r="E3" s="9" t="s">
        <v>64</v>
      </c>
      <c r="F3" s="30" t="s">
        <v>0</v>
      </c>
      <c r="G3" s="17" t="s">
        <v>61</v>
      </c>
      <c r="H3" s="18" t="s">
        <v>1</v>
      </c>
      <c r="I3" s="18" t="s">
        <v>17</v>
      </c>
    </row>
    <row r="4" spans="1:13" s="14" customFormat="1" x14ac:dyDescent="0.2">
      <c r="A4" s="19">
        <v>1</v>
      </c>
      <c r="B4" s="2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  <c r="I4" s="10">
        <v>9</v>
      </c>
    </row>
    <row r="5" spans="1:13" s="5" customFormat="1" ht="28.5" customHeight="1" x14ac:dyDescent="0.2">
      <c r="A5" s="35">
        <v>1</v>
      </c>
      <c r="B5" s="21" t="s">
        <v>28</v>
      </c>
      <c r="C5" s="3">
        <f>C6+C9+C11+C13+C15+C17</f>
        <v>5466639496</v>
      </c>
      <c r="D5" s="3">
        <f>D6+D9+D11+D13+D15+D17</f>
        <v>5760422611</v>
      </c>
      <c r="E5" s="3">
        <f>E6+E9+E11+E13+E15+E17</f>
        <v>3175745728.1300001</v>
      </c>
      <c r="F5" s="3">
        <f>F6+F9+F11+F13+F15+F17</f>
        <v>2672839820.6300006</v>
      </c>
      <c r="G5" s="3">
        <f>E5-F5</f>
        <v>502905907.49999952</v>
      </c>
      <c r="H5" s="22">
        <f>(F5/E5)*100</f>
        <v>84.16416330043748</v>
      </c>
      <c r="I5" s="22">
        <f>(F5/D5)*100</f>
        <v>46.40006473702109</v>
      </c>
      <c r="J5" s="31"/>
      <c r="K5" s="31"/>
      <c r="L5" s="31"/>
      <c r="M5" s="31"/>
    </row>
    <row r="6" spans="1:13" s="5" customFormat="1" x14ac:dyDescent="0.2">
      <c r="A6" s="36"/>
      <c r="B6" s="21" t="s">
        <v>35</v>
      </c>
      <c r="C6" s="3">
        <f>SUM(C7:C8)</f>
        <v>5189928260</v>
      </c>
      <c r="D6" s="3">
        <f>SUM(D7:D8)</f>
        <v>5484166182</v>
      </c>
      <c r="E6" s="3">
        <f>SUM(E7:E8)</f>
        <v>3045153094.98</v>
      </c>
      <c r="F6" s="3">
        <f>SUM(F7:F8)</f>
        <v>2564175479.0999999</v>
      </c>
      <c r="G6" s="3">
        <f>E6-F6</f>
        <v>480977615.88000011</v>
      </c>
      <c r="H6" s="22">
        <f>(F6/E6)*100</f>
        <v>84.20514171609625</v>
      </c>
      <c r="I6" s="22">
        <f>(F6/D6)*100</f>
        <v>46.755977007335694</v>
      </c>
      <c r="J6" s="31"/>
      <c r="K6" s="31"/>
      <c r="L6" s="31"/>
      <c r="M6" s="31"/>
    </row>
    <row r="7" spans="1:13" s="14" customFormat="1" ht="25.5" customHeight="1" x14ac:dyDescent="0.2">
      <c r="A7" s="36"/>
      <c r="B7" s="23" t="s">
        <v>22</v>
      </c>
      <c r="C7" s="6">
        <v>5019947560</v>
      </c>
      <c r="D7" s="6">
        <v>5219025023</v>
      </c>
      <c r="E7" s="6">
        <v>2900240150.98</v>
      </c>
      <c r="F7" s="6">
        <v>2496924899.29</v>
      </c>
      <c r="G7" s="6">
        <f>E7-F7</f>
        <v>403315251.69000006</v>
      </c>
      <c r="H7" s="4">
        <f>(F7/E7)*100</f>
        <v>86.093729115717593</v>
      </c>
      <c r="I7" s="4">
        <f>(F7/D7)*100</f>
        <v>47.842746265560486</v>
      </c>
      <c r="J7" s="31"/>
      <c r="K7" s="31"/>
      <c r="L7" s="31"/>
      <c r="M7" s="31"/>
    </row>
    <row r="8" spans="1:13" s="14" customFormat="1" ht="25.5" x14ac:dyDescent="0.2">
      <c r="A8" s="36"/>
      <c r="B8" s="23" t="s">
        <v>24</v>
      </c>
      <c r="C8" s="6">
        <v>169980700</v>
      </c>
      <c r="D8" s="6">
        <v>265141159</v>
      </c>
      <c r="E8" s="6">
        <v>144912944</v>
      </c>
      <c r="F8" s="6">
        <v>67250579.810000002</v>
      </c>
      <c r="G8" s="6">
        <f t="shared" ref="G8:G71" si="0">E8-F8</f>
        <v>77662364.189999998</v>
      </c>
      <c r="H8" s="4">
        <f t="shared" ref="H8:H71" si="1">(F8/E8)*100</f>
        <v>46.40757268032592</v>
      </c>
      <c r="I8" s="4">
        <f t="shared" ref="I8:I71" si="2">(F8/D8)*100</f>
        <v>25.364066470720982</v>
      </c>
      <c r="J8" s="31"/>
      <c r="K8" s="31"/>
      <c r="L8" s="31"/>
      <c r="M8" s="31"/>
    </row>
    <row r="9" spans="1:13" s="5" customFormat="1" ht="25.5" x14ac:dyDescent="0.2">
      <c r="A9" s="36"/>
      <c r="B9" s="21" t="s">
        <v>36</v>
      </c>
      <c r="C9" s="3">
        <f t="shared" ref="C9:E9" si="3">C10</f>
        <v>3447050</v>
      </c>
      <c r="D9" s="3">
        <f t="shared" si="3"/>
        <v>3447050</v>
      </c>
      <c r="E9" s="3">
        <f t="shared" si="3"/>
        <v>3023400</v>
      </c>
      <c r="F9" s="3">
        <f>F10</f>
        <v>1640988.53</v>
      </c>
      <c r="G9" s="3">
        <f t="shared" si="0"/>
        <v>1382411.47</v>
      </c>
      <c r="H9" s="22">
        <f t="shared" si="1"/>
        <v>54.27626281669643</v>
      </c>
      <c r="I9" s="22">
        <f t="shared" si="2"/>
        <v>47.605591157656548</v>
      </c>
      <c r="J9" s="31"/>
      <c r="K9" s="31"/>
      <c r="L9" s="31"/>
      <c r="M9" s="31"/>
    </row>
    <row r="10" spans="1:13" s="14" customFormat="1" ht="22.5" customHeight="1" x14ac:dyDescent="0.2">
      <c r="A10" s="36"/>
      <c r="B10" s="23" t="s">
        <v>22</v>
      </c>
      <c r="C10" s="6">
        <v>3447050</v>
      </c>
      <c r="D10" s="6">
        <v>3447050</v>
      </c>
      <c r="E10" s="6">
        <v>3023400</v>
      </c>
      <c r="F10" s="6">
        <v>1640988.53</v>
      </c>
      <c r="G10" s="6">
        <f t="shared" si="0"/>
        <v>1382411.47</v>
      </c>
      <c r="H10" s="4">
        <f t="shared" si="1"/>
        <v>54.27626281669643</v>
      </c>
      <c r="I10" s="4">
        <f t="shared" si="2"/>
        <v>47.605591157656548</v>
      </c>
      <c r="J10" s="31"/>
      <c r="K10" s="31"/>
      <c r="L10" s="31"/>
      <c r="M10" s="31"/>
    </row>
    <row r="11" spans="1:13" s="5" customFormat="1" x14ac:dyDescent="0.2">
      <c r="A11" s="36"/>
      <c r="B11" s="21" t="s">
        <v>37</v>
      </c>
      <c r="C11" s="3">
        <f t="shared" ref="C11:E11" si="4">C12</f>
        <v>61931786</v>
      </c>
      <c r="D11" s="3">
        <f t="shared" si="4"/>
        <v>61931786</v>
      </c>
      <c r="E11" s="3">
        <f t="shared" si="4"/>
        <v>22335358</v>
      </c>
      <c r="F11" s="3">
        <f>F12</f>
        <v>14961847.029999999</v>
      </c>
      <c r="G11" s="3">
        <f t="shared" si="0"/>
        <v>7373510.9700000007</v>
      </c>
      <c r="H11" s="22">
        <f t="shared" si="1"/>
        <v>66.987272064320607</v>
      </c>
      <c r="I11" s="22">
        <f t="shared" si="2"/>
        <v>24.158591244244111</v>
      </c>
      <c r="J11" s="31"/>
      <c r="K11" s="31"/>
      <c r="L11" s="31"/>
      <c r="M11" s="31"/>
    </row>
    <row r="12" spans="1:13" s="14" customFormat="1" ht="26.25" customHeight="1" x14ac:dyDescent="0.2">
      <c r="A12" s="36"/>
      <c r="B12" s="23" t="s">
        <v>22</v>
      </c>
      <c r="C12" s="6">
        <v>61931786</v>
      </c>
      <c r="D12" s="6">
        <v>61931786</v>
      </c>
      <c r="E12" s="6">
        <v>22335358</v>
      </c>
      <c r="F12" s="6">
        <v>14961847.029999999</v>
      </c>
      <c r="G12" s="6">
        <f t="shared" si="0"/>
        <v>7373510.9700000007</v>
      </c>
      <c r="H12" s="4">
        <f t="shared" si="1"/>
        <v>66.987272064320607</v>
      </c>
      <c r="I12" s="4">
        <f t="shared" si="2"/>
        <v>24.158591244244111</v>
      </c>
      <c r="J12" s="31"/>
      <c r="K12" s="31"/>
      <c r="L12" s="31"/>
      <c r="M12" s="31"/>
    </row>
    <row r="13" spans="1:13" s="5" customFormat="1" x14ac:dyDescent="0.2">
      <c r="A13" s="36"/>
      <c r="B13" s="21" t="s">
        <v>23</v>
      </c>
      <c r="C13" s="3">
        <f t="shared" ref="C13:E13" si="5">C14</f>
        <v>75125200</v>
      </c>
      <c r="D13" s="3">
        <f t="shared" si="5"/>
        <v>74004936</v>
      </c>
      <c r="E13" s="3">
        <f t="shared" si="5"/>
        <v>34159964</v>
      </c>
      <c r="F13" s="3">
        <f>F14</f>
        <v>29101277.07</v>
      </c>
      <c r="G13" s="3">
        <f t="shared" si="0"/>
        <v>5058686.93</v>
      </c>
      <c r="H13" s="22">
        <f t="shared" si="1"/>
        <v>85.191181905226827</v>
      </c>
      <c r="I13" s="22">
        <f t="shared" si="2"/>
        <v>39.323427115726446</v>
      </c>
      <c r="J13" s="31"/>
      <c r="K13" s="31"/>
      <c r="L13" s="31"/>
      <c r="M13" s="31"/>
    </row>
    <row r="14" spans="1:13" s="14" customFormat="1" ht="22.5" customHeight="1" x14ac:dyDescent="0.2">
      <c r="A14" s="36"/>
      <c r="B14" s="23" t="s">
        <v>22</v>
      </c>
      <c r="C14" s="6">
        <v>75125200</v>
      </c>
      <c r="D14" s="6">
        <v>74004936</v>
      </c>
      <c r="E14" s="6">
        <v>34159964</v>
      </c>
      <c r="F14" s="6">
        <v>29101277.07</v>
      </c>
      <c r="G14" s="6">
        <f t="shared" si="0"/>
        <v>5058686.93</v>
      </c>
      <c r="H14" s="4">
        <f t="shared" si="1"/>
        <v>85.191181905226827</v>
      </c>
      <c r="I14" s="4">
        <f t="shared" si="2"/>
        <v>39.323427115726446</v>
      </c>
      <c r="J14" s="31"/>
      <c r="K14" s="31"/>
      <c r="L14" s="31"/>
      <c r="M14" s="31"/>
    </row>
    <row r="15" spans="1:13" s="5" customFormat="1" ht="25.5" x14ac:dyDescent="0.2">
      <c r="A15" s="36"/>
      <c r="B15" s="21" t="s">
        <v>51</v>
      </c>
      <c r="C15" s="3">
        <f t="shared" ref="C15:E15" si="6">SUM(C16)</f>
        <v>136152200</v>
      </c>
      <c r="D15" s="3">
        <f t="shared" si="6"/>
        <v>136817657</v>
      </c>
      <c r="E15" s="3">
        <f t="shared" si="6"/>
        <v>71018911.150000006</v>
      </c>
      <c r="F15" s="3">
        <f>SUM(F16)</f>
        <v>62905228.899999999</v>
      </c>
      <c r="G15" s="3">
        <f t="shared" si="0"/>
        <v>8113682.2500000075</v>
      </c>
      <c r="H15" s="22">
        <f t="shared" si="1"/>
        <v>88.575321532509861</v>
      </c>
      <c r="I15" s="22">
        <f t="shared" si="2"/>
        <v>45.977420078170169</v>
      </c>
      <c r="J15" s="31"/>
      <c r="K15" s="31"/>
      <c r="L15" s="31"/>
      <c r="M15" s="31"/>
    </row>
    <row r="16" spans="1:13" s="14" customFormat="1" ht="23.25" customHeight="1" x14ac:dyDescent="0.2">
      <c r="A16" s="36"/>
      <c r="B16" s="23" t="s">
        <v>22</v>
      </c>
      <c r="C16" s="6">
        <v>136152200</v>
      </c>
      <c r="D16" s="6">
        <v>136817657</v>
      </c>
      <c r="E16" s="6">
        <v>71018911.150000006</v>
      </c>
      <c r="F16" s="6">
        <v>62905228.899999999</v>
      </c>
      <c r="G16" s="6">
        <f t="shared" si="0"/>
        <v>8113682.2500000075</v>
      </c>
      <c r="H16" s="4">
        <f t="shared" si="1"/>
        <v>88.575321532509861</v>
      </c>
      <c r="I16" s="4">
        <f t="shared" si="2"/>
        <v>45.977420078170169</v>
      </c>
      <c r="J16" s="31"/>
      <c r="K16" s="31"/>
      <c r="L16" s="31"/>
      <c r="M16" s="31"/>
    </row>
    <row r="17" spans="1:13" s="5" customFormat="1" ht="24.75" customHeight="1" x14ac:dyDescent="0.2">
      <c r="A17" s="36"/>
      <c r="B17" s="21" t="s">
        <v>38</v>
      </c>
      <c r="C17" s="3">
        <f>C18</f>
        <v>55000</v>
      </c>
      <c r="D17" s="3">
        <f>D18</f>
        <v>55000</v>
      </c>
      <c r="E17" s="3">
        <f t="shared" ref="E17:F17" si="7">E18</f>
        <v>55000</v>
      </c>
      <c r="F17" s="3">
        <f t="shared" si="7"/>
        <v>55000</v>
      </c>
      <c r="G17" s="3">
        <f t="shared" si="0"/>
        <v>0</v>
      </c>
      <c r="H17" s="22">
        <f t="shared" si="1"/>
        <v>100</v>
      </c>
      <c r="I17" s="22">
        <f t="shared" si="2"/>
        <v>100</v>
      </c>
      <c r="J17" s="31"/>
      <c r="K17" s="31"/>
      <c r="L17" s="31"/>
      <c r="M17" s="31"/>
    </row>
    <row r="18" spans="1:13" s="14" customFormat="1" ht="24.75" customHeight="1" x14ac:dyDescent="0.2">
      <c r="A18" s="36"/>
      <c r="B18" s="23" t="s">
        <v>22</v>
      </c>
      <c r="C18" s="6">
        <v>55000</v>
      </c>
      <c r="D18" s="6">
        <v>55000</v>
      </c>
      <c r="E18" s="6">
        <v>55000</v>
      </c>
      <c r="F18" s="6">
        <v>55000</v>
      </c>
      <c r="G18" s="6">
        <f t="shared" si="0"/>
        <v>0</v>
      </c>
      <c r="H18" s="4">
        <f t="shared" si="1"/>
        <v>100</v>
      </c>
      <c r="I18" s="4">
        <f t="shared" si="2"/>
        <v>100</v>
      </c>
      <c r="J18" s="31"/>
      <c r="K18" s="31"/>
      <c r="L18" s="31"/>
      <c r="M18" s="31"/>
    </row>
    <row r="19" spans="1:13" s="5" customFormat="1" ht="25.5" customHeight="1" x14ac:dyDescent="0.2">
      <c r="A19" s="35">
        <v>2</v>
      </c>
      <c r="B19" s="24" t="s">
        <v>29</v>
      </c>
      <c r="C19" s="3">
        <f>SUM(C20:C20)</f>
        <v>786302</v>
      </c>
      <c r="D19" s="3">
        <f>SUM(D20:D21)</f>
        <v>1468899</v>
      </c>
      <c r="E19" s="3">
        <f t="shared" ref="E19:F19" si="8">SUM(E20:E21)</f>
        <v>1468899</v>
      </c>
      <c r="F19" s="3">
        <f t="shared" si="8"/>
        <v>986634.28</v>
      </c>
      <c r="G19" s="3">
        <f t="shared" si="0"/>
        <v>482264.72</v>
      </c>
      <c r="H19" s="22">
        <f t="shared" si="1"/>
        <v>67.168285906655257</v>
      </c>
      <c r="I19" s="22">
        <f t="shared" si="2"/>
        <v>67.168285906655257</v>
      </c>
      <c r="J19" s="31"/>
      <c r="K19" s="31"/>
      <c r="L19" s="31"/>
      <c r="M19" s="31"/>
    </row>
    <row r="20" spans="1:13" s="14" customFormat="1" ht="13.5" customHeight="1" x14ac:dyDescent="0.2">
      <c r="A20" s="36"/>
      <c r="B20" s="25" t="s">
        <v>22</v>
      </c>
      <c r="C20" s="6">
        <v>786302</v>
      </c>
      <c r="D20" s="6">
        <v>786302</v>
      </c>
      <c r="E20" s="6">
        <v>786302</v>
      </c>
      <c r="F20" s="6">
        <v>304038</v>
      </c>
      <c r="G20" s="6">
        <f t="shared" si="0"/>
        <v>482264</v>
      </c>
      <c r="H20" s="4">
        <f t="shared" si="1"/>
        <v>38.666822671187404</v>
      </c>
      <c r="I20" s="4">
        <f t="shared" si="2"/>
        <v>38.666822671187404</v>
      </c>
      <c r="J20" s="31"/>
      <c r="K20" s="31"/>
      <c r="L20" s="31"/>
      <c r="M20" s="31"/>
    </row>
    <row r="21" spans="1:13" s="14" customFormat="1" ht="16.5" customHeight="1" x14ac:dyDescent="0.2">
      <c r="A21" s="36"/>
      <c r="B21" s="23" t="s">
        <v>3</v>
      </c>
      <c r="C21" s="6">
        <v>0</v>
      </c>
      <c r="D21" s="6">
        <v>682597</v>
      </c>
      <c r="E21" s="6">
        <v>682597</v>
      </c>
      <c r="F21" s="6">
        <v>682596.28</v>
      </c>
      <c r="G21" s="6">
        <f t="shared" si="0"/>
        <v>0.71999999997206032</v>
      </c>
      <c r="H21" s="4">
        <f t="shared" si="1"/>
        <v>99.999894520485739</v>
      </c>
      <c r="I21" s="4">
        <f t="shared" si="2"/>
        <v>99.999894520485739</v>
      </c>
      <c r="J21" s="31"/>
      <c r="K21" s="31"/>
      <c r="L21" s="31"/>
      <c r="M21" s="31"/>
    </row>
    <row r="22" spans="1:13" s="5" customFormat="1" ht="23.25" customHeight="1" x14ac:dyDescent="0.2">
      <c r="A22" s="35">
        <v>3</v>
      </c>
      <c r="B22" s="21" t="s">
        <v>50</v>
      </c>
      <c r="C22" s="3">
        <f>C23+C27</f>
        <v>735422460</v>
      </c>
      <c r="D22" s="3">
        <f>D23+D27</f>
        <v>836027521</v>
      </c>
      <c r="E22" s="3">
        <f>E23+E27</f>
        <v>418018010.07999998</v>
      </c>
      <c r="F22" s="3">
        <f>F23+F27</f>
        <v>388466039.02999997</v>
      </c>
      <c r="G22" s="3">
        <f t="shared" si="0"/>
        <v>29551971.050000012</v>
      </c>
      <c r="H22" s="22">
        <f t="shared" si="1"/>
        <v>92.930455067152636</v>
      </c>
      <c r="I22" s="22">
        <f t="shared" si="2"/>
        <v>46.465699904871911</v>
      </c>
      <c r="J22" s="31"/>
      <c r="K22" s="31"/>
      <c r="L22" s="31"/>
      <c r="M22" s="31"/>
    </row>
    <row r="23" spans="1:13" s="5" customFormat="1" x14ac:dyDescent="0.2">
      <c r="A23" s="36"/>
      <c r="B23" s="21" t="s">
        <v>55</v>
      </c>
      <c r="C23" s="3">
        <f>SUM(C24:C25)</f>
        <v>705971311</v>
      </c>
      <c r="D23" s="3">
        <f>SUM(D24:D26)</f>
        <v>799088792</v>
      </c>
      <c r="E23" s="3">
        <f t="shared" ref="E23:F23" si="9">SUM(E24:E26)</f>
        <v>400776753.75</v>
      </c>
      <c r="F23" s="3">
        <f t="shared" si="9"/>
        <v>371426803.19</v>
      </c>
      <c r="G23" s="3">
        <f t="shared" si="0"/>
        <v>29349950.560000002</v>
      </c>
      <c r="H23" s="22">
        <f t="shared" si="1"/>
        <v>92.676733297184157</v>
      </c>
      <c r="I23" s="22">
        <f t="shared" si="2"/>
        <v>46.481293056354119</v>
      </c>
      <c r="J23" s="31"/>
      <c r="K23" s="31"/>
      <c r="L23" s="31"/>
      <c r="M23" s="31"/>
    </row>
    <row r="24" spans="1:13" s="14" customFormat="1" x14ac:dyDescent="0.2">
      <c r="A24" s="36"/>
      <c r="B24" s="26" t="s">
        <v>25</v>
      </c>
      <c r="C24" s="6">
        <v>705971311</v>
      </c>
      <c r="D24" s="6">
        <v>781587937</v>
      </c>
      <c r="E24" s="6">
        <v>383324537.75</v>
      </c>
      <c r="F24" s="6">
        <v>363348704.31</v>
      </c>
      <c r="G24" s="6">
        <f t="shared" si="0"/>
        <v>19975833.439999998</v>
      </c>
      <c r="H24" s="4">
        <f t="shared" si="1"/>
        <v>94.788793444517765</v>
      </c>
      <c r="I24" s="4">
        <f t="shared" si="2"/>
        <v>46.488525105013231</v>
      </c>
      <c r="J24" s="31"/>
      <c r="K24" s="31"/>
      <c r="L24" s="31"/>
      <c r="M24" s="31"/>
    </row>
    <row r="25" spans="1:13" s="14" customFormat="1" ht="25.5" x14ac:dyDescent="0.2">
      <c r="A25" s="36"/>
      <c r="B25" s="23" t="s">
        <v>24</v>
      </c>
      <c r="C25" s="6">
        <v>0</v>
      </c>
      <c r="D25" s="6">
        <v>16400855</v>
      </c>
      <c r="E25" s="6">
        <v>16352216</v>
      </c>
      <c r="F25" s="6">
        <v>6978098.8799999999</v>
      </c>
      <c r="G25" s="6">
        <f t="shared" si="0"/>
        <v>9374117.120000001</v>
      </c>
      <c r="H25" s="4">
        <f t="shared" si="1"/>
        <v>42.673720063384678</v>
      </c>
      <c r="I25" s="4">
        <f t="shared" si="2"/>
        <v>42.547165254494352</v>
      </c>
      <c r="J25" s="31"/>
      <c r="K25" s="31"/>
      <c r="L25" s="31"/>
      <c r="M25" s="31"/>
    </row>
    <row r="26" spans="1:13" s="14" customFormat="1" ht="16.5" customHeight="1" x14ac:dyDescent="0.2">
      <c r="A26" s="36"/>
      <c r="B26" s="23" t="s">
        <v>3</v>
      </c>
      <c r="C26" s="6">
        <v>0</v>
      </c>
      <c r="D26" s="6">
        <v>1100000</v>
      </c>
      <c r="E26" s="6">
        <v>1100000</v>
      </c>
      <c r="F26" s="6">
        <v>1100000</v>
      </c>
      <c r="G26" s="6">
        <f t="shared" si="0"/>
        <v>0</v>
      </c>
      <c r="H26" s="4">
        <f t="shared" si="1"/>
        <v>100</v>
      </c>
      <c r="I26" s="4">
        <f t="shared" si="2"/>
        <v>100</v>
      </c>
      <c r="J26" s="31"/>
      <c r="K26" s="31"/>
      <c r="L26" s="31"/>
      <c r="M26" s="31"/>
    </row>
    <row r="27" spans="1:13" s="5" customFormat="1" ht="30" customHeight="1" x14ac:dyDescent="0.2">
      <c r="A27" s="36"/>
      <c r="B27" s="21" t="s">
        <v>39</v>
      </c>
      <c r="C27" s="3">
        <f t="shared" ref="C27:E27" si="10">C28</f>
        <v>29451149</v>
      </c>
      <c r="D27" s="3">
        <f t="shared" si="10"/>
        <v>36938729</v>
      </c>
      <c r="E27" s="3">
        <f t="shared" si="10"/>
        <v>17241256.329999998</v>
      </c>
      <c r="F27" s="3">
        <f>F28</f>
        <v>17039235.84</v>
      </c>
      <c r="G27" s="3">
        <f t="shared" si="0"/>
        <v>202020.48999999836</v>
      </c>
      <c r="H27" s="22">
        <f t="shared" si="1"/>
        <v>98.828272800233947</v>
      </c>
      <c r="I27" s="22">
        <f t="shared" si="2"/>
        <v>46.128376100866923</v>
      </c>
      <c r="J27" s="31"/>
      <c r="K27" s="31"/>
      <c r="L27" s="31"/>
      <c r="M27" s="31"/>
    </row>
    <row r="28" spans="1:13" s="14" customFormat="1" x14ac:dyDescent="0.2">
      <c r="A28" s="36"/>
      <c r="B28" s="26" t="s">
        <v>25</v>
      </c>
      <c r="C28" s="6">
        <v>29451149</v>
      </c>
      <c r="D28" s="6">
        <v>36938729</v>
      </c>
      <c r="E28" s="6">
        <v>17241256.329999998</v>
      </c>
      <c r="F28" s="6">
        <v>17039235.84</v>
      </c>
      <c r="G28" s="6">
        <f t="shared" si="0"/>
        <v>202020.48999999836</v>
      </c>
      <c r="H28" s="4">
        <f t="shared" si="1"/>
        <v>98.828272800233947</v>
      </c>
      <c r="I28" s="4">
        <f t="shared" si="2"/>
        <v>46.128376100866923</v>
      </c>
      <c r="J28" s="31"/>
      <c r="K28" s="31"/>
      <c r="L28" s="31"/>
      <c r="M28" s="31"/>
    </row>
    <row r="29" spans="1:13" s="5" customFormat="1" ht="27.75" customHeight="1" x14ac:dyDescent="0.2">
      <c r="A29" s="35">
        <v>4</v>
      </c>
      <c r="B29" s="21" t="s">
        <v>30</v>
      </c>
      <c r="C29" s="3">
        <f>C30+C36+C33</f>
        <v>1131487920</v>
      </c>
      <c r="D29" s="3">
        <f>D30+D36+D33</f>
        <v>1198425585</v>
      </c>
      <c r="E29" s="3">
        <f t="shared" ref="E29:F29" si="11">E30+E36+E33</f>
        <v>406111276</v>
      </c>
      <c r="F29" s="3">
        <f t="shared" si="11"/>
        <v>359704863.88999999</v>
      </c>
      <c r="G29" s="3">
        <f t="shared" si="0"/>
        <v>46406412.110000014</v>
      </c>
      <c r="H29" s="22">
        <f t="shared" si="1"/>
        <v>88.572981137810118</v>
      </c>
      <c r="I29" s="22">
        <f t="shared" si="2"/>
        <v>30.014785097399265</v>
      </c>
      <c r="J29" s="31"/>
      <c r="K29" s="31"/>
      <c r="L29" s="31"/>
      <c r="M29" s="31"/>
    </row>
    <row r="30" spans="1:13" s="5" customFormat="1" ht="25.5" x14ac:dyDescent="0.2">
      <c r="A30" s="36"/>
      <c r="B30" s="21" t="s">
        <v>49</v>
      </c>
      <c r="C30" s="3">
        <f>SUM(C31:C32)</f>
        <v>686925393</v>
      </c>
      <c r="D30" s="3">
        <f>SUM(D31:D32)</f>
        <v>670009573</v>
      </c>
      <c r="E30" s="3">
        <f t="shared" ref="E30:F30" si="12">SUM(E31:E32)</f>
        <v>362762787</v>
      </c>
      <c r="F30" s="3">
        <f t="shared" si="12"/>
        <v>334122049.95999998</v>
      </c>
      <c r="G30" s="3">
        <f t="shared" si="0"/>
        <v>28640737.040000021</v>
      </c>
      <c r="H30" s="22">
        <f t="shared" si="1"/>
        <v>92.104830465976093</v>
      </c>
      <c r="I30" s="22">
        <f t="shared" si="2"/>
        <v>49.868250160061514</v>
      </c>
      <c r="J30" s="31"/>
      <c r="K30" s="31"/>
      <c r="L30" s="31"/>
      <c r="M30" s="31"/>
    </row>
    <row r="31" spans="1:13" s="14" customFormat="1" ht="26.25" customHeight="1" x14ac:dyDescent="0.2">
      <c r="A31" s="36"/>
      <c r="B31" s="23" t="s">
        <v>22</v>
      </c>
      <c r="C31" s="6">
        <v>299170</v>
      </c>
      <c r="D31" s="6">
        <v>299170</v>
      </c>
      <c r="E31" s="6">
        <v>149100</v>
      </c>
      <c r="F31" s="6">
        <v>139100</v>
      </c>
      <c r="G31" s="6">
        <f t="shared" si="0"/>
        <v>10000</v>
      </c>
      <c r="H31" s="4">
        <f t="shared" si="1"/>
        <v>93.293091884641171</v>
      </c>
      <c r="I31" s="4">
        <f t="shared" si="2"/>
        <v>46.495303673496672</v>
      </c>
      <c r="J31" s="31"/>
      <c r="K31" s="31"/>
      <c r="L31" s="31"/>
      <c r="M31" s="31"/>
    </row>
    <row r="32" spans="1:13" s="14" customFormat="1" x14ac:dyDescent="0.2">
      <c r="A32" s="36"/>
      <c r="B32" s="23" t="s">
        <v>4</v>
      </c>
      <c r="C32" s="6">
        <v>686626223</v>
      </c>
      <c r="D32" s="6">
        <v>669710403</v>
      </c>
      <c r="E32" s="6">
        <v>362613687</v>
      </c>
      <c r="F32" s="6">
        <v>333982949.95999998</v>
      </c>
      <c r="G32" s="6">
        <f t="shared" si="0"/>
        <v>28630737.040000021</v>
      </c>
      <c r="H32" s="4">
        <f t="shared" si="1"/>
        <v>92.104341874993807</v>
      </c>
      <c r="I32" s="4">
        <f t="shared" si="2"/>
        <v>49.869756907449442</v>
      </c>
      <c r="J32" s="31"/>
      <c r="K32" s="31"/>
      <c r="L32" s="31"/>
      <c r="M32" s="31"/>
    </row>
    <row r="33" spans="1:13" s="5" customFormat="1" ht="25.5" x14ac:dyDescent="0.2">
      <c r="A33" s="36"/>
      <c r="B33" s="21" t="s">
        <v>40</v>
      </c>
      <c r="C33" s="3">
        <f>SUM(C34:C35)</f>
        <v>422242527</v>
      </c>
      <c r="D33" s="3">
        <f>SUM(D34:D35)</f>
        <v>500889121</v>
      </c>
      <c r="E33" s="3">
        <f t="shared" ref="E33:F33" si="13">SUM(E34:E35)</f>
        <v>31022209</v>
      </c>
      <c r="F33" s="3">
        <f t="shared" si="13"/>
        <v>14628908.18</v>
      </c>
      <c r="G33" s="3">
        <f t="shared" si="0"/>
        <v>16393300.82</v>
      </c>
      <c r="H33" s="22">
        <f t="shared" si="1"/>
        <v>47.156242742094861</v>
      </c>
      <c r="I33" s="22">
        <f t="shared" si="2"/>
        <v>2.9205881235340305</v>
      </c>
      <c r="J33" s="31"/>
      <c r="K33" s="31"/>
      <c r="L33" s="31"/>
      <c r="M33" s="31"/>
    </row>
    <row r="34" spans="1:13" s="5" customFormat="1" x14ac:dyDescent="0.2">
      <c r="A34" s="36"/>
      <c r="B34" s="23" t="s">
        <v>4</v>
      </c>
      <c r="C34" s="6">
        <v>0</v>
      </c>
      <c r="D34" s="6">
        <v>310000</v>
      </c>
      <c r="E34" s="6">
        <v>310000</v>
      </c>
      <c r="F34" s="6">
        <v>310000</v>
      </c>
      <c r="G34" s="6">
        <f t="shared" si="0"/>
        <v>0</v>
      </c>
      <c r="H34" s="4">
        <f t="shared" si="1"/>
        <v>100</v>
      </c>
      <c r="I34" s="4">
        <f t="shared" si="2"/>
        <v>100</v>
      </c>
      <c r="J34" s="31"/>
      <c r="K34" s="31"/>
      <c r="L34" s="31"/>
      <c r="M34" s="31"/>
    </row>
    <row r="35" spans="1:13" s="14" customFormat="1" ht="25.5" x14ac:dyDescent="0.2">
      <c r="A35" s="36"/>
      <c r="B35" s="23" t="s">
        <v>24</v>
      </c>
      <c r="C35" s="6">
        <v>422242527</v>
      </c>
      <c r="D35" s="6">
        <v>500579121</v>
      </c>
      <c r="E35" s="6">
        <v>30712209</v>
      </c>
      <c r="F35" s="6">
        <v>14318908.18</v>
      </c>
      <c r="G35" s="6">
        <f t="shared" si="0"/>
        <v>16393300.82</v>
      </c>
      <c r="H35" s="4">
        <f t="shared" si="1"/>
        <v>46.62285340660452</v>
      </c>
      <c r="I35" s="4">
        <f t="shared" si="2"/>
        <v>2.8604685212190462</v>
      </c>
      <c r="J35" s="31"/>
      <c r="K35" s="31"/>
      <c r="L35" s="31"/>
      <c r="M35" s="31"/>
    </row>
    <row r="36" spans="1:13" s="5" customFormat="1" ht="28.5" customHeight="1" x14ac:dyDescent="0.2">
      <c r="A36" s="36"/>
      <c r="B36" s="21" t="s">
        <v>41</v>
      </c>
      <c r="C36" s="3">
        <f>SUM(C37:C37)</f>
        <v>22320000</v>
      </c>
      <c r="D36" s="3">
        <f>SUM(D37:D37)</f>
        <v>27526891</v>
      </c>
      <c r="E36" s="3">
        <f>SUM(E37:E37)</f>
        <v>12326280</v>
      </c>
      <c r="F36" s="3">
        <f>SUM(F37:F37)</f>
        <v>10953905.75</v>
      </c>
      <c r="G36" s="3">
        <f t="shared" si="0"/>
        <v>1372374.25</v>
      </c>
      <c r="H36" s="22">
        <f t="shared" si="1"/>
        <v>88.866273928549404</v>
      </c>
      <c r="I36" s="22">
        <f t="shared" si="2"/>
        <v>39.793472317669291</v>
      </c>
      <c r="J36" s="31"/>
      <c r="K36" s="31"/>
      <c r="L36" s="31"/>
      <c r="M36" s="31"/>
    </row>
    <row r="37" spans="1:13" s="14" customFormat="1" x14ac:dyDescent="0.2">
      <c r="A37" s="36"/>
      <c r="B37" s="23" t="s">
        <v>4</v>
      </c>
      <c r="C37" s="6">
        <v>22320000</v>
      </c>
      <c r="D37" s="6">
        <v>27526891</v>
      </c>
      <c r="E37" s="6">
        <v>12326280</v>
      </c>
      <c r="F37" s="6">
        <v>10953905.75</v>
      </c>
      <c r="G37" s="6">
        <f t="shared" si="0"/>
        <v>1372374.25</v>
      </c>
      <c r="H37" s="4">
        <f t="shared" si="1"/>
        <v>88.866273928549404</v>
      </c>
      <c r="I37" s="4">
        <f t="shared" si="2"/>
        <v>39.793472317669291</v>
      </c>
      <c r="J37" s="31"/>
      <c r="K37" s="31"/>
      <c r="L37" s="31"/>
      <c r="M37" s="31"/>
    </row>
    <row r="38" spans="1:13" s="5" customFormat="1" ht="29.25" customHeight="1" x14ac:dyDescent="0.2">
      <c r="A38" s="35">
        <v>5</v>
      </c>
      <c r="B38" s="21" t="s">
        <v>31</v>
      </c>
      <c r="C38" s="3">
        <f>C39+C45+C47+C43</f>
        <v>4590466330</v>
      </c>
      <c r="D38" s="3">
        <f>D39+D45+D47+D43</f>
        <v>5050998482.3500004</v>
      </c>
      <c r="E38" s="3">
        <f>E39+E45+E47+E43</f>
        <v>3226327895.71</v>
      </c>
      <c r="F38" s="3">
        <f>F39+F45+F47+F43</f>
        <v>2978934774.8699999</v>
      </c>
      <c r="G38" s="3">
        <f t="shared" si="0"/>
        <v>247393120.84000015</v>
      </c>
      <c r="H38" s="22">
        <f t="shared" si="1"/>
        <v>92.33205275976583</v>
      </c>
      <c r="I38" s="22">
        <f t="shared" si="2"/>
        <v>58.977146504388514</v>
      </c>
      <c r="J38" s="31"/>
      <c r="K38" s="31"/>
      <c r="L38" s="31"/>
      <c r="M38" s="31"/>
    </row>
    <row r="39" spans="1:13" s="5" customFormat="1" ht="16.5" customHeight="1" x14ac:dyDescent="0.2">
      <c r="A39" s="36"/>
      <c r="B39" s="21" t="s">
        <v>42</v>
      </c>
      <c r="C39" s="3">
        <f>SUM(C41:C42)</f>
        <v>103832930</v>
      </c>
      <c r="D39" s="3">
        <f>SUM(D40:D42)</f>
        <v>187560251</v>
      </c>
      <c r="E39" s="3">
        <f t="shared" ref="E39:F39" si="14">SUM(E40:E42)</f>
        <v>16060093.91</v>
      </c>
      <c r="F39" s="3">
        <f t="shared" si="14"/>
        <v>13069378.720000001</v>
      </c>
      <c r="G39" s="3">
        <f t="shared" si="0"/>
        <v>2990715.1899999995</v>
      </c>
      <c r="H39" s="22">
        <f t="shared" si="1"/>
        <v>81.37797196728846</v>
      </c>
      <c r="I39" s="22">
        <f t="shared" si="2"/>
        <v>6.9680961985916738</v>
      </c>
      <c r="J39" s="31"/>
      <c r="K39" s="31"/>
      <c r="L39" s="31"/>
      <c r="M39" s="31"/>
    </row>
    <row r="40" spans="1:13" s="14" customFormat="1" ht="16.5" customHeight="1" x14ac:dyDescent="0.2">
      <c r="A40" s="36"/>
      <c r="B40" s="23" t="s">
        <v>26</v>
      </c>
      <c r="C40" s="6">
        <v>0</v>
      </c>
      <c r="D40" s="6">
        <v>4306370</v>
      </c>
      <c r="E40" s="6">
        <v>0</v>
      </c>
      <c r="F40" s="6">
        <v>0</v>
      </c>
      <c r="G40" s="6">
        <f t="shared" si="0"/>
        <v>0</v>
      </c>
      <c r="H40" s="4">
        <v>0</v>
      </c>
      <c r="I40" s="4">
        <f t="shared" si="2"/>
        <v>0</v>
      </c>
      <c r="J40" s="31"/>
      <c r="K40" s="31"/>
      <c r="L40" s="31"/>
      <c r="M40" s="31"/>
    </row>
    <row r="41" spans="1:13" s="14" customFormat="1" ht="25.5" x14ac:dyDescent="0.2">
      <c r="A41" s="36"/>
      <c r="B41" s="23" t="s">
        <v>24</v>
      </c>
      <c r="C41" s="6">
        <v>88094330</v>
      </c>
      <c r="D41" s="6">
        <v>138333482</v>
      </c>
      <c r="E41" s="6">
        <v>5545450</v>
      </c>
      <c r="F41" s="6">
        <v>3063416.91</v>
      </c>
      <c r="G41" s="6">
        <f t="shared" si="0"/>
        <v>2482033.09</v>
      </c>
      <c r="H41" s="4">
        <f t="shared" si="1"/>
        <v>55.241989559007841</v>
      </c>
      <c r="I41" s="4">
        <f t="shared" si="2"/>
        <v>2.2145158682552357</v>
      </c>
      <c r="J41" s="31"/>
      <c r="K41" s="31"/>
      <c r="L41" s="31"/>
      <c r="M41" s="31"/>
    </row>
    <row r="42" spans="1:13" s="14" customFormat="1" ht="19.5" customHeight="1" x14ac:dyDescent="0.2">
      <c r="A42" s="36"/>
      <c r="B42" s="23" t="s">
        <v>3</v>
      </c>
      <c r="C42" s="6">
        <v>15738600</v>
      </c>
      <c r="D42" s="6">
        <v>44920399</v>
      </c>
      <c r="E42" s="6">
        <v>10514643.91</v>
      </c>
      <c r="F42" s="6">
        <v>10005961.810000001</v>
      </c>
      <c r="G42" s="6">
        <f t="shared" si="0"/>
        <v>508682.09999999963</v>
      </c>
      <c r="H42" s="4">
        <f t="shared" si="1"/>
        <v>95.162155710130946</v>
      </c>
      <c r="I42" s="4">
        <f t="shared" si="2"/>
        <v>22.274872959164945</v>
      </c>
      <c r="J42" s="31"/>
      <c r="K42" s="31"/>
      <c r="L42" s="31"/>
      <c r="M42" s="31"/>
    </row>
    <row r="43" spans="1:13" s="5" customFormat="1" ht="25.5" x14ac:dyDescent="0.2">
      <c r="A43" s="36"/>
      <c r="B43" s="21" t="s">
        <v>43</v>
      </c>
      <c r="C43" s="3">
        <f>SUM(C44:C44)</f>
        <v>4334944200</v>
      </c>
      <c r="D43" s="3">
        <f>SUM(D44:D44)</f>
        <v>4702916452</v>
      </c>
      <c r="E43" s="3">
        <f>SUM(E44:E44)</f>
        <v>3139298852</v>
      </c>
      <c r="F43" s="3">
        <f>SUM(F44:F44)</f>
        <v>2906485814.9299998</v>
      </c>
      <c r="G43" s="3">
        <f t="shared" si="0"/>
        <v>232813037.07000017</v>
      </c>
      <c r="H43" s="22">
        <f t="shared" si="1"/>
        <v>92.583916089362489</v>
      </c>
      <c r="I43" s="22">
        <f t="shared" si="2"/>
        <v>61.801774379682293</v>
      </c>
      <c r="J43" s="31"/>
      <c r="K43" s="31"/>
      <c r="L43" s="31"/>
      <c r="M43" s="31"/>
    </row>
    <row r="44" spans="1:13" s="14" customFormat="1" x14ac:dyDescent="0.2">
      <c r="A44" s="36"/>
      <c r="B44" s="23" t="s">
        <v>26</v>
      </c>
      <c r="C44" s="6">
        <v>4334944200</v>
      </c>
      <c r="D44" s="6">
        <v>4702916452</v>
      </c>
      <c r="E44" s="6">
        <v>3139298852</v>
      </c>
      <c r="F44" s="6">
        <v>2906485814.9299998</v>
      </c>
      <c r="G44" s="6">
        <f t="shared" si="0"/>
        <v>232813037.07000017</v>
      </c>
      <c r="H44" s="4">
        <f t="shared" si="1"/>
        <v>92.583916089362489</v>
      </c>
      <c r="I44" s="4">
        <f t="shared" si="2"/>
        <v>61.801774379682293</v>
      </c>
      <c r="J44" s="31"/>
      <c r="K44" s="31"/>
      <c r="L44" s="31"/>
      <c r="M44" s="31"/>
    </row>
    <row r="45" spans="1:13" s="27" customFormat="1" ht="25.5" x14ac:dyDescent="0.25">
      <c r="A45" s="36"/>
      <c r="B45" s="21" t="s">
        <v>44</v>
      </c>
      <c r="C45" s="3">
        <f>C46</f>
        <v>24978500</v>
      </c>
      <c r="D45" s="3">
        <f>D46</f>
        <v>25379173.350000001</v>
      </c>
      <c r="E45" s="3">
        <f>SUM(E46:E46)</f>
        <v>11561223.35</v>
      </c>
      <c r="F45" s="3">
        <f>SUM(F46:F46)</f>
        <v>4632363</v>
      </c>
      <c r="G45" s="3">
        <f t="shared" si="0"/>
        <v>6928860.3499999996</v>
      </c>
      <c r="H45" s="22">
        <f t="shared" si="1"/>
        <v>40.068104038488286</v>
      </c>
      <c r="I45" s="22">
        <f t="shared" si="2"/>
        <v>18.252615781120387</v>
      </c>
      <c r="J45" s="31"/>
      <c r="K45" s="31"/>
      <c r="L45" s="31"/>
      <c r="M45" s="31"/>
    </row>
    <row r="46" spans="1:13" s="28" customFormat="1" x14ac:dyDescent="0.2">
      <c r="A46" s="36"/>
      <c r="B46" s="23" t="s">
        <v>26</v>
      </c>
      <c r="C46" s="6">
        <v>24978500</v>
      </c>
      <c r="D46" s="6">
        <v>25379173.350000001</v>
      </c>
      <c r="E46" s="6">
        <v>11561223.35</v>
      </c>
      <c r="F46" s="6">
        <v>4632363</v>
      </c>
      <c r="G46" s="6">
        <f t="shared" si="0"/>
        <v>6928860.3499999996</v>
      </c>
      <c r="H46" s="4">
        <f t="shared" si="1"/>
        <v>40.068104038488286</v>
      </c>
      <c r="I46" s="4">
        <f t="shared" si="2"/>
        <v>18.252615781120387</v>
      </c>
      <c r="J46" s="31"/>
      <c r="K46" s="31"/>
      <c r="L46" s="31"/>
      <c r="M46" s="31"/>
    </row>
    <row r="47" spans="1:13" s="27" customFormat="1" ht="14.25" customHeight="1" x14ac:dyDescent="0.25">
      <c r="A47" s="36"/>
      <c r="B47" s="21" t="s">
        <v>15</v>
      </c>
      <c r="C47" s="3">
        <f>C48</f>
        <v>126710700</v>
      </c>
      <c r="D47" s="3">
        <f>D48</f>
        <v>135142606</v>
      </c>
      <c r="E47" s="3">
        <f t="shared" ref="E47:F47" si="15">E48</f>
        <v>59407726.450000003</v>
      </c>
      <c r="F47" s="3">
        <f t="shared" si="15"/>
        <v>54747218.219999999</v>
      </c>
      <c r="G47" s="3">
        <f t="shared" si="0"/>
        <v>4660508.2300000042</v>
      </c>
      <c r="H47" s="22">
        <f t="shared" si="1"/>
        <v>92.155046980425212</v>
      </c>
      <c r="I47" s="22">
        <f t="shared" si="2"/>
        <v>40.510701872953376</v>
      </c>
      <c r="J47" s="31"/>
      <c r="K47" s="31"/>
      <c r="L47" s="31"/>
      <c r="M47" s="31"/>
    </row>
    <row r="48" spans="1:13" s="14" customFormat="1" ht="25.5" customHeight="1" x14ac:dyDescent="0.2">
      <c r="A48" s="36"/>
      <c r="B48" s="23" t="s">
        <v>24</v>
      </c>
      <c r="C48" s="6">
        <v>126710700</v>
      </c>
      <c r="D48" s="6">
        <v>135142606</v>
      </c>
      <c r="E48" s="6">
        <v>59407726.450000003</v>
      </c>
      <c r="F48" s="6">
        <v>54747218.219999999</v>
      </c>
      <c r="G48" s="6">
        <f t="shared" si="0"/>
        <v>4660508.2300000042</v>
      </c>
      <c r="H48" s="4">
        <f t="shared" si="1"/>
        <v>92.155046980425212</v>
      </c>
      <c r="I48" s="4">
        <f t="shared" si="2"/>
        <v>40.510701872953376</v>
      </c>
      <c r="J48" s="31"/>
      <c r="K48" s="31"/>
      <c r="L48" s="31"/>
      <c r="M48" s="31"/>
    </row>
    <row r="49" spans="1:13" s="5" customFormat="1" ht="39.75" customHeight="1" x14ac:dyDescent="0.2">
      <c r="A49" s="35">
        <v>6</v>
      </c>
      <c r="B49" s="21" t="s">
        <v>66</v>
      </c>
      <c r="C49" s="3">
        <f>C50+C53+C56+C62+C65+C67</f>
        <v>1547284138</v>
      </c>
      <c r="D49" s="3">
        <f>D50+D53+D56+D62+D65+D67</f>
        <v>1969933466</v>
      </c>
      <c r="E49" s="3">
        <f>E50+E53+E56+E62+E65+E67</f>
        <v>609575235.63</v>
      </c>
      <c r="F49" s="3">
        <f>F50+F53+F56+F62+F65+F67</f>
        <v>546952936.31000006</v>
      </c>
      <c r="G49" s="3">
        <f t="shared" si="0"/>
        <v>62622299.319999933</v>
      </c>
      <c r="H49" s="22">
        <f t="shared" si="1"/>
        <v>89.726895769432076</v>
      </c>
      <c r="I49" s="22">
        <f t="shared" si="2"/>
        <v>27.765046167807988</v>
      </c>
      <c r="J49" s="31"/>
      <c r="K49" s="31"/>
      <c r="L49" s="31"/>
      <c r="M49" s="31"/>
    </row>
    <row r="50" spans="1:13" s="27" customFormat="1" ht="26.25" customHeight="1" x14ac:dyDescent="0.25">
      <c r="A50" s="36"/>
      <c r="B50" s="21" t="s">
        <v>12</v>
      </c>
      <c r="C50" s="3">
        <f>SUM(C51:C52)</f>
        <v>673581238</v>
      </c>
      <c r="D50" s="3">
        <f>SUM(D51:D52)</f>
        <v>864784073</v>
      </c>
      <c r="E50" s="3">
        <f>SUM(E51:E52)</f>
        <v>147284112</v>
      </c>
      <c r="F50" s="3">
        <f t="shared" ref="F50" si="16">SUM(F51:F52)</f>
        <v>143168280.06</v>
      </c>
      <c r="G50" s="3">
        <f t="shared" si="0"/>
        <v>4115831.9399999976</v>
      </c>
      <c r="H50" s="22">
        <f t="shared" si="1"/>
        <v>97.205515324015408</v>
      </c>
      <c r="I50" s="22">
        <f t="shared" si="2"/>
        <v>16.555378912488365</v>
      </c>
      <c r="J50" s="31"/>
      <c r="K50" s="31"/>
      <c r="L50" s="31"/>
      <c r="M50" s="31"/>
    </row>
    <row r="51" spans="1:13" s="14" customFormat="1" ht="25.5" customHeight="1" x14ac:dyDescent="0.2">
      <c r="A51" s="36"/>
      <c r="B51" s="23" t="s">
        <v>24</v>
      </c>
      <c r="C51" s="6">
        <v>657302738</v>
      </c>
      <c r="D51" s="6">
        <v>848505573</v>
      </c>
      <c r="E51" s="6">
        <v>137974602</v>
      </c>
      <c r="F51" s="6">
        <v>137378581.97999999</v>
      </c>
      <c r="G51" s="6">
        <f t="shared" si="0"/>
        <v>596020.02000001073</v>
      </c>
      <c r="H51" s="4">
        <f t="shared" si="1"/>
        <v>99.568021932036444</v>
      </c>
      <c r="I51" s="4">
        <f t="shared" si="2"/>
        <v>16.190651700056659</v>
      </c>
      <c r="J51" s="31"/>
      <c r="K51" s="31"/>
      <c r="L51" s="31"/>
      <c r="M51" s="31"/>
    </row>
    <row r="52" spans="1:13" s="14" customFormat="1" ht="17.25" customHeight="1" x14ac:dyDescent="0.2">
      <c r="A52" s="36"/>
      <c r="B52" s="23" t="s">
        <v>3</v>
      </c>
      <c r="C52" s="6">
        <v>16278500</v>
      </c>
      <c r="D52" s="6">
        <v>16278500</v>
      </c>
      <c r="E52" s="6">
        <v>9309510</v>
      </c>
      <c r="F52" s="6">
        <v>5789698.0800000001</v>
      </c>
      <c r="G52" s="6">
        <f t="shared" si="0"/>
        <v>3519811.92</v>
      </c>
      <c r="H52" s="4">
        <f t="shared" si="1"/>
        <v>62.191222524064102</v>
      </c>
      <c r="I52" s="4">
        <f t="shared" si="2"/>
        <v>35.566533034370487</v>
      </c>
      <c r="J52" s="31"/>
      <c r="K52" s="31"/>
      <c r="L52" s="31"/>
      <c r="M52" s="31"/>
    </row>
    <row r="53" spans="1:13" s="27" customFormat="1" ht="25.5" x14ac:dyDescent="0.25">
      <c r="A53" s="36"/>
      <c r="B53" s="21" t="s">
        <v>13</v>
      </c>
      <c r="C53" s="3">
        <f>SUM(C54:C55)</f>
        <v>54480400</v>
      </c>
      <c r="D53" s="3">
        <f>SUM(D54:D55)</f>
        <v>75517472</v>
      </c>
      <c r="E53" s="3">
        <f t="shared" ref="E53" si="17">SUM(E54:E55)</f>
        <v>59841871.75</v>
      </c>
      <c r="F53" s="3">
        <f>SUM(F54:F55)</f>
        <v>49086956.93</v>
      </c>
      <c r="G53" s="3">
        <f t="shared" si="0"/>
        <v>10754914.82</v>
      </c>
      <c r="H53" s="22">
        <f t="shared" si="1"/>
        <v>82.027776696339714</v>
      </c>
      <c r="I53" s="22">
        <f t="shared" si="2"/>
        <v>65.00079469026717</v>
      </c>
      <c r="J53" s="31"/>
      <c r="K53" s="31"/>
      <c r="L53" s="31"/>
      <c r="M53" s="31"/>
    </row>
    <row r="54" spans="1:13" s="14" customFormat="1" x14ac:dyDescent="0.2">
      <c r="A54" s="36"/>
      <c r="B54" s="23" t="s">
        <v>26</v>
      </c>
      <c r="C54" s="6">
        <v>1589000</v>
      </c>
      <c r="D54" s="6">
        <v>1589000</v>
      </c>
      <c r="E54" s="6">
        <v>920886</v>
      </c>
      <c r="F54" s="6">
        <v>920886</v>
      </c>
      <c r="G54" s="6">
        <f t="shared" si="0"/>
        <v>0</v>
      </c>
      <c r="H54" s="4">
        <f t="shared" si="1"/>
        <v>100</v>
      </c>
      <c r="I54" s="4">
        <f t="shared" si="2"/>
        <v>57.953807426054126</v>
      </c>
      <c r="J54" s="31"/>
      <c r="K54" s="31"/>
      <c r="L54" s="31"/>
      <c r="M54" s="31"/>
    </row>
    <row r="55" spans="1:13" s="14" customFormat="1" ht="15" customHeight="1" x14ac:dyDescent="0.2">
      <c r="A55" s="36"/>
      <c r="B55" s="23" t="s">
        <v>3</v>
      </c>
      <c r="C55" s="6">
        <v>52891400</v>
      </c>
      <c r="D55" s="6">
        <v>73928472</v>
      </c>
      <c r="E55" s="6">
        <v>58920985.75</v>
      </c>
      <c r="F55" s="6">
        <v>48166070.93</v>
      </c>
      <c r="G55" s="6">
        <f t="shared" si="0"/>
        <v>10754914.82</v>
      </c>
      <c r="H55" s="4">
        <f t="shared" si="1"/>
        <v>81.746885794421729</v>
      </c>
      <c r="I55" s="4">
        <f t="shared" si="2"/>
        <v>65.152260863717032</v>
      </c>
      <c r="J55" s="31"/>
      <c r="K55" s="31"/>
      <c r="L55" s="31"/>
      <c r="M55" s="31"/>
    </row>
    <row r="56" spans="1:13" s="27" customFormat="1" ht="13.5" x14ac:dyDescent="0.25">
      <c r="A56" s="36"/>
      <c r="B56" s="21" t="s">
        <v>14</v>
      </c>
      <c r="C56" s="3">
        <f>SUM(C57:C61)</f>
        <v>4035000</v>
      </c>
      <c r="D56" s="3">
        <f>SUM(D57:D61)</f>
        <v>4908667</v>
      </c>
      <c r="E56" s="3">
        <f>SUM(E57:E61)</f>
        <v>2944862</v>
      </c>
      <c r="F56" s="3">
        <f>SUM(F57:F61)</f>
        <v>2935702.8600000003</v>
      </c>
      <c r="G56" s="3">
        <f t="shared" si="0"/>
        <v>9159.1399999996647</v>
      </c>
      <c r="H56" s="22">
        <f t="shared" si="1"/>
        <v>99.688978974226984</v>
      </c>
      <c r="I56" s="22">
        <f t="shared" si="2"/>
        <v>59.806518959220497</v>
      </c>
      <c r="J56" s="31"/>
      <c r="K56" s="31"/>
      <c r="L56" s="31"/>
      <c r="M56" s="31"/>
    </row>
    <row r="57" spans="1:13" s="14" customFormat="1" x14ac:dyDescent="0.2">
      <c r="A57" s="36"/>
      <c r="B57" s="23" t="s">
        <v>18</v>
      </c>
      <c r="C57" s="6">
        <v>285000</v>
      </c>
      <c r="D57" s="6">
        <v>285000</v>
      </c>
      <c r="E57" s="6">
        <v>22862</v>
      </c>
      <c r="F57" s="6">
        <v>22862</v>
      </c>
      <c r="G57" s="6">
        <f t="shared" si="0"/>
        <v>0</v>
      </c>
      <c r="H57" s="4">
        <f t="shared" si="1"/>
        <v>100</v>
      </c>
      <c r="I57" s="4">
        <f t="shared" si="2"/>
        <v>8.0217543859649112</v>
      </c>
      <c r="J57" s="31"/>
      <c r="K57" s="31"/>
      <c r="L57" s="31"/>
      <c r="M57" s="31"/>
    </row>
    <row r="58" spans="1:13" s="14" customFormat="1" ht="22.5" customHeight="1" x14ac:dyDescent="0.2">
      <c r="A58" s="36"/>
      <c r="B58" s="23" t="s">
        <v>22</v>
      </c>
      <c r="C58" s="6">
        <v>2755000</v>
      </c>
      <c r="D58" s="6">
        <v>3590000</v>
      </c>
      <c r="E58" s="6">
        <v>2105000</v>
      </c>
      <c r="F58" s="6">
        <v>2095840.86</v>
      </c>
      <c r="G58" s="6">
        <f t="shared" si="0"/>
        <v>9159.1399999998976</v>
      </c>
      <c r="H58" s="4">
        <f t="shared" si="1"/>
        <v>99.564886460807614</v>
      </c>
      <c r="I58" s="4">
        <f t="shared" si="2"/>
        <v>58.379968245125347</v>
      </c>
      <c r="J58" s="31"/>
      <c r="K58" s="31"/>
      <c r="L58" s="31"/>
      <c r="M58" s="31"/>
    </row>
    <row r="59" spans="1:13" s="14" customFormat="1" x14ac:dyDescent="0.2">
      <c r="A59" s="36"/>
      <c r="B59" s="26" t="s">
        <v>25</v>
      </c>
      <c r="C59" s="6">
        <v>200000</v>
      </c>
      <c r="D59" s="6">
        <v>200000</v>
      </c>
      <c r="E59" s="6">
        <v>0</v>
      </c>
      <c r="F59" s="6">
        <v>0</v>
      </c>
      <c r="G59" s="6">
        <f t="shared" si="0"/>
        <v>0</v>
      </c>
      <c r="H59" s="4">
        <v>0</v>
      </c>
      <c r="I59" s="4">
        <f t="shared" si="2"/>
        <v>0</v>
      </c>
      <c r="J59" s="31"/>
      <c r="K59" s="31"/>
      <c r="L59" s="31"/>
      <c r="M59" s="31"/>
    </row>
    <row r="60" spans="1:13" s="14" customFormat="1" x14ac:dyDescent="0.2">
      <c r="A60" s="36"/>
      <c r="B60" s="23" t="s">
        <v>4</v>
      </c>
      <c r="C60" s="6">
        <v>795000</v>
      </c>
      <c r="D60" s="6">
        <v>795000</v>
      </c>
      <c r="E60" s="6">
        <v>795000</v>
      </c>
      <c r="F60" s="6">
        <v>795000</v>
      </c>
      <c r="G60" s="6">
        <f t="shared" si="0"/>
        <v>0</v>
      </c>
      <c r="H60" s="4">
        <f t="shared" si="1"/>
        <v>100</v>
      </c>
      <c r="I60" s="4">
        <f t="shared" si="2"/>
        <v>100</v>
      </c>
      <c r="J60" s="31"/>
      <c r="K60" s="31"/>
      <c r="L60" s="31"/>
      <c r="M60" s="31"/>
    </row>
    <row r="61" spans="1:13" s="14" customFormat="1" ht="25.5" x14ac:dyDescent="0.2">
      <c r="A61" s="36"/>
      <c r="B61" s="23" t="s">
        <v>24</v>
      </c>
      <c r="C61" s="6">
        <v>0</v>
      </c>
      <c r="D61" s="6">
        <v>38667</v>
      </c>
      <c r="E61" s="6">
        <v>22000</v>
      </c>
      <c r="F61" s="6">
        <v>22000</v>
      </c>
      <c r="G61" s="6">
        <f t="shared" si="0"/>
        <v>0</v>
      </c>
      <c r="H61" s="4">
        <f t="shared" si="1"/>
        <v>100</v>
      </c>
      <c r="I61" s="4">
        <f t="shared" si="2"/>
        <v>56.896061240851367</v>
      </c>
      <c r="J61" s="31"/>
      <c r="K61" s="31"/>
      <c r="L61" s="31"/>
      <c r="M61" s="31"/>
    </row>
    <row r="62" spans="1:13" s="27" customFormat="1" ht="13.5" x14ac:dyDescent="0.25">
      <c r="A62" s="36"/>
      <c r="B62" s="21" t="s">
        <v>27</v>
      </c>
      <c r="C62" s="3">
        <f>SUM(C64:C64)</f>
        <v>495235100</v>
      </c>
      <c r="D62" s="3">
        <f>SUM(D63:D64)</f>
        <v>597042585</v>
      </c>
      <c r="E62" s="3">
        <f t="shared" ref="E62:F62" si="18">SUM(E63:E64)</f>
        <v>216323732.88</v>
      </c>
      <c r="F62" s="3">
        <f t="shared" si="18"/>
        <v>186500050.25999999</v>
      </c>
      <c r="G62" s="3">
        <f t="shared" si="0"/>
        <v>29823682.620000005</v>
      </c>
      <c r="H62" s="22">
        <f t="shared" si="1"/>
        <v>86.213402374789865</v>
      </c>
      <c r="I62" s="22">
        <f t="shared" si="2"/>
        <v>31.237311197826866</v>
      </c>
      <c r="J62" s="31"/>
      <c r="K62" s="31"/>
      <c r="L62" s="31"/>
      <c r="M62" s="31"/>
    </row>
    <row r="63" spans="1:13" s="14" customFormat="1" ht="25.5" x14ac:dyDescent="0.2">
      <c r="A63" s="36"/>
      <c r="B63" s="23" t="s">
        <v>24</v>
      </c>
      <c r="C63" s="6">
        <v>0</v>
      </c>
      <c r="D63" s="6">
        <v>15812411</v>
      </c>
      <c r="E63" s="6">
        <v>1903091</v>
      </c>
      <c r="F63" s="6">
        <v>278900</v>
      </c>
      <c r="G63" s="6">
        <f t="shared" si="0"/>
        <v>1624191</v>
      </c>
      <c r="H63" s="4">
        <f t="shared" si="1"/>
        <v>14.655105825207517</v>
      </c>
      <c r="I63" s="4">
        <f t="shared" si="2"/>
        <v>1.7638043939029919</v>
      </c>
      <c r="J63" s="31"/>
      <c r="K63" s="31"/>
      <c r="L63" s="31"/>
      <c r="M63" s="31"/>
    </row>
    <row r="64" spans="1:13" s="14" customFormat="1" ht="18" customHeight="1" x14ac:dyDescent="0.2">
      <c r="A64" s="36"/>
      <c r="B64" s="23" t="s">
        <v>3</v>
      </c>
      <c r="C64" s="6">
        <v>495235100</v>
      </c>
      <c r="D64" s="6">
        <v>581230174</v>
      </c>
      <c r="E64" s="6">
        <v>214420641.88</v>
      </c>
      <c r="F64" s="6">
        <v>186221150.25999999</v>
      </c>
      <c r="G64" s="6">
        <f t="shared" si="0"/>
        <v>28199491.620000005</v>
      </c>
      <c r="H64" s="4">
        <f t="shared" si="1"/>
        <v>86.848518233714742</v>
      </c>
      <c r="I64" s="4">
        <f t="shared" si="2"/>
        <v>32.03914018751545</v>
      </c>
      <c r="J64" s="31"/>
      <c r="K64" s="31"/>
      <c r="L64" s="31"/>
      <c r="M64" s="31"/>
    </row>
    <row r="65" spans="1:13" s="27" customFormat="1" ht="13.5" x14ac:dyDescent="0.25">
      <c r="A65" s="36"/>
      <c r="B65" s="21" t="s">
        <v>15</v>
      </c>
      <c r="C65" s="3">
        <f t="shared" ref="C65:D65" si="19">C66</f>
        <v>308566500</v>
      </c>
      <c r="D65" s="3">
        <f t="shared" si="19"/>
        <v>325280966</v>
      </c>
      <c r="E65" s="3">
        <f>SUM(E66:E66)</f>
        <v>159185657</v>
      </c>
      <c r="F65" s="3">
        <f>SUM(F66:F66)</f>
        <v>146855996.74000001</v>
      </c>
      <c r="G65" s="3">
        <f t="shared" si="0"/>
        <v>12329660.25999999</v>
      </c>
      <c r="H65" s="22">
        <f t="shared" si="1"/>
        <v>92.254540709028831</v>
      </c>
      <c r="I65" s="22">
        <f t="shared" si="2"/>
        <v>45.147430095863648</v>
      </c>
      <c r="J65" s="31"/>
      <c r="K65" s="31"/>
      <c r="L65" s="31"/>
      <c r="M65" s="31"/>
    </row>
    <row r="66" spans="1:13" s="14" customFormat="1" ht="16.5" customHeight="1" x14ac:dyDescent="0.2">
      <c r="A66" s="36"/>
      <c r="B66" s="23" t="s">
        <v>3</v>
      </c>
      <c r="C66" s="6">
        <v>308566500</v>
      </c>
      <c r="D66" s="6">
        <v>325280966</v>
      </c>
      <c r="E66" s="6">
        <v>159185657</v>
      </c>
      <c r="F66" s="6">
        <v>146855996.74000001</v>
      </c>
      <c r="G66" s="6">
        <f t="shared" si="0"/>
        <v>12329660.25999999</v>
      </c>
      <c r="H66" s="4">
        <f t="shared" si="1"/>
        <v>92.254540709028831</v>
      </c>
      <c r="I66" s="4">
        <f t="shared" si="2"/>
        <v>45.147430095863648</v>
      </c>
      <c r="J66" s="31"/>
      <c r="K66" s="31"/>
      <c r="L66" s="31"/>
      <c r="M66" s="31"/>
    </row>
    <row r="67" spans="1:13" s="27" customFormat="1" ht="51" x14ac:dyDescent="0.25">
      <c r="A67" s="36"/>
      <c r="B67" s="21" t="s">
        <v>45</v>
      </c>
      <c r="C67" s="3">
        <f t="shared" ref="C67:E67" si="20">C68</f>
        <v>11385900</v>
      </c>
      <c r="D67" s="3">
        <f t="shared" si="20"/>
        <v>102399703</v>
      </c>
      <c r="E67" s="3">
        <f t="shared" si="20"/>
        <v>23995000</v>
      </c>
      <c r="F67" s="3">
        <f>F68</f>
        <v>18405949.460000001</v>
      </c>
      <c r="G67" s="3">
        <f t="shared" si="0"/>
        <v>5589050.5399999991</v>
      </c>
      <c r="H67" s="22">
        <f t="shared" si="1"/>
        <v>76.707436799333195</v>
      </c>
      <c r="I67" s="22">
        <f t="shared" si="2"/>
        <v>17.974612152927826</v>
      </c>
      <c r="J67" s="31"/>
      <c r="K67" s="31"/>
      <c r="L67" s="31"/>
      <c r="M67" s="31"/>
    </row>
    <row r="68" spans="1:13" s="14" customFormat="1" ht="16.5" customHeight="1" x14ac:dyDescent="0.2">
      <c r="A68" s="36"/>
      <c r="B68" s="23" t="s">
        <v>3</v>
      </c>
      <c r="C68" s="6">
        <v>11385900</v>
      </c>
      <c r="D68" s="6">
        <v>102399703</v>
      </c>
      <c r="E68" s="6">
        <v>23995000</v>
      </c>
      <c r="F68" s="6">
        <v>18405949.460000001</v>
      </c>
      <c r="G68" s="6">
        <f t="shared" si="0"/>
        <v>5589050.5399999991</v>
      </c>
      <c r="H68" s="4">
        <f t="shared" si="1"/>
        <v>76.707436799333195</v>
      </c>
      <c r="I68" s="4">
        <f t="shared" si="2"/>
        <v>17.974612152927826</v>
      </c>
      <c r="J68" s="31"/>
      <c r="K68" s="31"/>
      <c r="L68" s="31"/>
      <c r="M68" s="31"/>
    </row>
    <row r="69" spans="1:13" s="5" customFormat="1" ht="39.75" customHeight="1" x14ac:dyDescent="0.2">
      <c r="A69" s="35">
        <v>7</v>
      </c>
      <c r="B69" s="24" t="s">
        <v>67</v>
      </c>
      <c r="C69" s="3">
        <f>C70+C74</f>
        <v>3613500</v>
      </c>
      <c r="D69" s="3">
        <f>D70+D74</f>
        <v>32843515</v>
      </c>
      <c r="E69" s="3">
        <f t="shared" ref="E69:F69" si="21">E70+E74</f>
        <v>16427827</v>
      </c>
      <c r="F69" s="3">
        <f t="shared" si="21"/>
        <v>15428957.699999999</v>
      </c>
      <c r="G69" s="3">
        <f t="shared" si="0"/>
        <v>998869.30000000075</v>
      </c>
      <c r="H69" s="22">
        <f t="shared" si="1"/>
        <v>93.919650480857868</v>
      </c>
      <c r="I69" s="22">
        <f t="shared" si="2"/>
        <v>46.977181644534696</v>
      </c>
      <c r="J69" s="31"/>
      <c r="K69" s="31"/>
      <c r="L69" s="31"/>
      <c r="M69" s="31"/>
    </row>
    <row r="70" spans="1:13" s="27" customFormat="1" ht="13.5" x14ac:dyDescent="0.25">
      <c r="A70" s="36"/>
      <c r="B70" s="24" t="s">
        <v>2</v>
      </c>
      <c r="C70" s="3">
        <f>SUM(C71:C73)</f>
        <v>3188600</v>
      </c>
      <c r="D70" s="3">
        <f>SUM(D71:D73)</f>
        <v>32418615</v>
      </c>
      <c r="E70" s="3">
        <f>SUM(E71:E73)</f>
        <v>16002927</v>
      </c>
      <c r="F70" s="3">
        <f>SUM(F71:F73)</f>
        <v>15004057.699999999</v>
      </c>
      <c r="G70" s="3">
        <f t="shared" si="0"/>
        <v>998869.30000000075</v>
      </c>
      <c r="H70" s="22">
        <f t="shared" si="1"/>
        <v>93.758208732689965</v>
      </c>
      <c r="I70" s="22">
        <f t="shared" si="2"/>
        <v>46.282229206892396</v>
      </c>
      <c r="J70" s="31"/>
      <c r="K70" s="31"/>
      <c r="L70" s="31"/>
      <c r="M70" s="31"/>
    </row>
    <row r="71" spans="1:13" s="14" customFormat="1" x14ac:dyDescent="0.2">
      <c r="A71" s="36"/>
      <c r="B71" s="25" t="s">
        <v>18</v>
      </c>
      <c r="C71" s="6">
        <v>137600</v>
      </c>
      <c r="D71" s="6">
        <v>137600</v>
      </c>
      <c r="E71" s="6">
        <v>63900</v>
      </c>
      <c r="F71" s="6">
        <v>63896</v>
      </c>
      <c r="G71" s="6">
        <f t="shared" si="0"/>
        <v>4</v>
      </c>
      <c r="H71" s="4">
        <f t="shared" si="1"/>
        <v>99.993740219092331</v>
      </c>
      <c r="I71" s="4">
        <f t="shared" si="2"/>
        <v>46.436046511627907</v>
      </c>
      <c r="J71" s="31"/>
      <c r="K71" s="31"/>
      <c r="L71" s="31"/>
      <c r="M71" s="31"/>
    </row>
    <row r="72" spans="1:13" s="14" customFormat="1" x14ac:dyDescent="0.2">
      <c r="A72" s="36"/>
      <c r="B72" s="23" t="s">
        <v>26</v>
      </c>
      <c r="C72" s="6">
        <v>0</v>
      </c>
      <c r="D72" s="6">
        <v>15891027</v>
      </c>
      <c r="E72" s="6">
        <v>15891027</v>
      </c>
      <c r="F72" s="6">
        <v>14892161.699999999</v>
      </c>
      <c r="G72" s="6">
        <f t="shared" ref="G72:G135" si="22">E72-F72</f>
        <v>998865.30000000075</v>
      </c>
      <c r="H72" s="4">
        <f t="shared" ref="H72:H135" si="23">(F72/E72)*100</f>
        <v>93.714281021610489</v>
      </c>
      <c r="I72" s="4">
        <f t="shared" ref="I72:I135" si="24">(F72/D72)*100</f>
        <v>93.714281021610489</v>
      </c>
      <c r="J72" s="31"/>
      <c r="K72" s="31"/>
      <c r="L72" s="31"/>
      <c r="M72" s="31"/>
    </row>
    <row r="73" spans="1:13" s="14" customFormat="1" ht="15" customHeight="1" x14ac:dyDescent="0.2">
      <c r="A73" s="36"/>
      <c r="B73" s="25" t="s">
        <v>3</v>
      </c>
      <c r="C73" s="6">
        <v>3051000</v>
      </c>
      <c r="D73" s="6">
        <v>16389988</v>
      </c>
      <c r="E73" s="6">
        <v>48000</v>
      </c>
      <c r="F73" s="6">
        <v>48000</v>
      </c>
      <c r="G73" s="6">
        <f t="shared" si="22"/>
        <v>0</v>
      </c>
      <c r="H73" s="4">
        <f t="shared" si="23"/>
        <v>100</v>
      </c>
      <c r="I73" s="4">
        <f t="shared" si="24"/>
        <v>0.29286171533499594</v>
      </c>
      <c r="J73" s="31"/>
      <c r="K73" s="31"/>
      <c r="L73" s="31"/>
      <c r="M73" s="31"/>
    </row>
    <row r="74" spans="1:13" s="27" customFormat="1" ht="25.5" customHeight="1" x14ac:dyDescent="0.25">
      <c r="A74" s="36"/>
      <c r="B74" s="24" t="s">
        <v>52</v>
      </c>
      <c r="C74" s="3">
        <f>SUM(C75:C76)</f>
        <v>424900</v>
      </c>
      <c r="D74" s="3">
        <f>SUM(D75:D76)</f>
        <v>424900</v>
      </c>
      <c r="E74" s="3">
        <f>SUM(E75:E76)</f>
        <v>424900</v>
      </c>
      <c r="F74" s="3">
        <f>SUM(F75:F76)</f>
        <v>424900</v>
      </c>
      <c r="G74" s="3">
        <f t="shared" si="22"/>
        <v>0</v>
      </c>
      <c r="H74" s="22">
        <f t="shared" si="23"/>
        <v>100</v>
      </c>
      <c r="I74" s="22">
        <f t="shared" si="24"/>
        <v>100</v>
      </c>
      <c r="J74" s="31"/>
      <c r="K74" s="31"/>
      <c r="L74" s="31"/>
      <c r="M74" s="31"/>
    </row>
    <row r="75" spans="1:13" s="14" customFormat="1" ht="15.75" customHeight="1" x14ac:dyDescent="0.2">
      <c r="A75" s="36"/>
      <c r="B75" s="26" t="s">
        <v>25</v>
      </c>
      <c r="C75" s="6">
        <v>303643</v>
      </c>
      <c r="D75" s="6">
        <v>303643</v>
      </c>
      <c r="E75" s="6">
        <v>303643</v>
      </c>
      <c r="F75" s="6">
        <v>303643</v>
      </c>
      <c r="G75" s="6">
        <f t="shared" si="22"/>
        <v>0</v>
      </c>
      <c r="H75" s="4">
        <f t="shared" si="23"/>
        <v>100</v>
      </c>
      <c r="I75" s="4">
        <f t="shared" si="24"/>
        <v>100</v>
      </c>
      <c r="J75" s="31"/>
      <c r="K75" s="31"/>
      <c r="L75" s="31"/>
      <c r="M75" s="31"/>
    </row>
    <row r="76" spans="1:13" s="14" customFormat="1" ht="15.75" customHeight="1" x14ac:dyDescent="0.2">
      <c r="A76" s="36"/>
      <c r="B76" s="23" t="s">
        <v>4</v>
      </c>
      <c r="C76" s="6">
        <v>121257</v>
      </c>
      <c r="D76" s="6">
        <v>121257</v>
      </c>
      <c r="E76" s="6">
        <v>121257</v>
      </c>
      <c r="F76" s="6">
        <v>121257</v>
      </c>
      <c r="G76" s="6">
        <f t="shared" si="22"/>
        <v>0</v>
      </c>
      <c r="H76" s="4">
        <f t="shared" si="23"/>
        <v>100</v>
      </c>
      <c r="I76" s="4">
        <f t="shared" si="24"/>
        <v>100</v>
      </c>
      <c r="J76" s="31"/>
      <c r="K76" s="31"/>
      <c r="L76" s="31"/>
      <c r="M76" s="31"/>
    </row>
    <row r="77" spans="1:13" s="5" customFormat="1" ht="41.25" customHeight="1" x14ac:dyDescent="0.2">
      <c r="A77" s="35">
        <v>8</v>
      </c>
      <c r="B77" s="24" t="s">
        <v>48</v>
      </c>
      <c r="C77" s="3">
        <f>C78+C81</f>
        <v>12761460</v>
      </c>
      <c r="D77" s="3">
        <f>D78+D81</f>
        <v>51294279</v>
      </c>
      <c r="E77" s="3">
        <f>E78+E81</f>
        <v>23559305.390000001</v>
      </c>
      <c r="F77" s="3">
        <f>F78+F81</f>
        <v>6581878.9200000009</v>
      </c>
      <c r="G77" s="3">
        <f t="shared" si="22"/>
        <v>16977426.469999999</v>
      </c>
      <c r="H77" s="22">
        <f t="shared" si="23"/>
        <v>27.937491411753378</v>
      </c>
      <c r="I77" s="22">
        <f t="shared" si="24"/>
        <v>12.831604319850173</v>
      </c>
      <c r="J77" s="31"/>
      <c r="K77" s="31"/>
      <c r="L77" s="31"/>
      <c r="M77" s="31"/>
    </row>
    <row r="78" spans="1:13" s="27" customFormat="1" ht="45" customHeight="1" x14ac:dyDescent="0.25">
      <c r="A78" s="36"/>
      <c r="B78" s="21" t="s">
        <v>19</v>
      </c>
      <c r="C78" s="3">
        <f>SUM(C79:C79)</f>
        <v>60000</v>
      </c>
      <c r="D78" s="3">
        <f>SUM(D79:D80)</f>
        <v>9622905</v>
      </c>
      <c r="E78" s="3">
        <f t="shared" ref="E78:F78" si="25">SUM(E79:E80)</f>
        <v>60000</v>
      </c>
      <c r="F78" s="3">
        <f t="shared" si="25"/>
        <v>59998.2</v>
      </c>
      <c r="G78" s="3">
        <f t="shared" si="22"/>
        <v>1.8000000000029104</v>
      </c>
      <c r="H78" s="22">
        <f t="shared" si="23"/>
        <v>99.996999999999986</v>
      </c>
      <c r="I78" s="22">
        <f t="shared" si="24"/>
        <v>0.62349363315963324</v>
      </c>
      <c r="J78" s="31"/>
      <c r="K78" s="31"/>
      <c r="L78" s="31"/>
      <c r="M78" s="31"/>
    </row>
    <row r="79" spans="1:13" s="14" customFormat="1" x14ac:dyDescent="0.2">
      <c r="A79" s="36"/>
      <c r="B79" s="23" t="s">
        <v>18</v>
      </c>
      <c r="C79" s="6">
        <v>60000</v>
      </c>
      <c r="D79" s="6">
        <v>60000</v>
      </c>
      <c r="E79" s="6">
        <v>60000</v>
      </c>
      <c r="F79" s="6">
        <v>59998.2</v>
      </c>
      <c r="G79" s="6">
        <f t="shared" si="22"/>
        <v>1.8000000000029104</v>
      </c>
      <c r="H79" s="4">
        <f t="shared" si="23"/>
        <v>99.996999999999986</v>
      </c>
      <c r="I79" s="4">
        <f t="shared" si="24"/>
        <v>99.996999999999986</v>
      </c>
      <c r="J79" s="31"/>
      <c r="K79" s="31"/>
      <c r="L79" s="31"/>
      <c r="M79" s="31"/>
    </row>
    <row r="80" spans="1:13" s="14" customFormat="1" ht="25.5" x14ac:dyDescent="0.2">
      <c r="A80" s="36"/>
      <c r="B80" s="23" t="s">
        <v>24</v>
      </c>
      <c r="C80" s="6">
        <v>0</v>
      </c>
      <c r="D80" s="6">
        <v>9562905</v>
      </c>
      <c r="E80" s="6">
        <v>0</v>
      </c>
      <c r="F80" s="6">
        <v>0</v>
      </c>
      <c r="G80" s="6">
        <f t="shared" si="22"/>
        <v>0</v>
      </c>
      <c r="H80" s="4">
        <v>0</v>
      </c>
      <c r="I80" s="4">
        <f t="shared" si="24"/>
        <v>0</v>
      </c>
      <c r="J80" s="31"/>
      <c r="K80" s="31"/>
      <c r="L80" s="31"/>
      <c r="M80" s="31"/>
    </row>
    <row r="81" spans="1:13" s="27" customFormat="1" ht="25.5" x14ac:dyDescent="0.25">
      <c r="A81" s="36"/>
      <c r="B81" s="21" t="s">
        <v>9</v>
      </c>
      <c r="C81" s="3">
        <f>SUM(C82:C88)</f>
        <v>12701460</v>
      </c>
      <c r="D81" s="3">
        <f>SUM(D82:D88)</f>
        <v>41671374</v>
      </c>
      <c r="E81" s="3">
        <f>SUM(E82:E88)</f>
        <v>23499305.390000001</v>
      </c>
      <c r="F81" s="3">
        <f>SUM(F82:F88)</f>
        <v>6521880.7200000007</v>
      </c>
      <c r="G81" s="3">
        <f t="shared" si="22"/>
        <v>16977424.670000002</v>
      </c>
      <c r="H81" s="22">
        <f t="shared" si="23"/>
        <v>27.753504249429223</v>
      </c>
      <c r="I81" s="22">
        <f t="shared" si="24"/>
        <v>15.650745569368556</v>
      </c>
      <c r="J81" s="31"/>
      <c r="K81" s="31"/>
      <c r="L81" s="31"/>
      <c r="M81" s="31"/>
    </row>
    <row r="82" spans="1:13" s="14" customFormat="1" x14ac:dyDescent="0.2">
      <c r="A82" s="36"/>
      <c r="B82" s="23" t="s">
        <v>18</v>
      </c>
      <c r="C82" s="6">
        <v>202600</v>
      </c>
      <c r="D82" s="6">
        <v>319952</v>
      </c>
      <c r="E82" s="6">
        <v>217369</v>
      </c>
      <c r="F82" s="6">
        <v>62304.15</v>
      </c>
      <c r="G82" s="6">
        <f t="shared" si="22"/>
        <v>155064.85</v>
      </c>
      <c r="H82" s="4">
        <f t="shared" si="23"/>
        <v>28.662849808390341</v>
      </c>
      <c r="I82" s="4">
        <f t="shared" si="24"/>
        <v>19.472967820173025</v>
      </c>
      <c r="J82" s="31"/>
      <c r="K82" s="31"/>
      <c r="L82" s="31"/>
      <c r="M82" s="31"/>
    </row>
    <row r="83" spans="1:13" s="14" customFormat="1" x14ac:dyDescent="0.2">
      <c r="A83" s="36"/>
      <c r="B83" s="23" t="s">
        <v>26</v>
      </c>
      <c r="C83" s="6">
        <v>99500</v>
      </c>
      <c r="D83" s="6">
        <v>99500</v>
      </c>
      <c r="E83" s="6">
        <v>34700</v>
      </c>
      <c r="F83" s="6">
        <v>34500</v>
      </c>
      <c r="G83" s="6">
        <f t="shared" si="22"/>
        <v>200</v>
      </c>
      <c r="H83" s="4">
        <f t="shared" si="23"/>
        <v>99.423631123919307</v>
      </c>
      <c r="I83" s="4">
        <f t="shared" si="24"/>
        <v>34.673366834170857</v>
      </c>
      <c r="J83" s="31"/>
      <c r="K83" s="31"/>
      <c r="L83" s="31"/>
      <c r="M83" s="31"/>
    </row>
    <row r="84" spans="1:13" s="14" customFormat="1" ht="26.25" customHeight="1" x14ac:dyDescent="0.2">
      <c r="A84" s="36"/>
      <c r="B84" s="23" t="s">
        <v>22</v>
      </c>
      <c r="C84" s="6">
        <v>9276000</v>
      </c>
      <c r="D84" s="6">
        <v>17721176</v>
      </c>
      <c r="E84" s="6">
        <v>6197904.3899999997</v>
      </c>
      <c r="F84" s="6">
        <v>4646405.25</v>
      </c>
      <c r="G84" s="6">
        <f t="shared" si="22"/>
        <v>1551499.1399999997</v>
      </c>
      <c r="H84" s="4">
        <f t="shared" si="23"/>
        <v>74.967359249631798</v>
      </c>
      <c r="I84" s="4">
        <f t="shared" si="24"/>
        <v>26.219508513430483</v>
      </c>
      <c r="J84" s="31"/>
      <c r="K84" s="31"/>
      <c r="L84" s="31"/>
      <c r="M84" s="31"/>
    </row>
    <row r="85" spans="1:13" s="14" customFormat="1" x14ac:dyDescent="0.2">
      <c r="A85" s="36"/>
      <c r="B85" s="26" t="s">
        <v>25</v>
      </c>
      <c r="C85" s="6">
        <v>1150160</v>
      </c>
      <c r="D85" s="6">
        <v>5284383</v>
      </c>
      <c r="E85" s="6">
        <v>1115512</v>
      </c>
      <c r="F85" s="6">
        <v>946040.3</v>
      </c>
      <c r="G85" s="6">
        <f t="shared" si="22"/>
        <v>169471.69999999995</v>
      </c>
      <c r="H85" s="4">
        <f t="shared" si="23"/>
        <v>84.807720580325451</v>
      </c>
      <c r="I85" s="4">
        <f t="shared" si="24"/>
        <v>17.902568757790647</v>
      </c>
      <c r="J85" s="31"/>
      <c r="K85" s="31"/>
      <c r="L85" s="31"/>
      <c r="M85" s="31"/>
    </row>
    <row r="86" spans="1:13" s="14" customFormat="1" x14ac:dyDescent="0.2">
      <c r="A86" s="36"/>
      <c r="B86" s="23" t="s">
        <v>4</v>
      </c>
      <c r="C86" s="6">
        <v>1373200</v>
      </c>
      <c r="D86" s="6">
        <v>17657030</v>
      </c>
      <c r="E86" s="6">
        <v>15758520</v>
      </c>
      <c r="F86" s="6">
        <v>740131.02</v>
      </c>
      <c r="G86" s="6">
        <f t="shared" si="22"/>
        <v>15018388.98</v>
      </c>
      <c r="H86" s="4">
        <f t="shared" si="23"/>
        <v>4.6967038782829862</v>
      </c>
      <c r="I86" s="4">
        <f t="shared" si="24"/>
        <v>4.1917073256374371</v>
      </c>
      <c r="J86" s="31"/>
      <c r="K86" s="31"/>
      <c r="L86" s="31"/>
      <c r="M86" s="31"/>
    </row>
    <row r="87" spans="1:13" s="14" customFormat="1" ht="25.5" x14ac:dyDescent="0.2">
      <c r="A87" s="36"/>
      <c r="B87" s="23" t="s">
        <v>24</v>
      </c>
      <c r="C87" s="6">
        <v>168700</v>
      </c>
      <c r="D87" s="6">
        <v>158033</v>
      </c>
      <c r="E87" s="6">
        <v>63200</v>
      </c>
      <c r="F87" s="6">
        <v>50500</v>
      </c>
      <c r="G87" s="6">
        <f t="shared" si="22"/>
        <v>12700</v>
      </c>
      <c r="H87" s="4">
        <f t="shared" si="23"/>
        <v>79.905063291139243</v>
      </c>
      <c r="I87" s="4">
        <f t="shared" si="24"/>
        <v>31.955351097555575</v>
      </c>
      <c r="J87" s="31"/>
      <c r="K87" s="31"/>
      <c r="L87" s="31"/>
      <c r="M87" s="31"/>
    </row>
    <row r="88" spans="1:13" s="14" customFormat="1" ht="18" customHeight="1" x14ac:dyDescent="0.2">
      <c r="A88" s="36"/>
      <c r="B88" s="23" t="s">
        <v>3</v>
      </c>
      <c r="C88" s="6">
        <v>431300</v>
      </c>
      <c r="D88" s="6">
        <v>431300</v>
      </c>
      <c r="E88" s="6">
        <v>112100</v>
      </c>
      <c r="F88" s="6">
        <v>42000</v>
      </c>
      <c r="G88" s="6">
        <f t="shared" si="22"/>
        <v>70100</v>
      </c>
      <c r="H88" s="4">
        <f t="shared" si="23"/>
        <v>37.46654772524532</v>
      </c>
      <c r="I88" s="4">
        <f t="shared" si="24"/>
        <v>9.7380013911430563</v>
      </c>
      <c r="J88" s="31"/>
      <c r="K88" s="31"/>
      <c r="L88" s="31"/>
      <c r="M88" s="31"/>
    </row>
    <row r="89" spans="1:13" s="5" customFormat="1" ht="24.75" customHeight="1" x14ac:dyDescent="0.2">
      <c r="A89" s="35">
        <v>9</v>
      </c>
      <c r="B89" s="24" t="s">
        <v>68</v>
      </c>
      <c r="C89" s="3">
        <f>C90+C93+C95</f>
        <v>411477700</v>
      </c>
      <c r="D89" s="3">
        <f>D90+D93+D95</f>
        <v>497473299</v>
      </c>
      <c r="E89" s="3">
        <f t="shared" ref="E89:F89" si="26">E90+E93+E95</f>
        <v>229794006</v>
      </c>
      <c r="F89" s="3">
        <f t="shared" si="26"/>
        <v>205669613.49000001</v>
      </c>
      <c r="G89" s="3">
        <f t="shared" si="22"/>
        <v>24124392.50999999</v>
      </c>
      <c r="H89" s="22">
        <f t="shared" si="23"/>
        <v>89.501731167870417</v>
      </c>
      <c r="I89" s="22">
        <f t="shared" si="24"/>
        <v>41.34284471215409</v>
      </c>
      <c r="J89" s="31"/>
      <c r="K89" s="31"/>
      <c r="L89" s="31"/>
      <c r="M89" s="31"/>
    </row>
    <row r="90" spans="1:13" s="27" customFormat="1" ht="13.5" x14ac:dyDescent="0.25">
      <c r="A90" s="36"/>
      <c r="B90" s="24" t="s">
        <v>7</v>
      </c>
      <c r="C90" s="3">
        <f>SUM(C91:C92)</f>
        <v>328405300</v>
      </c>
      <c r="D90" s="3">
        <f>SUM(D91:D92)</f>
        <v>408659933</v>
      </c>
      <c r="E90" s="3">
        <f t="shared" ref="E90:F90" si="27">SUM(E91:E92)</f>
        <v>183046437</v>
      </c>
      <c r="F90" s="3">
        <f t="shared" si="27"/>
        <v>170287093.91999999</v>
      </c>
      <c r="G90" s="3">
        <f t="shared" si="22"/>
        <v>12759343.080000013</v>
      </c>
      <c r="H90" s="22">
        <f t="shared" si="23"/>
        <v>93.029450182633155</v>
      </c>
      <c r="I90" s="22">
        <f t="shared" si="24"/>
        <v>41.669632907222152</v>
      </c>
      <c r="J90" s="31"/>
      <c r="K90" s="31"/>
      <c r="L90" s="31"/>
      <c r="M90" s="31"/>
    </row>
    <row r="91" spans="1:13" s="14" customFormat="1" x14ac:dyDescent="0.2">
      <c r="A91" s="36"/>
      <c r="B91" s="25" t="s">
        <v>18</v>
      </c>
      <c r="C91" s="6">
        <v>327602200</v>
      </c>
      <c r="D91" s="6">
        <v>407806833</v>
      </c>
      <c r="E91" s="6">
        <v>182896437</v>
      </c>
      <c r="F91" s="6">
        <v>170237093.91999999</v>
      </c>
      <c r="G91" s="6">
        <f t="shared" si="22"/>
        <v>12659343.080000013</v>
      </c>
      <c r="H91" s="4">
        <f t="shared" si="23"/>
        <v>93.078409132704962</v>
      </c>
      <c r="I91" s="4">
        <f t="shared" si="24"/>
        <v>41.744541813501193</v>
      </c>
      <c r="J91" s="31"/>
      <c r="K91" s="31"/>
      <c r="L91" s="31"/>
      <c r="M91" s="31"/>
    </row>
    <row r="92" spans="1:13" s="14" customFormat="1" ht="25.5" x14ac:dyDescent="0.2">
      <c r="A92" s="36"/>
      <c r="B92" s="23" t="s">
        <v>24</v>
      </c>
      <c r="C92" s="6">
        <v>803100</v>
      </c>
      <c r="D92" s="6">
        <v>853100</v>
      </c>
      <c r="E92" s="6">
        <v>150000</v>
      </c>
      <c r="F92" s="6">
        <v>50000</v>
      </c>
      <c r="G92" s="6">
        <f t="shared" si="22"/>
        <v>100000</v>
      </c>
      <c r="H92" s="4">
        <f t="shared" si="23"/>
        <v>33.333333333333329</v>
      </c>
      <c r="I92" s="4">
        <f t="shared" si="24"/>
        <v>5.8609776110655254</v>
      </c>
      <c r="J92" s="31"/>
      <c r="K92" s="31"/>
      <c r="L92" s="31"/>
      <c r="M92" s="31"/>
    </row>
    <row r="93" spans="1:13" s="27" customFormat="1" ht="13.5" x14ac:dyDescent="0.25">
      <c r="A93" s="36"/>
      <c r="B93" s="24" t="s">
        <v>20</v>
      </c>
      <c r="C93" s="3">
        <f>SUM(C94:C94)</f>
        <v>75964900</v>
      </c>
      <c r="D93" s="3">
        <f>SUM(D94:D94)</f>
        <v>81705866</v>
      </c>
      <c r="E93" s="3">
        <f>SUM(E94:E94)</f>
        <v>40240069</v>
      </c>
      <c r="F93" s="3">
        <f>SUM(F94:F94)</f>
        <v>29401286.239999998</v>
      </c>
      <c r="G93" s="3">
        <f t="shared" si="22"/>
        <v>10838782.760000002</v>
      </c>
      <c r="H93" s="22">
        <f t="shared" si="23"/>
        <v>73.064701355258606</v>
      </c>
      <c r="I93" s="22">
        <f t="shared" si="24"/>
        <v>35.984302816152756</v>
      </c>
      <c r="J93" s="31"/>
      <c r="K93" s="31"/>
      <c r="L93" s="31"/>
      <c r="M93" s="31"/>
    </row>
    <row r="94" spans="1:13" s="14" customFormat="1" x14ac:dyDescent="0.2">
      <c r="A94" s="36"/>
      <c r="B94" s="25" t="s">
        <v>18</v>
      </c>
      <c r="C94" s="6">
        <v>75964900</v>
      </c>
      <c r="D94" s="6">
        <v>81705866</v>
      </c>
      <c r="E94" s="6">
        <v>40240069</v>
      </c>
      <c r="F94" s="6">
        <v>29401286.239999998</v>
      </c>
      <c r="G94" s="6">
        <f t="shared" si="22"/>
        <v>10838782.760000002</v>
      </c>
      <c r="H94" s="4">
        <f t="shared" si="23"/>
        <v>73.064701355258606</v>
      </c>
      <c r="I94" s="4">
        <f t="shared" si="24"/>
        <v>35.984302816152756</v>
      </c>
      <c r="J94" s="31"/>
      <c r="K94" s="31"/>
      <c r="L94" s="31"/>
      <c r="M94" s="31"/>
    </row>
    <row r="95" spans="1:13" s="27" customFormat="1" ht="13.5" x14ac:dyDescent="0.25">
      <c r="A95" s="36"/>
      <c r="B95" s="24" t="s">
        <v>8</v>
      </c>
      <c r="C95" s="3">
        <f t="shared" ref="C95:E95" si="28">C96</f>
        <v>7107500</v>
      </c>
      <c r="D95" s="3">
        <f t="shared" si="28"/>
        <v>7107500</v>
      </c>
      <c r="E95" s="3">
        <f t="shared" si="28"/>
        <v>6507500</v>
      </c>
      <c r="F95" s="3">
        <f>F96</f>
        <v>5981233.3300000001</v>
      </c>
      <c r="G95" s="3">
        <f t="shared" si="22"/>
        <v>526266.66999999993</v>
      </c>
      <c r="H95" s="22">
        <f t="shared" si="23"/>
        <v>91.912920937379951</v>
      </c>
      <c r="I95" s="22">
        <f t="shared" si="24"/>
        <v>84.153828068941266</v>
      </c>
      <c r="J95" s="31"/>
      <c r="K95" s="31"/>
      <c r="L95" s="31"/>
      <c r="M95" s="31"/>
    </row>
    <row r="96" spans="1:13" s="14" customFormat="1" x14ac:dyDescent="0.2">
      <c r="A96" s="36"/>
      <c r="B96" s="25" t="s">
        <v>18</v>
      </c>
      <c r="C96" s="6">
        <v>7107500</v>
      </c>
      <c r="D96" s="6">
        <v>7107500</v>
      </c>
      <c r="E96" s="6">
        <v>6507500</v>
      </c>
      <c r="F96" s="6">
        <v>5981233.3300000001</v>
      </c>
      <c r="G96" s="6">
        <f t="shared" si="22"/>
        <v>526266.66999999993</v>
      </c>
      <c r="H96" s="4">
        <f t="shared" si="23"/>
        <v>91.912920937379951</v>
      </c>
      <c r="I96" s="4">
        <f t="shared" si="24"/>
        <v>84.153828068941266</v>
      </c>
      <c r="J96" s="31"/>
      <c r="K96" s="31"/>
      <c r="L96" s="31"/>
      <c r="M96" s="31"/>
    </row>
    <row r="97" spans="1:13" s="5" customFormat="1" ht="28.5" customHeight="1" x14ac:dyDescent="0.2">
      <c r="A97" s="35">
        <v>10</v>
      </c>
      <c r="B97" s="21" t="s">
        <v>69</v>
      </c>
      <c r="C97" s="3">
        <f>C98+C100+C104</f>
        <v>681439200</v>
      </c>
      <c r="D97" s="3">
        <f>D98+D100+D104</f>
        <v>1010635031</v>
      </c>
      <c r="E97" s="3">
        <f t="shared" ref="E97:F97" si="29">E98+E100+E104</f>
        <v>325676819</v>
      </c>
      <c r="F97" s="3">
        <f t="shared" si="29"/>
        <v>304307673.66000003</v>
      </c>
      <c r="G97" s="3">
        <f t="shared" si="22"/>
        <v>21369145.339999974</v>
      </c>
      <c r="H97" s="22">
        <f t="shared" si="23"/>
        <v>93.438542722931729</v>
      </c>
      <c r="I97" s="22">
        <f t="shared" si="24"/>
        <v>30.110540830837284</v>
      </c>
      <c r="J97" s="31"/>
      <c r="K97" s="31"/>
      <c r="L97" s="31"/>
      <c r="M97" s="31"/>
    </row>
    <row r="98" spans="1:13" s="27" customFormat="1" ht="13.5" x14ac:dyDescent="0.25">
      <c r="A98" s="36"/>
      <c r="B98" s="21" t="s">
        <v>10</v>
      </c>
      <c r="C98" s="3">
        <f t="shared" ref="C98:E98" si="30">C99</f>
        <v>353049100</v>
      </c>
      <c r="D98" s="3">
        <f t="shared" si="30"/>
        <v>353478124</v>
      </c>
      <c r="E98" s="3">
        <f t="shared" si="30"/>
        <v>143710735</v>
      </c>
      <c r="F98" s="3">
        <f>F99</f>
        <v>143710733.36000001</v>
      </c>
      <c r="G98" s="3">
        <f t="shared" si="22"/>
        <v>1.6399999856948853</v>
      </c>
      <c r="H98" s="22">
        <f t="shared" si="23"/>
        <v>99.999998858818728</v>
      </c>
      <c r="I98" s="22">
        <f t="shared" si="24"/>
        <v>40.656188771670635</v>
      </c>
      <c r="J98" s="31"/>
      <c r="K98" s="31"/>
      <c r="L98" s="31"/>
      <c r="M98" s="31"/>
    </row>
    <row r="99" spans="1:13" s="14" customFormat="1" ht="17.25" customHeight="1" x14ac:dyDescent="0.2">
      <c r="A99" s="36"/>
      <c r="B99" s="23" t="s">
        <v>3</v>
      </c>
      <c r="C99" s="6">
        <v>353049100</v>
      </c>
      <c r="D99" s="6">
        <v>353478124</v>
      </c>
      <c r="E99" s="6">
        <v>143710735</v>
      </c>
      <c r="F99" s="6">
        <v>143710733.36000001</v>
      </c>
      <c r="G99" s="6">
        <f t="shared" si="22"/>
        <v>1.6399999856948853</v>
      </c>
      <c r="H99" s="4">
        <f t="shared" si="23"/>
        <v>99.999998858818728</v>
      </c>
      <c r="I99" s="4">
        <f t="shared" si="24"/>
        <v>40.656188771670635</v>
      </c>
      <c r="J99" s="31"/>
      <c r="K99" s="31"/>
      <c r="L99" s="31"/>
      <c r="M99" s="31"/>
    </row>
    <row r="100" spans="1:13" s="27" customFormat="1" ht="13.5" x14ac:dyDescent="0.25">
      <c r="A100" s="36"/>
      <c r="B100" s="21" t="s">
        <v>11</v>
      </c>
      <c r="C100" s="3">
        <f t="shared" ref="C100" si="31">SUM(C102:C103)</f>
        <v>307166000</v>
      </c>
      <c r="D100" s="3">
        <f>SUM(D101:D103)</f>
        <v>628731205</v>
      </c>
      <c r="E100" s="3">
        <f t="shared" ref="E100:F100" si="32">SUM(E101:E103)</f>
        <v>180850073</v>
      </c>
      <c r="F100" s="3">
        <f t="shared" si="32"/>
        <v>159821071.30000001</v>
      </c>
      <c r="G100" s="3">
        <f t="shared" si="22"/>
        <v>21029001.699999988</v>
      </c>
      <c r="H100" s="22">
        <f t="shared" si="23"/>
        <v>88.372135354349567</v>
      </c>
      <c r="I100" s="22">
        <f t="shared" si="24"/>
        <v>25.419618118047758</v>
      </c>
      <c r="J100" s="31"/>
      <c r="K100" s="31"/>
      <c r="L100" s="31"/>
      <c r="M100" s="31"/>
    </row>
    <row r="101" spans="1:13" s="28" customFormat="1" x14ac:dyDescent="0.2">
      <c r="A101" s="36"/>
      <c r="B101" s="23" t="s">
        <v>26</v>
      </c>
      <c r="C101" s="6">
        <v>0</v>
      </c>
      <c r="D101" s="6">
        <v>5889550</v>
      </c>
      <c r="E101" s="6">
        <v>0</v>
      </c>
      <c r="F101" s="6">
        <v>0</v>
      </c>
      <c r="G101" s="6">
        <f t="shared" si="22"/>
        <v>0</v>
      </c>
      <c r="H101" s="4">
        <v>0</v>
      </c>
      <c r="I101" s="4">
        <f t="shared" si="24"/>
        <v>0</v>
      </c>
      <c r="J101" s="31"/>
      <c r="K101" s="31"/>
      <c r="L101" s="31"/>
      <c r="M101" s="31"/>
    </row>
    <row r="102" spans="1:13" s="14" customFormat="1" ht="25.5" x14ac:dyDescent="0.2">
      <c r="A102" s="36"/>
      <c r="B102" s="23" t="s">
        <v>24</v>
      </c>
      <c r="C102" s="6">
        <v>0</v>
      </c>
      <c r="D102" s="6">
        <v>226025923</v>
      </c>
      <c r="E102" s="6">
        <v>0</v>
      </c>
      <c r="F102" s="6">
        <v>0</v>
      </c>
      <c r="G102" s="6">
        <f t="shared" si="22"/>
        <v>0</v>
      </c>
      <c r="H102" s="4">
        <v>0</v>
      </c>
      <c r="I102" s="4">
        <f t="shared" si="24"/>
        <v>0</v>
      </c>
      <c r="J102" s="31"/>
      <c r="K102" s="31"/>
      <c r="L102" s="31"/>
      <c r="M102" s="31"/>
    </row>
    <row r="103" spans="1:13" s="14" customFormat="1" ht="14.25" customHeight="1" x14ac:dyDescent="0.2">
      <c r="A103" s="36"/>
      <c r="B103" s="23" t="s">
        <v>3</v>
      </c>
      <c r="C103" s="6">
        <v>307166000</v>
      </c>
      <c r="D103" s="6">
        <v>396815732</v>
      </c>
      <c r="E103" s="6">
        <v>180850073</v>
      </c>
      <c r="F103" s="6">
        <v>159821071.30000001</v>
      </c>
      <c r="G103" s="6">
        <f t="shared" si="22"/>
        <v>21029001.699999988</v>
      </c>
      <c r="H103" s="4">
        <f t="shared" si="23"/>
        <v>88.372135354349567</v>
      </c>
      <c r="I103" s="4">
        <f t="shared" si="24"/>
        <v>40.27589090142223</v>
      </c>
      <c r="J103" s="31"/>
      <c r="K103" s="31"/>
      <c r="L103" s="31"/>
      <c r="M103" s="31"/>
    </row>
    <row r="104" spans="1:13" s="27" customFormat="1" ht="14.25" customHeight="1" x14ac:dyDescent="0.25">
      <c r="A104" s="36"/>
      <c r="B104" s="21" t="s">
        <v>46</v>
      </c>
      <c r="C104" s="3">
        <f>C106</f>
        <v>21224100</v>
      </c>
      <c r="D104" s="3">
        <f>SUM(D105:D106)</f>
        <v>28425702</v>
      </c>
      <c r="E104" s="3">
        <f t="shared" ref="E104:F104" si="33">SUM(E105:E106)</f>
        <v>1116011</v>
      </c>
      <c r="F104" s="3">
        <f t="shared" si="33"/>
        <v>775869</v>
      </c>
      <c r="G104" s="3">
        <f t="shared" si="22"/>
        <v>340142</v>
      </c>
      <c r="H104" s="22">
        <f t="shared" si="23"/>
        <v>69.521626578949494</v>
      </c>
      <c r="I104" s="22">
        <f t="shared" si="24"/>
        <v>2.7294629346357042</v>
      </c>
      <c r="J104" s="31"/>
      <c r="K104" s="31"/>
      <c r="L104" s="31"/>
      <c r="M104" s="31"/>
    </row>
    <row r="105" spans="1:13" s="14" customFormat="1" ht="26.25" customHeight="1" x14ac:dyDescent="0.2">
      <c r="A105" s="36"/>
      <c r="B105" s="23" t="s">
        <v>24</v>
      </c>
      <c r="C105" s="6">
        <v>0</v>
      </c>
      <c r="D105" s="6">
        <v>23393</v>
      </c>
      <c r="E105" s="6">
        <v>0</v>
      </c>
      <c r="F105" s="6">
        <v>0</v>
      </c>
      <c r="G105" s="6">
        <f t="shared" si="22"/>
        <v>0</v>
      </c>
      <c r="H105" s="4">
        <v>0</v>
      </c>
      <c r="I105" s="4">
        <f t="shared" si="24"/>
        <v>0</v>
      </c>
      <c r="J105" s="31"/>
      <c r="K105" s="31"/>
      <c r="L105" s="31"/>
      <c r="M105" s="31"/>
    </row>
    <row r="106" spans="1:13" s="14" customFormat="1" ht="14.25" customHeight="1" x14ac:dyDescent="0.2">
      <c r="A106" s="36"/>
      <c r="B106" s="23" t="s">
        <v>3</v>
      </c>
      <c r="C106" s="6">
        <v>21224100</v>
      </c>
      <c r="D106" s="6">
        <v>28402309</v>
      </c>
      <c r="E106" s="6">
        <v>1116011</v>
      </c>
      <c r="F106" s="6">
        <v>775869</v>
      </c>
      <c r="G106" s="6">
        <f t="shared" si="22"/>
        <v>340142</v>
      </c>
      <c r="H106" s="4">
        <f t="shared" si="23"/>
        <v>69.521626578949494</v>
      </c>
      <c r="I106" s="4">
        <f t="shared" si="24"/>
        <v>2.7317110027920615</v>
      </c>
      <c r="J106" s="31"/>
      <c r="K106" s="31"/>
      <c r="L106" s="31"/>
      <c r="M106" s="31"/>
    </row>
    <row r="107" spans="1:13" s="5" customFormat="1" ht="27.75" customHeight="1" x14ac:dyDescent="0.2">
      <c r="A107" s="35">
        <v>11</v>
      </c>
      <c r="B107" s="24" t="s">
        <v>32</v>
      </c>
      <c r="C107" s="3">
        <f>C108</f>
        <v>74357000</v>
      </c>
      <c r="D107" s="3">
        <f t="shared" ref="D107:F107" si="34">D108</f>
        <v>85615985</v>
      </c>
      <c r="E107" s="3">
        <f t="shared" si="34"/>
        <v>36343487</v>
      </c>
      <c r="F107" s="3">
        <f t="shared" si="34"/>
        <v>36204096.799999997</v>
      </c>
      <c r="G107" s="3">
        <f t="shared" si="22"/>
        <v>139390.20000000298</v>
      </c>
      <c r="H107" s="22">
        <f t="shared" si="23"/>
        <v>99.616464430064184</v>
      </c>
      <c r="I107" s="22">
        <f t="shared" si="24"/>
        <v>42.286608978451859</v>
      </c>
      <c r="J107" s="31"/>
      <c r="K107" s="31"/>
      <c r="L107" s="31"/>
      <c r="M107" s="31"/>
    </row>
    <row r="108" spans="1:13" s="27" customFormat="1" ht="13.5" x14ac:dyDescent="0.25">
      <c r="A108" s="36"/>
      <c r="B108" s="24" t="s">
        <v>5</v>
      </c>
      <c r="C108" s="3">
        <f t="shared" ref="C108:E108" si="35">C109</f>
        <v>74357000</v>
      </c>
      <c r="D108" s="3">
        <f t="shared" si="35"/>
        <v>85615985</v>
      </c>
      <c r="E108" s="3">
        <f t="shared" si="35"/>
        <v>36343487</v>
      </c>
      <c r="F108" s="3">
        <f>F109</f>
        <v>36204096.799999997</v>
      </c>
      <c r="G108" s="3">
        <f t="shared" si="22"/>
        <v>139390.20000000298</v>
      </c>
      <c r="H108" s="22">
        <f t="shared" si="23"/>
        <v>99.616464430064184</v>
      </c>
      <c r="I108" s="22">
        <f t="shared" si="24"/>
        <v>42.286608978451859</v>
      </c>
      <c r="J108" s="31"/>
      <c r="K108" s="31"/>
      <c r="L108" s="31"/>
      <c r="M108" s="31"/>
    </row>
    <row r="109" spans="1:13" s="14" customFormat="1" x14ac:dyDescent="0.2">
      <c r="A109" s="36"/>
      <c r="B109" s="25" t="s">
        <v>6</v>
      </c>
      <c r="C109" s="6">
        <v>74357000</v>
      </c>
      <c r="D109" s="6">
        <v>85615985</v>
      </c>
      <c r="E109" s="6">
        <v>36343487</v>
      </c>
      <c r="F109" s="6">
        <v>36204096.799999997</v>
      </c>
      <c r="G109" s="6">
        <f t="shared" si="22"/>
        <v>139390.20000000298</v>
      </c>
      <c r="H109" s="4">
        <f t="shared" si="23"/>
        <v>99.616464430064184</v>
      </c>
      <c r="I109" s="4">
        <f t="shared" si="24"/>
        <v>42.286608978451859</v>
      </c>
      <c r="J109" s="31"/>
      <c r="K109" s="31"/>
      <c r="L109" s="31"/>
      <c r="M109" s="31"/>
    </row>
    <row r="110" spans="1:13" s="5" customFormat="1" x14ac:dyDescent="0.2">
      <c r="A110" s="37">
        <v>12</v>
      </c>
      <c r="B110" s="24" t="s">
        <v>59</v>
      </c>
      <c r="C110" s="3">
        <f>C111+C114+C120+C117</f>
        <v>56453800</v>
      </c>
      <c r="D110" s="3">
        <f t="shared" ref="D110:F110" si="36">D111+D114+D120+D117</f>
        <v>80899523</v>
      </c>
      <c r="E110" s="3">
        <f t="shared" si="36"/>
        <v>33506455</v>
      </c>
      <c r="F110" s="3">
        <f t="shared" si="36"/>
        <v>30648728.52</v>
      </c>
      <c r="G110" s="3">
        <f t="shared" si="22"/>
        <v>2857726.4800000004</v>
      </c>
      <c r="H110" s="22">
        <f t="shared" si="23"/>
        <v>91.471116595294845</v>
      </c>
      <c r="I110" s="22">
        <f t="shared" si="24"/>
        <v>37.884931064426667</v>
      </c>
      <c r="J110" s="31"/>
      <c r="K110" s="31"/>
      <c r="L110" s="31"/>
      <c r="M110" s="31"/>
    </row>
    <row r="111" spans="1:13" s="5" customFormat="1" ht="25.5" x14ac:dyDescent="0.2">
      <c r="A111" s="38"/>
      <c r="B111" s="24" t="s">
        <v>58</v>
      </c>
      <c r="C111" s="3">
        <f>C112+C113</f>
        <v>4540200</v>
      </c>
      <c r="D111" s="3">
        <f>D112+D113</f>
        <v>7540200</v>
      </c>
      <c r="E111" s="3">
        <f t="shared" ref="E111:F111" si="37">E112+E113</f>
        <v>6783750</v>
      </c>
      <c r="F111" s="3">
        <f t="shared" si="37"/>
        <v>6283085.6699999999</v>
      </c>
      <c r="G111" s="3">
        <f t="shared" si="22"/>
        <v>500664.33000000007</v>
      </c>
      <c r="H111" s="22">
        <f t="shared" si="23"/>
        <v>92.619652404643446</v>
      </c>
      <c r="I111" s="22">
        <f t="shared" si="24"/>
        <v>83.327838386249695</v>
      </c>
      <c r="J111" s="31"/>
      <c r="K111" s="31"/>
      <c r="L111" s="31"/>
      <c r="M111" s="31"/>
    </row>
    <row r="112" spans="1:13" s="14" customFormat="1" x14ac:dyDescent="0.2">
      <c r="A112" s="38"/>
      <c r="B112" s="25" t="s">
        <v>18</v>
      </c>
      <c r="C112" s="6">
        <v>2950000</v>
      </c>
      <c r="D112" s="6">
        <v>5950000</v>
      </c>
      <c r="E112" s="6">
        <v>5950000</v>
      </c>
      <c r="F112" s="6">
        <v>5450000</v>
      </c>
      <c r="G112" s="6">
        <f t="shared" si="22"/>
        <v>500000</v>
      </c>
      <c r="H112" s="4">
        <f t="shared" si="23"/>
        <v>91.596638655462186</v>
      </c>
      <c r="I112" s="4">
        <f t="shared" si="24"/>
        <v>91.596638655462186</v>
      </c>
      <c r="J112" s="31"/>
      <c r="K112" s="31"/>
      <c r="L112" s="31"/>
      <c r="M112" s="31"/>
    </row>
    <row r="113" spans="1:13" s="14" customFormat="1" ht="25.5" x14ac:dyDescent="0.2">
      <c r="A113" s="38"/>
      <c r="B113" s="23" t="s">
        <v>22</v>
      </c>
      <c r="C113" s="6">
        <v>1590200</v>
      </c>
      <c r="D113" s="6">
        <v>1590200</v>
      </c>
      <c r="E113" s="6">
        <v>833750</v>
      </c>
      <c r="F113" s="6">
        <v>833085.67</v>
      </c>
      <c r="G113" s="6">
        <f t="shared" si="22"/>
        <v>664.32999999995809</v>
      </c>
      <c r="H113" s="4">
        <f t="shared" si="23"/>
        <v>99.92032023988007</v>
      </c>
      <c r="I113" s="4">
        <f t="shared" si="24"/>
        <v>52.388735379197591</v>
      </c>
      <c r="J113" s="31"/>
      <c r="K113" s="31"/>
      <c r="L113" s="31"/>
      <c r="M113" s="31"/>
    </row>
    <row r="114" spans="1:13" s="27" customFormat="1" ht="38.25" x14ac:dyDescent="0.25">
      <c r="A114" s="38"/>
      <c r="B114" s="24" t="s">
        <v>21</v>
      </c>
      <c r="C114" s="3">
        <f>C115+C116</f>
        <v>51913600</v>
      </c>
      <c r="D114" s="3">
        <f>D115+D116</f>
        <v>56547083</v>
      </c>
      <c r="E114" s="3">
        <f>E115+E116</f>
        <v>26256305</v>
      </c>
      <c r="F114" s="3">
        <f>F115+F116</f>
        <v>23900323.329999998</v>
      </c>
      <c r="G114" s="3">
        <f t="shared" si="22"/>
        <v>2355981.6700000018</v>
      </c>
      <c r="H114" s="22">
        <f t="shared" si="23"/>
        <v>91.026986965606909</v>
      </c>
      <c r="I114" s="22">
        <f t="shared" si="24"/>
        <v>42.266235607590929</v>
      </c>
      <c r="J114" s="31"/>
      <c r="K114" s="31"/>
      <c r="L114" s="31"/>
      <c r="M114" s="31"/>
    </row>
    <row r="115" spans="1:13" s="14" customFormat="1" x14ac:dyDescent="0.2">
      <c r="A115" s="38"/>
      <c r="B115" s="25" t="s">
        <v>18</v>
      </c>
      <c r="C115" s="6">
        <v>26080000</v>
      </c>
      <c r="D115" s="6">
        <v>26980000</v>
      </c>
      <c r="E115" s="6">
        <v>14450005</v>
      </c>
      <c r="F115" s="6">
        <v>13365636.42</v>
      </c>
      <c r="G115" s="6">
        <f t="shared" si="22"/>
        <v>1084368.58</v>
      </c>
      <c r="H115" s="4">
        <f t="shared" si="23"/>
        <v>92.495721766186236</v>
      </c>
      <c r="I115" s="4">
        <f t="shared" si="24"/>
        <v>49.539052705707931</v>
      </c>
      <c r="J115" s="31"/>
      <c r="K115" s="31"/>
      <c r="L115" s="31"/>
      <c r="M115" s="31"/>
    </row>
    <row r="116" spans="1:13" s="14" customFormat="1" x14ac:dyDescent="0.2">
      <c r="A116" s="38"/>
      <c r="B116" s="23" t="s">
        <v>26</v>
      </c>
      <c r="C116" s="6">
        <v>25833600</v>
      </c>
      <c r="D116" s="6">
        <v>29567083</v>
      </c>
      <c r="E116" s="6">
        <v>11806300</v>
      </c>
      <c r="F116" s="6">
        <v>10534686.91</v>
      </c>
      <c r="G116" s="6">
        <f t="shared" si="22"/>
        <v>1271613.0899999999</v>
      </c>
      <c r="H116" s="4">
        <f t="shared" si="23"/>
        <v>89.229368303363458</v>
      </c>
      <c r="I116" s="4">
        <f t="shared" si="24"/>
        <v>35.629780962836271</v>
      </c>
      <c r="J116" s="31"/>
      <c r="K116" s="31"/>
      <c r="L116" s="31"/>
      <c r="M116" s="31"/>
    </row>
    <row r="117" spans="1:13" s="5" customFormat="1" x14ac:dyDescent="0.2">
      <c r="A117" s="38"/>
      <c r="B117" s="2" t="s">
        <v>65</v>
      </c>
      <c r="C117" s="3">
        <f>C118+C119</f>
        <v>0</v>
      </c>
      <c r="D117" s="3">
        <f t="shared" ref="D117:F117" si="38">D118+D119</f>
        <v>16019240</v>
      </c>
      <c r="E117" s="3">
        <f t="shared" si="38"/>
        <v>0</v>
      </c>
      <c r="F117" s="3">
        <f t="shared" si="38"/>
        <v>0</v>
      </c>
      <c r="G117" s="3">
        <f t="shared" si="22"/>
        <v>0</v>
      </c>
      <c r="H117" s="22">
        <v>0</v>
      </c>
      <c r="I117" s="22">
        <f t="shared" si="24"/>
        <v>0</v>
      </c>
      <c r="J117" s="31"/>
      <c r="K117" s="31"/>
      <c r="L117" s="31"/>
      <c r="M117" s="31"/>
    </row>
    <row r="118" spans="1:13" s="14" customFormat="1" ht="25.5" x14ac:dyDescent="0.2">
      <c r="A118" s="38"/>
      <c r="B118" s="23" t="s">
        <v>22</v>
      </c>
      <c r="C118" s="6">
        <v>0</v>
      </c>
      <c r="D118" s="6">
        <v>10922350</v>
      </c>
      <c r="E118" s="6">
        <v>0</v>
      </c>
      <c r="F118" s="6">
        <v>0</v>
      </c>
      <c r="G118" s="6">
        <f t="shared" si="22"/>
        <v>0</v>
      </c>
      <c r="H118" s="4">
        <v>0</v>
      </c>
      <c r="I118" s="4">
        <f t="shared" si="24"/>
        <v>0</v>
      </c>
      <c r="J118" s="31"/>
      <c r="K118" s="31"/>
      <c r="L118" s="31"/>
      <c r="M118" s="31"/>
    </row>
    <row r="119" spans="1:13" s="14" customFormat="1" ht="25.5" x14ac:dyDescent="0.2">
      <c r="A119" s="38"/>
      <c r="B119" s="23" t="s">
        <v>3</v>
      </c>
      <c r="C119" s="6">
        <v>0</v>
      </c>
      <c r="D119" s="6">
        <v>5096890</v>
      </c>
      <c r="E119" s="6">
        <v>0</v>
      </c>
      <c r="F119" s="6">
        <v>0</v>
      </c>
      <c r="G119" s="6">
        <f t="shared" si="22"/>
        <v>0</v>
      </c>
      <c r="H119" s="4">
        <v>0</v>
      </c>
      <c r="I119" s="4">
        <f t="shared" si="24"/>
        <v>0</v>
      </c>
      <c r="J119" s="31"/>
      <c r="K119" s="31"/>
      <c r="L119" s="31"/>
      <c r="M119" s="31"/>
    </row>
    <row r="120" spans="1:13" s="5" customFormat="1" ht="25.5" x14ac:dyDescent="0.2">
      <c r="A120" s="38"/>
      <c r="B120" s="21" t="s">
        <v>62</v>
      </c>
      <c r="C120" s="3">
        <f>C121+C122</f>
        <v>0</v>
      </c>
      <c r="D120" s="3">
        <f t="shared" ref="D120:F120" si="39">D121+D122</f>
        <v>793000</v>
      </c>
      <c r="E120" s="3">
        <f t="shared" si="39"/>
        <v>466400</v>
      </c>
      <c r="F120" s="3">
        <f t="shared" si="39"/>
        <v>465319.52</v>
      </c>
      <c r="G120" s="3">
        <f t="shared" si="22"/>
        <v>1080.4799999999814</v>
      </c>
      <c r="H120" s="22">
        <f t="shared" si="23"/>
        <v>99.768336192109786</v>
      </c>
      <c r="I120" s="22">
        <f t="shared" si="24"/>
        <v>58.678375788146283</v>
      </c>
      <c r="J120" s="31"/>
      <c r="K120" s="31"/>
      <c r="L120" s="31"/>
      <c r="M120" s="31"/>
    </row>
    <row r="121" spans="1:13" s="14" customFormat="1" x14ac:dyDescent="0.2">
      <c r="A121" s="38"/>
      <c r="B121" s="25" t="s">
        <v>18</v>
      </c>
      <c r="C121" s="6">
        <v>0</v>
      </c>
      <c r="D121" s="6">
        <v>176600</v>
      </c>
      <c r="E121" s="6">
        <v>0</v>
      </c>
      <c r="F121" s="6">
        <v>0</v>
      </c>
      <c r="G121" s="6">
        <f t="shared" si="22"/>
        <v>0</v>
      </c>
      <c r="H121" s="4">
        <v>0</v>
      </c>
      <c r="I121" s="4">
        <f t="shared" si="24"/>
        <v>0</v>
      </c>
      <c r="J121" s="31"/>
      <c r="K121" s="31"/>
      <c r="L121" s="31"/>
      <c r="M121" s="31"/>
    </row>
    <row r="122" spans="1:13" s="14" customFormat="1" ht="25.5" x14ac:dyDescent="0.2">
      <c r="A122" s="39"/>
      <c r="B122" s="23" t="s">
        <v>22</v>
      </c>
      <c r="C122" s="6">
        <v>0</v>
      </c>
      <c r="D122" s="6">
        <v>616400</v>
      </c>
      <c r="E122" s="6">
        <v>466400</v>
      </c>
      <c r="F122" s="6">
        <v>465319.52</v>
      </c>
      <c r="G122" s="6">
        <f t="shared" si="22"/>
        <v>1080.4799999999814</v>
      </c>
      <c r="H122" s="4">
        <f t="shared" si="23"/>
        <v>99.768336192109786</v>
      </c>
      <c r="I122" s="4">
        <f t="shared" si="24"/>
        <v>75.48986372485399</v>
      </c>
      <c r="J122" s="31"/>
      <c r="K122" s="31"/>
      <c r="L122" s="31"/>
      <c r="M122" s="31"/>
    </row>
    <row r="123" spans="1:13" s="5" customFormat="1" ht="28.5" customHeight="1" x14ac:dyDescent="0.2">
      <c r="A123" s="37">
        <v>13</v>
      </c>
      <c r="B123" s="24" t="s">
        <v>33</v>
      </c>
      <c r="C123" s="3">
        <f>SUM(C124:C125)</f>
        <v>75437700</v>
      </c>
      <c r="D123" s="3">
        <f t="shared" ref="D123:F123" si="40">SUM(D124:D125)</f>
        <v>91031002</v>
      </c>
      <c r="E123" s="3">
        <f t="shared" si="40"/>
        <v>39086043.359999999</v>
      </c>
      <c r="F123" s="3">
        <f t="shared" si="40"/>
        <v>35694471.960000001</v>
      </c>
      <c r="G123" s="3">
        <f t="shared" si="22"/>
        <v>3391571.3999999985</v>
      </c>
      <c r="H123" s="22">
        <f t="shared" si="23"/>
        <v>91.322807047103481</v>
      </c>
      <c r="I123" s="22">
        <f t="shared" si="24"/>
        <v>39.211335891919546</v>
      </c>
      <c r="J123" s="31"/>
      <c r="K123" s="31"/>
      <c r="L123" s="31"/>
      <c r="M123" s="31"/>
    </row>
    <row r="124" spans="1:13" s="14" customFormat="1" ht="12.75" customHeight="1" x14ac:dyDescent="0.2">
      <c r="A124" s="40"/>
      <c r="B124" s="23" t="s">
        <v>26</v>
      </c>
      <c r="C124" s="6">
        <v>75437700</v>
      </c>
      <c r="D124" s="6">
        <v>88828501</v>
      </c>
      <c r="E124" s="6">
        <v>36883542.359999999</v>
      </c>
      <c r="F124" s="6">
        <v>35694471.960000001</v>
      </c>
      <c r="G124" s="6">
        <f t="shared" si="22"/>
        <v>1189070.3999999985</v>
      </c>
      <c r="H124" s="4">
        <f t="shared" si="23"/>
        <v>96.776149133415288</v>
      </c>
      <c r="I124" s="4">
        <f t="shared" si="24"/>
        <v>40.183580222748553</v>
      </c>
      <c r="J124" s="31"/>
      <c r="K124" s="31"/>
      <c r="L124" s="31"/>
      <c r="M124" s="31"/>
    </row>
    <row r="125" spans="1:13" s="14" customFormat="1" ht="25.5" x14ac:dyDescent="0.2">
      <c r="A125" s="41"/>
      <c r="B125" s="23" t="s">
        <v>24</v>
      </c>
      <c r="C125" s="6">
        <v>0</v>
      </c>
      <c r="D125" s="6">
        <v>2202501</v>
      </c>
      <c r="E125" s="6">
        <v>2202501</v>
      </c>
      <c r="F125" s="6">
        <v>0</v>
      </c>
      <c r="G125" s="6">
        <f t="shared" si="22"/>
        <v>2202501</v>
      </c>
      <c r="H125" s="4">
        <f t="shared" si="23"/>
        <v>0</v>
      </c>
      <c r="I125" s="4">
        <f t="shared" si="24"/>
        <v>0</v>
      </c>
      <c r="J125" s="31"/>
      <c r="K125" s="31"/>
      <c r="L125" s="31"/>
      <c r="M125" s="31"/>
    </row>
    <row r="126" spans="1:13" s="5" customFormat="1" ht="41.25" customHeight="1" x14ac:dyDescent="0.2">
      <c r="A126" s="35">
        <v>14</v>
      </c>
      <c r="B126" s="24" t="s">
        <v>34</v>
      </c>
      <c r="C126" s="7">
        <f>C127+C132</f>
        <v>749000</v>
      </c>
      <c r="D126" s="7">
        <f>D127+D132</f>
        <v>749000</v>
      </c>
      <c r="E126" s="3">
        <f>E127+E132</f>
        <v>343000</v>
      </c>
      <c r="F126" s="3">
        <f>F127+F132</f>
        <v>325075</v>
      </c>
      <c r="G126" s="3">
        <f t="shared" si="22"/>
        <v>17925</v>
      </c>
      <c r="H126" s="22">
        <f t="shared" si="23"/>
        <v>94.774052478134109</v>
      </c>
      <c r="I126" s="22">
        <f t="shared" si="24"/>
        <v>43.401201602136183</v>
      </c>
      <c r="J126" s="31"/>
      <c r="K126" s="31"/>
      <c r="L126" s="31"/>
      <c r="M126" s="31"/>
    </row>
    <row r="127" spans="1:13" s="27" customFormat="1" ht="69" customHeight="1" x14ac:dyDescent="0.25">
      <c r="A127" s="36"/>
      <c r="B127" s="24" t="s">
        <v>54</v>
      </c>
      <c r="C127" s="3">
        <f>SUM(C128:C131)</f>
        <v>342750</v>
      </c>
      <c r="D127" s="3">
        <f>SUM(D128:D131)</f>
        <v>342750</v>
      </c>
      <c r="E127" s="3">
        <f>SUM(E128:E131)</f>
        <v>106750</v>
      </c>
      <c r="F127" s="3">
        <f>SUM(F128:F131)</f>
        <v>106750</v>
      </c>
      <c r="G127" s="3">
        <f t="shared" si="22"/>
        <v>0</v>
      </c>
      <c r="H127" s="22">
        <f t="shared" si="23"/>
        <v>100</v>
      </c>
      <c r="I127" s="22">
        <f t="shared" si="24"/>
        <v>31.145149525893505</v>
      </c>
      <c r="J127" s="31"/>
      <c r="K127" s="31"/>
      <c r="L127" s="31"/>
      <c r="M127" s="31"/>
    </row>
    <row r="128" spans="1:13" s="14" customFormat="1" x14ac:dyDescent="0.2">
      <c r="A128" s="36"/>
      <c r="B128" s="25" t="s">
        <v>18</v>
      </c>
      <c r="C128" s="6">
        <v>66750</v>
      </c>
      <c r="D128" s="6">
        <v>0</v>
      </c>
      <c r="E128" s="6">
        <v>0</v>
      </c>
      <c r="F128" s="6">
        <v>0</v>
      </c>
      <c r="G128" s="6">
        <f t="shared" si="22"/>
        <v>0</v>
      </c>
      <c r="H128" s="4">
        <v>0</v>
      </c>
      <c r="I128" s="4">
        <v>0</v>
      </c>
      <c r="J128" s="31"/>
      <c r="K128" s="31"/>
      <c r="L128" s="31"/>
      <c r="M128" s="31"/>
    </row>
    <row r="129" spans="1:13" s="14" customFormat="1" ht="25.5" x14ac:dyDescent="0.2">
      <c r="A129" s="36"/>
      <c r="B129" s="25" t="s">
        <v>22</v>
      </c>
      <c r="C129" s="6">
        <v>0</v>
      </c>
      <c r="D129" s="6">
        <v>66750</v>
      </c>
      <c r="E129" s="6">
        <v>66750</v>
      </c>
      <c r="F129" s="6">
        <v>66750</v>
      </c>
      <c r="G129" s="6">
        <f t="shared" si="22"/>
        <v>0</v>
      </c>
      <c r="H129" s="4">
        <f t="shared" si="23"/>
        <v>100</v>
      </c>
      <c r="I129" s="4">
        <f t="shared" si="24"/>
        <v>100</v>
      </c>
      <c r="J129" s="31"/>
      <c r="K129" s="31"/>
      <c r="L129" s="31"/>
      <c r="M129" s="31"/>
    </row>
    <row r="130" spans="1:13" s="14" customFormat="1" x14ac:dyDescent="0.2">
      <c r="A130" s="36"/>
      <c r="B130" s="26" t="s">
        <v>25</v>
      </c>
      <c r="C130" s="6">
        <v>127000</v>
      </c>
      <c r="D130" s="6">
        <v>127000</v>
      </c>
      <c r="E130" s="6">
        <v>40000</v>
      </c>
      <c r="F130" s="6">
        <v>40000</v>
      </c>
      <c r="G130" s="6">
        <f t="shared" si="22"/>
        <v>0</v>
      </c>
      <c r="H130" s="4">
        <f t="shared" si="23"/>
        <v>100</v>
      </c>
      <c r="I130" s="4">
        <f t="shared" si="24"/>
        <v>31.496062992125985</v>
      </c>
      <c r="J130" s="31"/>
      <c r="K130" s="31"/>
      <c r="L130" s="31"/>
      <c r="M130" s="31"/>
    </row>
    <row r="131" spans="1:13" s="14" customFormat="1" x14ac:dyDescent="0.2">
      <c r="A131" s="36"/>
      <c r="B131" s="23" t="s">
        <v>4</v>
      </c>
      <c r="C131" s="6">
        <v>149000</v>
      </c>
      <c r="D131" s="6">
        <v>149000</v>
      </c>
      <c r="E131" s="6">
        <v>0</v>
      </c>
      <c r="F131" s="6">
        <v>0</v>
      </c>
      <c r="G131" s="6">
        <f t="shared" si="22"/>
        <v>0</v>
      </c>
      <c r="H131" s="4">
        <v>0</v>
      </c>
      <c r="I131" s="4">
        <f t="shared" si="24"/>
        <v>0</v>
      </c>
      <c r="J131" s="31"/>
      <c r="K131" s="31"/>
      <c r="L131" s="31"/>
      <c r="M131" s="31"/>
    </row>
    <row r="132" spans="1:13" s="27" customFormat="1" ht="25.5" x14ac:dyDescent="0.25">
      <c r="A132" s="36"/>
      <c r="B132" s="29" t="s">
        <v>47</v>
      </c>
      <c r="C132" s="3">
        <f>C133</f>
        <v>406250</v>
      </c>
      <c r="D132" s="3">
        <f>D133</f>
        <v>406250</v>
      </c>
      <c r="E132" s="3">
        <f>E133</f>
        <v>236250</v>
      </c>
      <c r="F132" s="3">
        <f t="shared" ref="F132" si="41">F133</f>
        <v>218325</v>
      </c>
      <c r="G132" s="3">
        <f t="shared" si="22"/>
        <v>17925</v>
      </c>
      <c r="H132" s="22">
        <f t="shared" si="23"/>
        <v>92.412698412698418</v>
      </c>
      <c r="I132" s="22">
        <f t="shared" si="24"/>
        <v>53.741538461538461</v>
      </c>
      <c r="J132" s="31"/>
      <c r="K132" s="31"/>
      <c r="L132" s="31"/>
      <c r="M132" s="31"/>
    </row>
    <row r="133" spans="1:13" s="14" customFormat="1" ht="25.5" x14ac:dyDescent="0.2">
      <c r="A133" s="36"/>
      <c r="B133" s="25" t="s">
        <v>22</v>
      </c>
      <c r="C133" s="6">
        <v>406250</v>
      </c>
      <c r="D133" s="6">
        <v>406250</v>
      </c>
      <c r="E133" s="6">
        <v>236250</v>
      </c>
      <c r="F133" s="6">
        <v>218325</v>
      </c>
      <c r="G133" s="6">
        <f t="shared" si="22"/>
        <v>17925</v>
      </c>
      <c r="H133" s="4">
        <f t="shared" si="23"/>
        <v>92.412698412698418</v>
      </c>
      <c r="I133" s="4">
        <f t="shared" si="24"/>
        <v>53.741538461538461</v>
      </c>
      <c r="J133" s="31"/>
      <c r="K133" s="31"/>
      <c r="L133" s="31"/>
      <c r="M133" s="31"/>
    </row>
    <row r="134" spans="1:13" s="5" customFormat="1" x14ac:dyDescent="0.2">
      <c r="A134" s="35">
        <v>15</v>
      </c>
      <c r="B134" s="29" t="s">
        <v>53</v>
      </c>
      <c r="C134" s="3">
        <f>SUM(C135:C137)</f>
        <v>2447600</v>
      </c>
      <c r="D134" s="3">
        <f>SUM(D135:D137)</f>
        <v>6971609</v>
      </c>
      <c r="E134" s="3">
        <f>SUM(E135:E137)</f>
        <v>2707447</v>
      </c>
      <c r="F134" s="3">
        <f>SUM(F135:F137)</f>
        <v>2663787</v>
      </c>
      <c r="G134" s="3">
        <f t="shared" si="22"/>
        <v>43660</v>
      </c>
      <c r="H134" s="22">
        <f t="shared" si="23"/>
        <v>98.387410723090795</v>
      </c>
      <c r="I134" s="22">
        <f t="shared" si="24"/>
        <v>38.209070531637671</v>
      </c>
      <c r="J134" s="31"/>
      <c r="K134" s="31"/>
      <c r="L134" s="31"/>
      <c r="M134" s="31"/>
    </row>
    <row r="135" spans="1:13" s="14" customFormat="1" ht="25.5" x14ac:dyDescent="0.2">
      <c r="A135" s="36"/>
      <c r="B135" s="25" t="s">
        <v>22</v>
      </c>
      <c r="C135" s="6">
        <v>970000</v>
      </c>
      <c r="D135" s="6">
        <v>3388018</v>
      </c>
      <c r="E135" s="6">
        <v>1514847</v>
      </c>
      <c r="F135" s="6">
        <v>1514847</v>
      </c>
      <c r="G135" s="6">
        <f t="shared" si="22"/>
        <v>0</v>
      </c>
      <c r="H135" s="4">
        <f t="shared" si="23"/>
        <v>100</v>
      </c>
      <c r="I135" s="4">
        <f t="shared" si="24"/>
        <v>44.711893502336764</v>
      </c>
      <c r="J135" s="31"/>
      <c r="K135" s="31"/>
      <c r="L135" s="31"/>
      <c r="M135" s="31"/>
    </row>
    <row r="136" spans="1:13" s="14" customFormat="1" x14ac:dyDescent="0.2">
      <c r="A136" s="36"/>
      <c r="B136" s="26" t="s">
        <v>25</v>
      </c>
      <c r="C136" s="6">
        <v>977600</v>
      </c>
      <c r="D136" s="6">
        <v>3083591</v>
      </c>
      <c r="E136" s="6">
        <v>692600</v>
      </c>
      <c r="F136" s="6">
        <v>659940</v>
      </c>
      <c r="G136" s="6">
        <f t="shared" ref="G136:G138" si="42">E136-F136</f>
        <v>32660</v>
      </c>
      <c r="H136" s="4">
        <f t="shared" ref="H136:H138" si="43">(F136/E136)*100</f>
        <v>95.28443546058331</v>
      </c>
      <c r="I136" s="4">
        <f t="shared" ref="I136:I138" si="44">(F136/D136)*100</f>
        <v>21.401670973874293</v>
      </c>
      <c r="J136" s="31"/>
      <c r="K136" s="31"/>
      <c r="L136" s="31"/>
      <c r="M136" s="31"/>
    </row>
    <row r="137" spans="1:13" s="14" customFormat="1" x14ac:dyDescent="0.2">
      <c r="A137" s="36"/>
      <c r="B137" s="23" t="s">
        <v>4</v>
      </c>
      <c r="C137" s="6">
        <v>500000</v>
      </c>
      <c r="D137" s="6">
        <v>500000</v>
      </c>
      <c r="E137" s="6">
        <v>500000</v>
      </c>
      <c r="F137" s="6">
        <v>489000</v>
      </c>
      <c r="G137" s="6">
        <f t="shared" si="42"/>
        <v>11000</v>
      </c>
      <c r="H137" s="4">
        <f t="shared" si="43"/>
        <v>97.8</v>
      </c>
      <c r="I137" s="4">
        <f t="shared" si="44"/>
        <v>97.8</v>
      </c>
      <c r="J137" s="31"/>
      <c r="K137" s="31"/>
      <c r="L137" s="31"/>
      <c r="M137" s="31"/>
    </row>
    <row r="138" spans="1:13" s="5" customFormat="1" ht="15" x14ac:dyDescent="0.25">
      <c r="A138" s="32" t="s">
        <v>16</v>
      </c>
      <c r="B138" s="33"/>
      <c r="C138" s="3">
        <f>C5+C19+C22+C29+C38+C49+C69+C77+C89+C97+C107+C123+C126+C134+C110</f>
        <v>14790823606</v>
      </c>
      <c r="D138" s="3">
        <f>D5+D19+D22+D29+D38+D49+D69+D77+D89+D97+D107+D123+D126+D134+D110</f>
        <v>16674789807.35</v>
      </c>
      <c r="E138" s="3">
        <f>E5+E19+E22+E29+E38+E49+E69+E77+E89+E97+E107+E123+E126+E134+E110</f>
        <v>8544691434.3000002</v>
      </c>
      <c r="F138" s="3">
        <f>F5+F19+F22+F29+F38+F49+F69+F77+F89+F97+F107+F123+F126+F134+F110</f>
        <v>7585409352.0600014</v>
      </c>
      <c r="G138" s="3">
        <f t="shared" si="42"/>
        <v>959282082.23999882</v>
      </c>
      <c r="H138" s="22">
        <f t="shared" si="43"/>
        <v>88.77335607007106</v>
      </c>
      <c r="I138" s="22">
        <f t="shared" si="44"/>
        <v>45.490284673432377</v>
      </c>
      <c r="J138" s="31"/>
      <c r="K138" s="31"/>
      <c r="L138" s="31"/>
      <c r="M138" s="31"/>
    </row>
    <row r="139" spans="1:13" s="14" customFormat="1" x14ac:dyDescent="0.2"/>
    <row r="140" spans="1:13" s="12" customFormat="1" x14ac:dyDescent="0.2"/>
    <row r="141" spans="1:13" s="14" customFormat="1" x14ac:dyDescent="0.2">
      <c r="C141" s="12"/>
      <c r="D141" s="12"/>
      <c r="E141" s="12"/>
      <c r="F141" s="12"/>
      <c r="G141" s="12"/>
      <c r="H141" s="12"/>
      <c r="I141" s="12"/>
    </row>
    <row r="142" spans="1:13" s="14" customFormat="1" x14ac:dyDescent="0.2">
      <c r="C142" s="12"/>
      <c r="D142" s="12"/>
      <c r="E142" s="12"/>
      <c r="F142" s="12"/>
      <c r="G142" s="12"/>
      <c r="H142" s="12"/>
      <c r="I142" s="12"/>
    </row>
    <row r="143" spans="1:13" s="14" customFormat="1" x14ac:dyDescent="0.2">
      <c r="C143" s="12"/>
      <c r="D143" s="12"/>
      <c r="E143" s="12"/>
      <c r="F143" s="12"/>
      <c r="G143" s="12"/>
      <c r="H143" s="12"/>
      <c r="I143" s="12"/>
    </row>
    <row r="144" spans="1:13" s="14" customFormat="1" x14ac:dyDescent="0.2">
      <c r="D144" s="11"/>
    </row>
    <row r="145" spans="4:4" s="14" customFormat="1" x14ac:dyDescent="0.2"/>
    <row r="146" spans="4:4" s="14" customFormat="1" x14ac:dyDescent="0.2">
      <c r="D146" s="11"/>
    </row>
    <row r="147" spans="4:4" s="14" customFormat="1" x14ac:dyDescent="0.2"/>
    <row r="148" spans="4:4" s="14" customFormat="1" x14ac:dyDescent="0.2">
      <c r="D148" s="12"/>
    </row>
    <row r="149" spans="4:4" s="14" customFormat="1" x14ac:dyDescent="0.2">
      <c r="D149" s="13"/>
    </row>
    <row r="150" spans="4:4" s="14" customFormat="1" x14ac:dyDescent="0.2">
      <c r="D150" s="11"/>
    </row>
    <row r="151" spans="4:4" s="14" customFormat="1" x14ac:dyDescent="0.2"/>
    <row r="152" spans="4:4" s="14" customFormat="1" x14ac:dyDescent="0.2"/>
    <row r="153" spans="4:4" s="14" customFormat="1" x14ac:dyDescent="0.2"/>
    <row r="154" spans="4:4" s="14" customFormat="1" x14ac:dyDescent="0.2">
      <c r="D154" s="11"/>
    </row>
    <row r="155" spans="4:4" s="14" customFormat="1" x14ac:dyDescent="0.2"/>
    <row r="156" spans="4:4" x14ac:dyDescent="0.2">
      <c r="D156" s="11"/>
    </row>
  </sheetData>
  <autoFilter ref="A4:I138"/>
  <mergeCells count="17">
    <mergeCell ref="A123:A125"/>
    <mergeCell ref="A138:B138"/>
    <mergeCell ref="B1:H1"/>
    <mergeCell ref="A5:A18"/>
    <mergeCell ref="A19:A21"/>
    <mergeCell ref="A22:A28"/>
    <mergeCell ref="A29:A37"/>
    <mergeCell ref="A38:A48"/>
    <mergeCell ref="A49:A68"/>
    <mergeCell ref="A69:A76"/>
    <mergeCell ref="A77:A88"/>
    <mergeCell ref="A89:A96"/>
    <mergeCell ref="A134:A137"/>
    <mergeCell ref="A110:A122"/>
    <mergeCell ref="A97:A106"/>
    <mergeCell ref="A107:A109"/>
    <mergeCell ref="A126:A133"/>
  </mergeCells>
  <pageMargins left="0.51181102362204722" right="0.51181102362204722" top="0.74803149606299213" bottom="0.39370078740157483" header="0.31496062992125984" footer="0.31496062992125984"/>
  <pageSetup paperSize="9" scale="71" fitToWidth="0" fitToHeight="0" orientation="landscape" r:id="rId1"/>
  <headerFooter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программы</vt:lpstr>
      <vt:lpstr>Лист2</vt:lpstr>
      <vt:lpstr>Лист3</vt:lpstr>
      <vt:lpstr>программы!Заголовки_для_печати</vt:lpstr>
      <vt:lpstr>программы!Область_печати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2023-08-22T09:54:39Z</cp:lastPrinted>
  <dcterms:created xsi:type="dcterms:W3CDTF">2014-05-23T06:49:41Z</dcterms:created>
  <dcterms:modified xsi:type="dcterms:W3CDTF">2023-08-22T09:55:45Z</dcterms:modified>
</cp:coreProperties>
</file>