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-2025 Бюджет\Решения о бюджете\Актуализированная версия 25.09.2023\"/>
    </mc:Choice>
  </mc:AlternateContent>
  <bookViews>
    <workbookView xWindow="0" yWindow="0" windowWidth="23040" windowHeight="8790"/>
  </bookViews>
  <sheets>
    <sheet name="Приложение №2" sheetId="10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3" i="10" l="1"/>
  <c r="C73" i="10"/>
  <c r="D71" i="10"/>
  <c r="D70" i="10" s="1"/>
  <c r="C71" i="10"/>
  <c r="C70" i="10" s="1"/>
  <c r="D69" i="10"/>
  <c r="C69" i="10"/>
  <c r="D68" i="10"/>
  <c r="C68" i="10"/>
  <c r="D67" i="10"/>
  <c r="C67" i="10"/>
  <c r="D66" i="10"/>
  <c r="C66" i="10"/>
  <c r="D64" i="10"/>
  <c r="C64" i="10"/>
  <c r="D63" i="10"/>
  <c r="C63" i="10"/>
  <c r="D62" i="10"/>
  <c r="C62" i="10"/>
  <c r="D60" i="10"/>
  <c r="C60" i="10"/>
  <c r="D54" i="10"/>
  <c r="D47" i="10" s="1"/>
  <c r="C54" i="10"/>
  <c r="C47" i="10" s="1"/>
  <c r="D43" i="10"/>
  <c r="C43" i="10"/>
  <c r="D42" i="10"/>
  <c r="C42" i="10"/>
  <c r="D41" i="10"/>
  <c r="D40" i="10" s="1"/>
  <c r="C41" i="10"/>
  <c r="C40" i="10" s="1"/>
  <c r="D38" i="10"/>
  <c r="C38" i="10"/>
  <c r="D31" i="10"/>
  <c r="C31" i="10"/>
  <c r="D29" i="10"/>
  <c r="C29" i="10"/>
  <c r="D24" i="10"/>
  <c r="C24" i="10"/>
  <c r="D21" i="10"/>
  <c r="C21" i="10"/>
  <c r="D18" i="10"/>
  <c r="D16" i="10" s="1"/>
  <c r="D9" i="10" s="1"/>
  <c r="C18" i="10"/>
  <c r="C16" i="10" s="1"/>
  <c r="C9" i="10" s="1"/>
  <c r="D12" i="10"/>
  <c r="C12" i="10"/>
  <c r="D10" i="10"/>
  <c r="C10" i="10"/>
  <c r="C28" i="10" l="1"/>
  <c r="C8" i="10" s="1"/>
  <c r="C76" i="10" s="1"/>
  <c r="D28" i="10"/>
  <c r="D8" i="10" s="1"/>
  <c r="D76" i="10" s="1"/>
  <c r="D78" i="10" l="1"/>
  <c r="D77" i="10"/>
  <c r="C78" i="10"/>
  <c r="C77" i="10"/>
</calcChain>
</file>

<file path=xl/sharedStrings.xml><?xml version="1.0" encoding="utf-8"?>
<sst xmlns="http://schemas.openxmlformats.org/spreadsheetml/2006/main" count="147" uniqueCount="147">
  <si>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</si>
  <si>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</si>
  <si>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</si>
  <si>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</si>
  <si>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</si>
  <si>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</si>
  <si>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</si>
  <si>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</si>
  <si>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</si>
  <si>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</si>
  <si>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</si>
  <si>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</si>
  <si>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</si>
  <si>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</si>
  <si>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</si>
  <si>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</si>
  <si>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</si>
  <si>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</si>
  <si>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</si>
  <si>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</si>
  <si>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</si>
  <si>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</si>
  <si>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</si>
  <si>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</si>
  <si>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</si>
  <si>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</si>
  <si>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</si>
  <si>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</si>
  <si>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</si>
  <si>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</si>
  <si>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</si>
  <si>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</si>
  <si>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</si>
  <si>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</si>
  <si>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</si>
  <si>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</si>
  <si>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</si>
  <si>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</si>
  <si>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</si>
  <si>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</si>
  <si>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</si>
  <si>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</si>
  <si>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</si>
  <si>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</si>
  <si>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</si>
  <si>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</si>
  <si>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</si>
  <si>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</si>
  <si>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</si>
  <si>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</si>
  <si>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</si>
  <si>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</si>
  <si>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</si>
  <si>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</si>
  <si>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</si>
  <si>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</si>
  <si>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</si>
  <si>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</si>
  <si>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</si>
  <si>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</si>
  <si>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</si>
  <si>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</si>
  <si>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</si>
  <si>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</si>
  <si>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</si>
  <si>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</si>
  <si>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</si>
  <si>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</si>
  <si>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</si>
  <si>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</si>
  <si>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</si>
  <si>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</si>
  <si>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</si>
  <si>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</si>
  <si>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</si>
  <si>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</si>
  <si>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</si>
  <si>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</si>
  <si>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</si>
  <si>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</si>
  <si>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</si>
  <si>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</si>
  <si>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</si>
  <si>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</si>
  <si>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</si>
  <si>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</si>
  <si>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</si>
  <si>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</si>
  <si>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</si>
  <si>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</si>
  <si>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</si>
  <si>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</si>
  <si>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</si>
  <si>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</si>
  <si>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</si>
  <si>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</si>
  <si>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</si>
  <si>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</si>
  <si>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</si>
  <si>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</si>
  <si>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</si>
  <si>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</si>
  <si>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</si>
  <si>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</si>
  <si>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</si>
  <si>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</si>
  <si>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</si>
  <si>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</si>
  <si>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</si>
  <si>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</si>
  <si>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</si>
  <si>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</si>
  <si>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</si>
  <si>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</si>
  <si>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</si>
  <si>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</si>
  <si>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</si>
  <si>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</si>
  <si>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</si>
  <si>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</si>
  <si>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</si>
  <si>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</si>
  <si>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</si>
  <si>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</si>
  <si>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</si>
  <si>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План на 2025 год </t>
  </si>
  <si>
    <t>000 1 08 07150 01 0000 110</t>
  </si>
  <si>
    <t>000 1 11 09080 04 0000 120</t>
  </si>
  <si>
    <t>000 1 16 01072 01 0000 140</t>
  </si>
  <si>
    <t>000 1 16 01333 01 0000 140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</si>
  <si>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</si>
  <si>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</si>
  <si>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</si>
  <si>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</si>
  <si>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</si>
  <si>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</si>
  <si>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Дефицит 10%</t>
  </si>
  <si>
    <t>Дефицит 10% рассчсетный</t>
  </si>
  <si>
    <t xml:space="preserve">     Приложение  2</t>
  </si>
  <si>
    <t>к решению Думы города</t>
  </si>
  <si>
    <t>Распределение доходов бюджета  города Нефтеюганска на 2024 и 2025 годы по показателям классификации доходов</t>
  </si>
  <si>
    <t xml:space="preserve">Налог на доходы физических лиц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</si>
  <si>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</si>
  <si>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</si>
  <si>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</si>
  <si>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от 21.12.2022 № 265-VII</t>
  </si>
  <si>
    <t>(в редакции Решения Думы от 22.05.2023 №346-VII, от 16.08.2023 №385-VII, от 22.09.2023 № 389-VII)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</si>
</sst>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78"/>
  <sheetViews>
    <sheetView showGridLines="0" tabSelected="1" topLeftCell="A64" zoomScale="90" zoomScaleNormal="90" workbookViewId="0">
      <pane xSplit="2" topLeftCell="C1" activePane="topRight" state="frozen"/>
      <selection pane="topRight" activeCell="J67" sqref="J67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81.42578125" style="21" customWidth="1"/>
    <col min="3" max="3" width="18" style="9" customWidth="1"/>
    <col min="4" max="4" width="19" style="9" customWidth="1"/>
    <col min="5" max="16384" width="9.140625" style="1"/>
  </cols>
  <sheetData>
    <row r="1" spans="1:4" ht="18" customHeight="1" x14ac:dyDescent="0.25">
      <c r="D1" s="25" t="s">
        <v>138</v>
      </c>
    </row>
    <row r="2" spans="1:4" ht="21" customHeight="1" x14ac:dyDescent="0.25">
      <c r="D2" s="25" t="s">
        <v>139</v>
      </c>
    </row>
    <row r="3" spans="1:4" ht="15.75" x14ac:dyDescent="0.25">
      <c r="A3" s="23"/>
      <c r="B3" s="2"/>
      <c r="D3" s="25" t="s">
        <v>145</v>
      </c>
    </row>
    <row r="4" spans="1:4" ht="15.75" x14ac:dyDescent="0.2">
      <c r="A4" s="30" t="s">
        <v>140</v>
      </c>
      <c r="B4" s="30"/>
      <c r="C4" s="30"/>
      <c r="D4" s="30"/>
    </row>
    <row r="5" spans="1:4" ht="23.45" customHeight="1" x14ac:dyDescent="0.2">
      <c r="A5" s="30" t="s">
        <v>146</v>
      </c>
      <c r="B5" s="30"/>
      <c r="C5" s="30"/>
      <c r="D5" s="29"/>
    </row>
    <row r="6" spans="1:4" ht="15.75" x14ac:dyDescent="0.2">
      <c r="A6" s="23"/>
      <c r="B6" s="23"/>
      <c r="C6" s="27"/>
      <c r="D6" s="28" t="s">
        <v>0</v>
      </c>
    </row>
    <row r="7" spans="1:4" ht="47.25" customHeight="1" x14ac:dyDescent="0.2">
      <c r="A7" s="22" t="s">
        <v>1</v>
      </c>
      <c r="B7" s="22" t="s">
        <v>2</v>
      </c>
      <c r="C7" s="24" t="s">
        <v>116</v>
      </c>
      <c r="D7" s="24" t="s">
        <v>125</v>
      </c>
    </row>
    <row r="8" spans="1:4" ht="27" customHeight="1" x14ac:dyDescent="0.2">
      <c r="A8" s="3" t="s">
        <v>3</v>
      </c>
      <c r="B8" s="15" t="s">
        <v>4</v>
      </c>
      <c r="C8" s="18">
        <f>C9+C28</f>
        <v>4561236972</v>
      </c>
      <c r="D8" s="18">
        <f>D9+D28</f>
        <v>4714285726</v>
      </c>
    </row>
    <row r="9" spans="1:4" ht="15.75" outlineLevel="1" x14ac:dyDescent="0.2">
      <c r="A9" s="3"/>
      <c r="B9" s="4" t="s">
        <v>5</v>
      </c>
      <c r="C9" s="18">
        <f>C10+C11+C12+C16+C24</f>
        <v>4050692372</v>
      </c>
      <c r="D9" s="18">
        <f>D10+D11+D12+D16+D24</f>
        <v>4215486172</v>
      </c>
    </row>
    <row r="10" spans="1:4" ht="19.5" customHeight="1" outlineLevel="2" x14ac:dyDescent="0.2">
      <c r="A10" s="5" t="s">
        <v>6</v>
      </c>
      <c r="B10" s="6" t="s">
        <v>141</v>
      </c>
      <c r="C10" s="19">
        <f>2357944000+764370300+33000000+33440772</f>
        <v>3188755072</v>
      </c>
      <c r="D10" s="19">
        <f>2452262000+768509500+100000000+32640772</f>
        <v>3353412272</v>
      </c>
    </row>
    <row r="11" spans="1:4" ht="33.75" customHeight="1" outlineLevel="1" x14ac:dyDescent="0.2">
      <c r="A11" s="5" t="s">
        <v>105</v>
      </c>
      <c r="B11" s="8" t="s">
        <v>103</v>
      </c>
      <c r="C11" s="19">
        <v>8192400</v>
      </c>
      <c r="D11" s="19">
        <v>8192400</v>
      </c>
    </row>
    <row r="12" spans="1:4" ht="15.75" outlineLevel="1" x14ac:dyDescent="0.2">
      <c r="A12" s="5" t="s">
        <v>7</v>
      </c>
      <c r="B12" s="8" t="s">
        <v>8</v>
      </c>
      <c r="C12" s="19">
        <f>C13+C14+C15</f>
        <v>628326600</v>
      </c>
      <c r="D12" s="19">
        <f>D13+D14+D15</f>
        <v>628328200</v>
      </c>
    </row>
    <row r="13" spans="1:4" ht="21" customHeight="1" outlineLevel="2" x14ac:dyDescent="0.2">
      <c r="A13" s="5" t="s">
        <v>9</v>
      </c>
      <c r="B13" s="6" t="s">
        <v>58</v>
      </c>
      <c r="C13" s="19">
        <v>600000000</v>
      </c>
      <c r="D13" s="19">
        <v>600000000</v>
      </c>
    </row>
    <row r="14" spans="1:4" s="9" customFormat="1" ht="15.75" outlineLevel="3" x14ac:dyDescent="0.2">
      <c r="A14" s="5" t="s">
        <v>104</v>
      </c>
      <c r="B14" s="6" t="s">
        <v>59</v>
      </c>
      <c r="C14" s="19">
        <v>826600</v>
      </c>
      <c r="D14" s="19">
        <v>828200</v>
      </c>
    </row>
    <row r="15" spans="1:4" s="9" customFormat="1" ht="31.5" outlineLevel="3" x14ac:dyDescent="0.2">
      <c r="A15" s="5" t="s">
        <v>60</v>
      </c>
      <c r="B15" s="6" t="s">
        <v>61</v>
      </c>
      <c r="C15" s="19">
        <v>27500000</v>
      </c>
      <c r="D15" s="19">
        <v>27500000</v>
      </c>
    </row>
    <row r="16" spans="1:4" s="9" customFormat="1" ht="15.75" customHeight="1" outlineLevel="1" x14ac:dyDescent="0.2">
      <c r="A16" s="5" t="s">
        <v>10</v>
      </c>
      <c r="B16" s="10" t="s">
        <v>11</v>
      </c>
      <c r="C16" s="19">
        <f t="shared" ref="C16:D16" si="0">C17+C21+C18</f>
        <v>201320200</v>
      </c>
      <c r="D16" s="19">
        <f t="shared" si="0"/>
        <v>201439100</v>
      </c>
    </row>
    <row r="17" spans="1:4" s="9" customFormat="1" ht="45.75" customHeight="1" outlineLevel="3" x14ac:dyDescent="0.2">
      <c r="A17" s="5" t="s">
        <v>62</v>
      </c>
      <c r="B17" s="6" t="s">
        <v>63</v>
      </c>
      <c r="C17" s="19">
        <v>74806400</v>
      </c>
      <c r="D17" s="19">
        <v>74881200</v>
      </c>
    </row>
    <row r="18" spans="1:4" s="9" customFormat="1" ht="21.75" customHeight="1" outlineLevel="3" x14ac:dyDescent="0.2">
      <c r="A18" s="5" t="s">
        <v>12</v>
      </c>
      <c r="B18" s="6" t="s">
        <v>13</v>
      </c>
      <c r="C18" s="19">
        <f t="shared" ref="C18:D18" si="1">C19+C20</f>
        <v>59000000</v>
      </c>
      <c r="D18" s="19">
        <f t="shared" si="1"/>
        <v>59000000</v>
      </c>
    </row>
    <row r="19" spans="1:4" s="9" customFormat="1" ht="21.75" customHeight="1" outlineLevel="3" x14ac:dyDescent="0.2">
      <c r="A19" s="5" t="s">
        <v>64</v>
      </c>
      <c r="B19" s="6" t="s">
        <v>65</v>
      </c>
      <c r="C19" s="19">
        <v>25000000</v>
      </c>
      <c r="D19" s="19">
        <v>25000000</v>
      </c>
    </row>
    <row r="20" spans="1:4" s="9" customFormat="1" ht="21.75" customHeight="1" outlineLevel="3" x14ac:dyDescent="0.2">
      <c r="A20" s="5" t="s">
        <v>66</v>
      </c>
      <c r="B20" s="6" t="s">
        <v>67</v>
      </c>
      <c r="C20" s="19">
        <v>34000000</v>
      </c>
      <c r="D20" s="19">
        <v>34000000</v>
      </c>
    </row>
    <row r="21" spans="1:4" s="9" customFormat="1" ht="15.75" customHeight="1" outlineLevel="2" x14ac:dyDescent="0.2">
      <c r="A21" s="5" t="s">
        <v>14</v>
      </c>
      <c r="B21" s="6" t="s">
        <v>15</v>
      </c>
      <c r="C21" s="19">
        <f t="shared" ref="C21:D21" si="2">C22+C23</f>
        <v>67513800</v>
      </c>
      <c r="D21" s="19">
        <f t="shared" si="2"/>
        <v>67557900</v>
      </c>
    </row>
    <row r="22" spans="1:4" s="9" customFormat="1" ht="31.5" outlineLevel="4" x14ac:dyDescent="0.2">
      <c r="A22" s="5" t="s">
        <v>16</v>
      </c>
      <c r="B22" s="6" t="s">
        <v>17</v>
      </c>
      <c r="C22" s="19">
        <v>55861800</v>
      </c>
      <c r="D22" s="19">
        <v>55976400</v>
      </c>
    </row>
    <row r="23" spans="1:4" s="9" customFormat="1" ht="31.5" outlineLevel="4" x14ac:dyDescent="0.2">
      <c r="A23" s="5" t="s">
        <v>18</v>
      </c>
      <c r="B23" s="6" t="s">
        <v>19</v>
      </c>
      <c r="C23" s="19">
        <v>11652000</v>
      </c>
      <c r="D23" s="19">
        <v>11581500</v>
      </c>
    </row>
    <row r="24" spans="1:4" s="9" customFormat="1" ht="15.75" customHeight="1" outlineLevel="1" x14ac:dyDescent="0.2">
      <c r="A24" s="5" t="s">
        <v>20</v>
      </c>
      <c r="B24" s="11" t="s">
        <v>21</v>
      </c>
      <c r="C24" s="19">
        <f>C25+C26</f>
        <v>24098100</v>
      </c>
      <c r="D24" s="19">
        <f>D25+D26</f>
        <v>24114200</v>
      </c>
    </row>
    <row r="25" spans="1:4" s="9" customFormat="1" ht="47.25" outlineLevel="3" x14ac:dyDescent="0.2">
      <c r="A25" s="5" t="s">
        <v>68</v>
      </c>
      <c r="B25" s="6" t="s">
        <v>69</v>
      </c>
      <c r="C25" s="19">
        <v>24088100</v>
      </c>
      <c r="D25" s="19">
        <v>24104200</v>
      </c>
    </row>
    <row r="26" spans="1:4" s="9" customFormat="1" ht="31.5" outlineLevel="3" x14ac:dyDescent="0.2">
      <c r="A26" s="5" t="s">
        <v>126</v>
      </c>
      <c r="B26" s="6" t="s">
        <v>132</v>
      </c>
      <c r="C26" s="19">
        <v>10000</v>
      </c>
      <c r="D26" s="19">
        <v>10000</v>
      </c>
    </row>
    <row r="27" spans="1:4" s="9" customFormat="1" ht="48.75" hidden="1" customHeight="1" outlineLevel="3" x14ac:dyDescent="0.2">
      <c r="A27" s="5" t="s">
        <v>131</v>
      </c>
      <c r="B27" s="6" t="s">
        <v>130</v>
      </c>
      <c r="C27" s="19"/>
      <c r="D27" s="19"/>
    </row>
    <row r="28" spans="1:4" s="13" customFormat="1" ht="15.75" outlineLevel="7" x14ac:dyDescent="0.2">
      <c r="A28" s="3"/>
      <c r="B28" s="12" t="s">
        <v>22</v>
      </c>
      <c r="C28" s="18">
        <f t="shared" ref="C28:D28" si="3">C29+C38+C40+C43+C47</f>
        <v>510544600</v>
      </c>
      <c r="D28" s="18">
        <f t="shared" si="3"/>
        <v>498799554</v>
      </c>
    </row>
    <row r="29" spans="1:4" s="9" customFormat="1" ht="31.5" outlineLevel="1" x14ac:dyDescent="0.2">
      <c r="A29" s="5" t="s">
        <v>23</v>
      </c>
      <c r="B29" s="10" t="s">
        <v>24</v>
      </c>
      <c r="C29" s="19">
        <f>SUM(C30:C37)</f>
        <v>418892168</v>
      </c>
      <c r="D29" s="19">
        <f>SUM(D30:D37)</f>
        <v>414478622</v>
      </c>
    </row>
    <row r="30" spans="1:4" s="9" customFormat="1" ht="50.25" customHeight="1" outlineLevel="3" x14ac:dyDescent="0.2">
      <c r="A30" s="5" t="s">
        <v>70</v>
      </c>
      <c r="B30" s="6" t="s">
        <v>71</v>
      </c>
      <c r="C30" s="19">
        <v>2052100</v>
      </c>
      <c r="D30" s="19">
        <v>2150800</v>
      </c>
    </row>
    <row r="31" spans="1:4" s="9" customFormat="1" ht="64.5" customHeight="1" outlineLevel="4" x14ac:dyDescent="0.2">
      <c r="A31" s="5" t="s">
        <v>25</v>
      </c>
      <c r="B31" s="7" t="s">
        <v>26</v>
      </c>
      <c r="C31" s="19">
        <f>360000000+3237246</f>
        <v>363237246</v>
      </c>
      <c r="D31" s="19">
        <f>350000000+10000000</f>
        <v>360000000</v>
      </c>
    </row>
    <row r="32" spans="1:4" s="9" customFormat="1" ht="63" customHeight="1" outlineLevel="4" x14ac:dyDescent="0.2">
      <c r="A32" s="5" t="s">
        <v>27</v>
      </c>
      <c r="B32" s="6" t="s">
        <v>28</v>
      </c>
      <c r="C32" s="19">
        <v>631300</v>
      </c>
      <c r="D32" s="19">
        <v>631300</v>
      </c>
    </row>
    <row r="33" spans="1:4" s="9" customFormat="1" ht="65.25" customHeight="1" outlineLevel="4" x14ac:dyDescent="0.2">
      <c r="A33" s="5" t="s">
        <v>29</v>
      </c>
      <c r="B33" s="6" t="s">
        <v>30</v>
      </c>
      <c r="C33" s="19">
        <v>191522</v>
      </c>
      <c r="D33" s="19">
        <v>191522</v>
      </c>
    </row>
    <row r="34" spans="1:4" s="9" customFormat="1" ht="31.5" outlineLevel="4" x14ac:dyDescent="0.2">
      <c r="A34" s="5" t="s">
        <v>31</v>
      </c>
      <c r="B34" s="6" t="s">
        <v>32</v>
      </c>
      <c r="C34" s="19">
        <v>46100000</v>
      </c>
      <c r="D34" s="19">
        <v>45000000</v>
      </c>
    </row>
    <row r="35" spans="1:4" s="9" customFormat="1" ht="47.25" outlineLevel="4" x14ac:dyDescent="0.2">
      <c r="A35" s="5" t="s">
        <v>72</v>
      </c>
      <c r="B35" s="6" t="s">
        <v>73</v>
      </c>
      <c r="C35" s="19">
        <v>880000</v>
      </c>
      <c r="D35" s="19">
        <v>705000</v>
      </c>
    </row>
    <row r="36" spans="1:4" s="9" customFormat="1" ht="63" outlineLevel="4" x14ac:dyDescent="0.2">
      <c r="A36" s="5" t="s">
        <v>74</v>
      </c>
      <c r="B36" s="6" t="s">
        <v>75</v>
      </c>
      <c r="C36" s="19">
        <v>4000000</v>
      </c>
      <c r="D36" s="19">
        <v>4000000</v>
      </c>
    </row>
    <row r="37" spans="1:4" s="9" customFormat="1" ht="78.75" outlineLevel="4" x14ac:dyDescent="0.2">
      <c r="A37" s="5" t="s">
        <v>127</v>
      </c>
      <c r="B37" s="6" t="s">
        <v>133</v>
      </c>
      <c r="C37" s="19">
        <v>1800000</v>
      </c>
      <c r="D37" s="19">
        <v>1800000</v>
      </c>
    </row>
    <row r="38" spans="1:4" s="9" customFormat="1" ht="28.5" customHeight="1" outlineLevel="1" x14ac:dyDescent="0.2">
      <c r="A38" s="5" t="s">
        <v>33</v>
      </c>
      <c r="B38" s="10" t="s">
        <v>34</v>
      </c>
      <c r="C38" s="19">
        <f t="shared" ref="C38:D38" si="4">C39</f>
        <v>18061232</v>
      </c>
      <c r="D38" s="19">
        <f t="shared" si="4"/>
        <v>18061232</v>
      </c>
    </row>
    <row r="39" spans="1:4" s="9" customFormat="1" ht="25.5" customHeight="1" outlineLevel="2" x14ac:dyDescent="0.2">
      <c r="A39" s="5" t="s">
        <v>35</v>
      </c>
      <c r="B39" s="6" t="s">
        <v>36</v>
      </c>
      <c r="C39" s="19">
        <v>18061232</v>
      </c>
      <c r="D39" s="19">
        <v>18061232</v>
      </c>
    </row>
    <row r="40" spans="1:4" s="9" customFormat="1" ht="32.25" customHeight="1" outlineLevel="1" x14ac:dyDescent="0.2">
      <c r="A40" s="5" t="s">
        <v>76</v>
      </c>
      <c r="B40" s="10" t="s">
        <v>115</v>
      </c>
      <c r="C40" s="19">
        <f t="shared" ref="C40:D40" si="5">C41+C42</f>
        <v>7540500</v>
      </c>
      <c r="D40" s="19">
        <f t="shared" si="5"/>
        <v>7540500</v>
      </c>
    </row>
    <row r="41" spans="1:4" s="9" customFormat="1" ht="31.5" outlineLevel="4" x14ac:dyDescent="0.2">
      <c r="A41" s="5" t="s">
        <v>77</v>
      </c>
      <c r="B41" s="6" t="s">
        <v>78</v>
      </c>
      <c r="C41" s="19">
        <f t="shared" ref="C41:D41" si="6">5352000+127100</f>
        <v>5479100</v>
      </c>
      <c r="D41" s="19">
        <f t="shared" si="6"/>
        <v>5479100</v>
      </c>
    </row>
    <row r="42" spans="1:4" s="9" customFormat="1" ht="15.75" outlineLevel="4" x14ac:dyDescent="0.2">
      <c r="A42" s="5" t="s">
        <v>79</v>
      </c>
      <c r="B42" s="6" t="s">
        <v>80</v>
      </c>
      <c r="C42" s="19">
        <f t="shared" ref="C42:D42" si="7">2000000+30000+28400+3000</f>
        <v>2061400</v>
      </c>
      <c r="D42" s="19">
        <f t="shared" si="7"/>
        <v>2061400</v>
      </c>
    </row>
    <row r="43" spans="1:4" s="9" customFormat="1" ht="15.75" outlineLevel="1" x14ac:dyDescent="0.2">
      <c r="A43" s="5" t="s">
        <v>37</v>
      </c>
      <c r="B43" s="10" t="s">
        <v>38</v>
      </c>
      <c r="C43" s="19">
        <f t="shared" ref="C43:D43" si="8">SUM(C44:C46)</f>
        <v>48817500</v>
      </c>
      <c r="D43" s="19">
        <f t="shared" si="8"/>
        <v>41487000</v>
      </c>
    </row>
    <row r="44" spans="1:4" s="9" customFormat="1" ht="15.75" outlineLevel="3" x14ac:dyDescent="0.2">
      <c r="A44" s="5" t="s">
        <v>81</v>
      </c>
      <c r="B44" s="6" t="s">
        <v>82</v>
      </c>
      <c r="C44" s="19">
        <v>35313000</v>
      </c>
      <c r="D44" s="19">
        <v>28800000</v>
      </c>
    </row>
    <row r="45" spans="1:4" s="9" customFormat="1" ht="63" outlineLevel="4" x14ac:dyDescent="0.2">
      <c r="A45" s="5" t="s">
        <v>106</v>
      </c>
      <c r="B45" s="7" t="s">
        <v>107</v>
      </c>
      <c r="C45" s="19">
        <v>6004500</v>
      </c>
      <c r="D45" s="19">
        <v>5187000</v>
      </c>
    </row>
    <row r="46" spans="1:4" s="9" customFormat="1" ht="47.25" outlineLevel="4" x14ac:dyDescent="0.2">
      <c r="A46" s="5" t="s">
        <v>83</v>
      </c>
      <c r="B46" s="6" t="s">
        <v>84</v>
      </c>
      <c r="C46" s="19">
        <v>7500000</v>
      </c>
      <c r="D46" s="19">
        <v>7500000</v>
      </c>
    </row>
    <row r="47" spans="1:4" s="9" customFormat="1" ht="15.75" customHeight="1" outlineLevel="1" x14ac:dyDescent="0.2">
      <c r="A47" s="5" t="s">
        <v>39</v>
      </c>
      <c r="B47" s="10" t="s">
        <v>40</v>
      </c>
      <c r="C47" s="19">
        <f>SUM(C48:C69)</f>
        <v>17233200</v>
      </c>
      <c r="D47" s="19">
        <f>SUM(D48:D69)</f>
        <v>17232200</v>
      </c>
    </row>
    <row r="48" spans="1:4" s="9" customFormat="1" ht="63" outlineLevel="2" x14ac:dyDescent="0.2">
      <c r="A48" s="5" t="s">
        <v>85</v>
      </c>
      <c r="B48" s="6" t="s">
        <v>108</v>
      </c>
      <c r="C48" s="19">
        <v>50500</v>
      </c>
      <c r="D48" s="19">
        <v>50500</v>
      </c>
    </row>
    <row r="49" spans="1:4" s="9" customFormat="1" ht="86.25" customHeight="1" outlineLevel="2" x14ac:dyDescent="0.2">
      <c r="A49" s="5" t="s">
        <v>86</v>
      </c>
      <c r="B49" s="6" t="s">
        <v>109</v>
      </c>
      <c r="C49" s="19">
        <v>159900</v>
      </c>
      <c r="D49" s="19">
        <v>159900</v>
      </c>
    </row>
    <row r="50" spans="1:4" s="9" customFormat="1" ht="86.25" customHeight="1" outlineLevel="2" x14ac:dyDescent="0.2">
      <c r="A50" s="5" t="s">
        <v>128</v>
      </c>
      <c r="B50" s="6" t="s">
        <v>134</v>
      </c>
      <c r="C50" s="19">
        <v>1000</v>
      </c>
      <c r="D50" s="19">
        <v>1000</v>
      </c>
    </row>
    <row r="51" spans="1:4" s="9" customFormat="1" ht="63" outlineLevel="2" x14ac:dyDescent="0.2">
      <c r="A51" s="5" t="s">
        <v>87</v>
      </c>
      <c r="B51" s="6" t="s">
        <v>110</v>
      </c>
      <c r="C51" s="19">
        <v>4300</v>
      </c>
      <c r="D51" s="19">
        <v>4300</v>
      </c>
    </row>
    <row r="52" spans="1:4" s="9" customFormat="1" ht="78.75" outlineLevel="2" x14ac:dyDescent="0.2">
      <c r="A52" s="5" t="s">
        <v>117</v>
      </c>
      <c r="B52" s="6" t="s">
        <v>121</v>
      </c>
      <c r="C52" s="19">
        <v>849500</v>
      </c>
      <c r="D52" s="19">
        <v>849500</v>
      </c>
    </row>
    <row r="53" spans="1:4" s="9" customFormat="1" ht="78.75" outlineLevel="2" x14ac:dyDescent="0.2">
      <c r="A53" s="5" t="s">
        <v>120</v>
      </c>
      <c r="B53" s="6" t="s">
        <v>122</v>
      </c>
      <c r="C53" s="19">
        <v>130000</v>
      </c>
      <c r="D53" s="19">
        <v>130000</v>
      </c>
    </row>
    <row r="54" spans="1:4" s="9" customFormat="1" ht="83.25" customHeight="1" outlineLevel="2" x14ac:dyDescent="0.2">
      <c r="A54" s="5" t="s">
        <v>88</v>
      </c>
      <c r="B54" s="6" t="s">
        <v>89</v>
      </c>
      <c r="C54" s="19">
        <f>1150000+9200</f>
        <v>1159200</v>
      </c>
      <c r="D54" s="19">
        <f>1150000+10200</f>
        <v>1160200</v>
      </c>
    </row>
    <row r="55" spans="1:4" s="9" customFormat="1" ht="73.5" customHeight="1" outlineLevel="2" x14ac:dyDescent="0.2">
      <c r="A55" s="5" t="s">
        <v>119</v>
      </c>
      <c r="B55" s="6" t="s">
        <v>123</v>
      </c>
      <c r="C55" s="19">
        <v>27500</v>
      </c>
      <c r="D55" s="19">
        <v>27500</v>
      </c>
    </row>
    <row r="56" spans="1:4" s="9" customFormat="1" ht="99.75" customHeight="1" outlineLevel="2" x14ac:dyDescent="0.2">
      <c r="A56" s="5" t="s">
        <v>118</v>
      </c>
      <c r="B56" s="6" t="s">
        <v>124</v>
      </c>
      <c r="C56" s="19">
        <v>62500</v>
      </c>
      <c r="D56" s="19">
        <v>62500</v>
      </c>
    </row>
    <row r="57" spans="1:4" s="9" customFormat="1" ht="78.75" outlineLevel="2" x14ac:dyDescent="0.2">
      <c r="A57" s="5" t="s">
        <v>90</v>
      </c>
      <c r="B57" s="6" t="s">
        <v>91</v>
      </c>
      <c r="C57" s="19">
        <v>182900</v>
      </c>
      <c r="D57" s="19">
        <v>182900</v>
      </c>
    </row>
    <row r="58" spans="1:4" s="9" customFormat="1" ht="94.5" outlineLevel="3" x14ac:dyDescent="0.2">
      <c r="A58" s="5" t="s">
        <v>92</v>
      </c>
      <c r="B58" s="6" t="s">
        <v>142</v>
      </c>
      <c r="C58" s="19">
        <v>63900</v>
      </c>
      <c r="D58" s="19">
        <v>63900</v>
      </c>
    </row>
    <row r="59" spans="1:4" s="9" customFormat="1" ht="94.5" outlineLevel="3" x14ac:dyDescent="0.2">
      <c r="A59" s="5" t="s">
        <v>93</v>
      </c>
      <c r="B59" s="6" t="s">
        <v>143</v>
      </c>
      <c r="C59" s="19">
        <v>80000</v>
      </c>
      <c r="D59" s="19">
        <v>80000</v>
      </c>
    </row>
    <row r="60" spans="1:4" s="9" customFormat="1" ht="73.5" customHeight="1" outlineLevel="3" x14ac:dyDescent="0.2">
      <c r="A60" s="5" t="s">
        <v>94</v>
      </c>
      <c r="B60" s="6" t="s">
        <v>95</v>
      </c>
      <c r="C60" s="19">
        <f t="shared" ref="C60:D60" si="9">50000+32000</f>
        <v>82000</v>
      </c>
      <c r="D60" s="19">
        <f t="shared" si="9"/>
        <v>82000</v>
      </c>
    </row>
    <row r="61" spans="1:4" s="9" customFormat="1" ht="94.5" outlineLevel="3" x14ac:dyDescent="0.2">
      <c r="A61" s="5" t="s">
        <v>96</v>
      </c>
      <c r="B61" s="6" t="s">
        <v>144</v>
      </c>
      <c r="C61" s="19">
        <v>8800</v>
      </c>
      <c r="D61" s="19">
        <v>8800</v>
      </c>
    </row>
    <row r="62" spans="1:4" s="9" customFormat="1" ht="78.75" outlineLevel="3" x14ac:dyDescent="0.2">
      <c r="A62" s="5" t="s">
        <v>97</v>
      </c>
      <c r="B62" s="6" t="s">
        <v>98</v>
      </c>
      <c r="C62" s="19">
        <f>12000</f>
        <v>12000</v>
      </c>
      <c r="D62" s="19">
        <f>10000</f>
        <v>10000</v>
      </c>
    </row>
    <row r="63" spans="1:4" s="9" customFormat="1" ht="63" outlineLevel="3" x14ac:dyDescent="0.2">
      <c r="A63" s="5" t="s">
        <v>99</v>
      </c>
      <c r="B63" s="6" t="s">
        <v>100</v>
      </c>
      <c r="C63" s="19">
        <f>50000+30000+2188100</f>
        <v>2268100</v>
      </c>
      <c r="D63" s="19">
        <f>50000+30000+2188100</f>
        <v>2268100</v>
      </c>
    </row>
    <row r="64" spans="1:4" s="9" customFormat="1" ht="78.75" outlineLevel="3" x14ac:dyDescent="0.2">
      <c r="A64" s="5" t="s">
        <v>101</v>
      </c>
      <c r="B64" s="6" t="s">
        <v>102</v>
      </c>
      <c r="C64" s="19">
        <f t="shared" ref="C64:D64" si="10">25000+12000+4559700</f>
        <v>4596700</v>
      </c>
      <c r="D64" s="19">
        <f t="shared" si="10"/>
        <v>4596700</v>
      </c>
    </row>
    <row r="65" spans="1:4" s="9" customFormat="1" ht="126" outlineLevel="3" x14ac:dyDescent="0.2">
      <c r="A65" s="5" t="s">
        <v>129</v>
      </c>
      <c r="B65" s="6" t="s">
        <v>135</v>
      </c>
      <c r="C65" s="19">
        <v>437700</v>
      </c>
      <c r="D65" s="19">
        <v>437700</v>
      </c>
    </row>
    <row r="66" spans="1:4" s="9" customFormat="1" ht="47.25" outlineLevel="1" x14ac:dyDescent="0.2">
      <c r="A66" s="5" t="s">
        <v>43</v>
      </c>
      <c r="B66" s="14" t="s">
        <v>44</v>
      </c>
      <c r="C66" s="19">
        <f t="shared" ref="C66:D66" si="11">393900+300</f>
        <v>394200</v>
      </c>
      <c r="D66" s="19">
        <f t="shared" si="11"/>
        <v>394200</v>
      </c>
    </row>
    <row r="67" spans="1:4" s="9" customFormat="1" ht="69.75" customHeight="1" outlineLevel="1" x14ac:dyDescent="0.2">
      <c r="A67" s="5" t="s">
        <v>45</v>
      </c>
      <c r="B67" s="14" t="s">
        <v>46</v>
      </c>
      <c r="C67" s="19">
        <f>41000+200000+474700</f>
        <v>715700</v>
      </c>
      <c r="D67" s="19">
        <f>41000+200000+474700</f>
        <v>715700</v>
      </c>
    </row>
    <row r="68" spans="1:4" s="9" customFormat="1" ht="63" outlineLevel="1" x14ac:dyDescent="0.2">
      <c r="A68" s="5" t="s">
        <v>47</v>
      </c>
      <c r="B68" s="14" t="s">
        <v>48</v>
      </c>
      <c r="C68" s="19">
        <f t="shared" ref="C68" si="12">24500+1500000+1382300+40000</f>
        <v>2946800</v>
      </c>
      <c r="D68" s="19">
        <f>24500+1500000+1382300+40000</f>
        <v>2946800</v>
      </c>
    </row>
    <row r="69" spans="1:4" s="9" customFormat="1" ht="47.25" outlineLevel="3" x14ac:dyDescent="0.2">
      <c r="A69" s="5" t="s">
        <v>41</v>
      </c>
      <c r="B69" s="6" t="s">
        <v>42</v>
      </c>
      <c r="C69" s="19">
        <f t="shared" ref="C69:D69" si="13">3000000</f>
        <v>3000000</v>
      </c>
      <c r="D69" s="19">
        <f t="shared" si="13"/>
        <v>3000000</v>
      </c>
    </row>
    <row r="70" spans="1:4" ht="15.75" x14ac:dyDescent="0.2">
      <c r="A70" s="3" t="s">
        <v>49</v>
      </c>
      <c r="B70" s="15" t="s">
        <v>50</v>
      </c>
      <c r="C70" s="18">
        <f t="shared" ref="C70:D70" si="14">C71</f>
        <v>5881004200</v>
      </c>
      <c r="D70" s="18">
        <f t="shared" si="14"/>
        <v>4997054100</v>
      </c>
    </row>
    <row r="71" spans="1:4" ht="15" customHeight="1" outlineLevel="1" x14ac:dyDescent="0.2">
      <c r="A71" s="5" t="s">
        <v>51</v>
      </c>
      <c r="B71" s="11" t="s">
        <v>52</v>
      </c>
      <c r="C71" s="19">
        <f t="shared" ref="C71:D71" si="15">C73+C74+C75+C72</f>
        <v>5881004200</v>
      </c>
      <c r="D71" s="19">
        <f t="shared" si="15"/>
        <v>4997054100</v>
      </c>
    </row>
    <row r="72" spans="1:4" ht="15.75" outlineLevel="2" x14ac:dyDescent="0.2">
      <c r="A72" s="5" t="s">
        <v>111</v>
      </c>
      <c r="B72" s="6" t="s">
        <v>53</v>
      </c>
      <c r="C72" s="19">
        <v>234945700</v>
      </c>
      <c r="D72" s="19">
        <v>95237100</v>
      </c>
    </row>
    <row r="73" spans="1:4" ht="31.5" outlineLevel="2" x14ac:dyDescent="0.2">
      <c r="A73" s="5" t="s">
        <v>112</v>
      </c>
      <c r="B73" s="6" t="s">
        <v>54</v>
      </c>
      <c r="C73" s="19">
        <f>1006473100-29302000+75000000+221831500+56250000</f>
        <v>1330252600</v>
      </c>
      <c r="D73" s="19">
        <f>696563900-29669400+37831100+202200700</f>
        <v>906926300</v>
      </c>
    </row>
    <row r="74" spans="1:4" ht="15.75" outlineLevel="2" x14ac:dyDescent="0.2">
      <c r="A74" s="5" t="s">
        <v>113</v>
      </c>
      <c r="B74" s="6" t="s">
        <v>55</v>
      </c>
      <c r="C74" s="19">
        <v>4220695100</v>
      </c>
      <c r="D74" s="19">
        <v>3899779900</v>
      </c>
    </row>
    <row r="75" spans="1:4" ht="15.75" outlineLevel="2" x14ac:dyDescent="0.2">
      <c r="A75" s="5" t="s">
        <v>114</v>
      </c>
      <c r="B75" s="6" t="s">
        <v>56</v>
      </c>
      <c r="C75" s="19">
        <v>95110800</v>
      </c>
      <c r="D75" s="19">
        <v>95110800</v>
      </c>
    </row>
    <row r="76" spans="1:4" ht="15.75" x14ac:dyDescent="0.2">
      <c r="A76" s="16"/>
      <c r="B76" s="12" t="s">
        <v>57</v>
      </c>
      <c r="C76" s="26">
        <f>C8+C70</f>
        <v>10442241172</v>
      </c>
      <c r="D76" s="26">
        <f>D8+D70</f>
        <v>9711339826</v>
      </c>
    </row>
    <row r="77" spans="1:4" ht="22.5" hidden="1" customHeight="1" x14ac:dyDescent="0.2">
      <c r="B77" s="12" t="s">
        <v>136</v>
      </c>
      <c r="C77" s="20">
        <f t="shared" ref="C77:D77" si="16">C6*10%</f>
        <v>0</v>
      </c>
      <c r="D77" s="20" t="e">
        <f t="shared" si="16"/>
        <v>#VALUE!</v>
      </c>
    </row>
    <row r="78" spans="1:4" ht="29.25" hidden="1" customHeight="1" x14ac:dyDescent="0.2">
      <c r="B78" s="12" t="s">
        <v>137</v>
      </c>
      <c r="C78" s="20" t="e">
        <f>#REF!*10%</f>
        <v>#REF!</v>
      </c>
      <c r="D78" s="20" t="e">
        <f>#REF!*10%</f>
        <v>#REF!</v>
      </c>
    </row>
  </sheetData>
  <mergeCells count="2">
    <mergeCell ref="A4:D4"/>
    <mergeCell ref="A5:C5"/>
  </mergeCells>
  <pageMargins left="1.1811023622047245" right="0.39370078740157483" top="0.78740157480314965" bottom="0.78740157480314965" header="0.31496062992125984" footer="0.31496062992125984"/>
  <pageSetup paperSize="9" scale="5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KolesnikovaEV</cp:lastModifiedBy>
  <cp:lastPrinted>2023-07-31T12:51:30Z</cp:lastPrinted>
  <dcterms:created xsi:type="dcterms:W3CDTF">2019-11-01T04:08:00Z</dcterms:created>
  <dcterms:modified xsi:type="dcterms:W3CDTF">2023-09-25T06:08:10Z</dcterms:modified>
</cp:coreProperties>
</file>