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2023 исполнение бюджета\Отчет за 2 квартал 2023 г\На сайт проект постановления за 1 полугодие 2023 года\"/>
    </mc:Choice>
  </mc:AlternateContent>
  <bookViews>
    <workbookView xWindow="0" yWindow="0" windowWidth="7476" windowHeight="2376"/>
  </bookViews>
  <sheets>
    <sheet name="2023" sheetId="5" r:id="rId1"/>
  </sheets>
  <definedNames>
    <definedName name="_xlnm.Print_Titles" localSheetId="0">'2023'!$4:$5</definedName>
  </definedNames>
  <calcPr calcId="152511"/>
</workbook>
</file>

<file path=xl/calcChain.xml><?xml version="1.0" encoding="utf-8"?>
<calcChain xmlns="http://schemas.openxmlformats.org/spreadsheetml/2006/main">
  <c r="E140" i="5" l="1"/>
  <c r="D140" i="5"/>
  <c r="C140" i="5"/>
  <c r="B140" i="5"/>
  <c r="F140" i="5" s="1"/>
  <c r="K139" i="5"/>
  <c r="J139" i="5"/>
  <c r="I139" i="5"/>
  <c r="H139" i="5"/>
  <c r="G139" i="5"/>
  <c r="F139" i="5"/>
  <c r="K140" i="5" l="1"/>
  <c r="I140" i="5"/>
  <c r="J140" i="5"/>
  <c r="H140" i="5"/>
  <c r="G140" i="5"/>
  <c r="H104" i="5" l="1"/>
  <c r="H99" i="5"/>
  <c r="H17" i="5"/>
  <c r="G17" i="5"/>
  <c r="F17" i="5"/>
  <c r="H128" i="5" l="1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3" i="5"/>
  <c r="K105" i="5"/>
  <c r="K107" i="5"/>
  <c r="K108" i="5"/>
  <c r="K109" i="5"/>
  <c r="K110" i="5"/>
  <c r="K111" i="5"/>
  <c r="K112" i="5"/>
  <c r="K113" i="5"/>
  <c r="K114" i="5"/>
  <c r="K115" i="5"/>
  <c r="K116" i="5"/>
  <c r="K117" i="5"/>
  <c r="K121" i="5"/>
  <c r="K122" i="5"/>
  <c r="K124" i="5"/>
  <c r="K125" i="5"/>
  <c r="K126" i="5"/>
  <c r="K127" i="5"/>
  <c r="K128" i="5"/>
  <c r="K129" i="5"/>
  <c r="K130" i="5"/>
  <c r="K132" i="5"/>
  <c r="K133" i="5"/>
  <c r="K134" i="5"/>
  <c r="K135" i="5"/>
  <c r="K136" i="5"/>
  <c r="K137" i="5"/>
  <c r="K13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I16" i="5"/>
  <c r="I17" i="5"/>
  <c r="I18" i="5"/>
  <c r="I19" i="5"/>
  <c r="I20" i="5"/>
  <c r="I21" i="5"/>
  <c r="I23" i="5"/>
  <c r="I24" i="5"/>
  <c r="I25" i="5"/>
  <c r="I28" i="5"/>
  <c r="I29" i="5"/>
  <c r="I30" i="5"/>
  <c r="I31" i="5"/>
  <c r="I32" i="5"/>
  <c r="I33" i="5"/>
  <c r="I34" i="5"/>
  <c r="I36" i="5"/>
  <c r="I37" i="5"/>
  <c r="I38" i="5"/>
  <c r="I39" i="5"/>
  <c r="I40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3" i="5"/>
  <c r="I65" i="5"/>
  <c r="I66" i="5"/>
  <c r="I67" i="5"/>
  <c r="I68" i="5"/>
  <c r="I69" i="5"/>
  <c r="I70" i="5"/>
  <c r="I71" i="5"/>
  <c r="I72" i="5"/>
  <c r="I74" i="5"/>
  <c r="I75" i="5"/>
  <c r="I76" i="5"/>
  <c r="I77" i="5"/>
  <c r="I78" i="5"/>
  <c r="I79" i="5"/>
  <c r="I80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3" i="5"/>
  <c r="I105" i="5"/>
  <c r="I107" i="5"/>
  <c r="I108" i="5"/>
  <c r="I109" i="5"/>
  <c r="I110" i="5"/>
  <c r="I111" i="5"/>
  <c r="I112" i="5"/>
  <c r="I113" i="5"/>
  <c r="I114" i="5"/>
  <c r="I115" i="5"/>
  <c r="I116" i="5"/>
  <c r="I117" i="5"/>
  <c r="I124" i="5"/>
  <c r="I125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1" i="5"/>
  <c r="I8" i="5"/>
  <c r="C39" i="5" l="1"/>
  <c r="F122" i="5" l="1"/>
  <c r="F125" i="5"/>
  <c r="E124" i="5"/>
  <c r="C127" i="5" l="1"/>
  <c r="C134" i="5"/>
  <c r="H106" i="5"/>
  <c r="H100" i="5"/>
  <c r="G77" i="5"/>
  <c r="G81" i="5"/>
  <c r="H72" i="5"/>
  <c r="H55" i="5"/>
  <c r="H41" i="5"/>
  <c r="G35" i="5"/>
  <c r="H26" i="5"/>
  <c r="H19" i="5"/>
  <c r="H18" i="5"/>
  <c r="H7" i="5"/>
  <c r="E118" i="5" l="1"/>
  <c r="F119" i="5"/>
  <c r="G120" i="5"/>
  <c r="H120" i="5"/>
  <c r="C118" i="5"/>
  <c r="E112" i="5"/>
  <c r="H117" i="5"/>
  <c r="G117" i="5"/>
  <c r="F117" i="5"/>
  <c r="H116" i="5"/>
  <c r="G116" i="5"/>
  <c r="F116" i="5"/>
  <c r="E115" i="5"/>
  <c r="D115" i="5"/>
  <c r="C115" i="5"/>
  <c r="B115" i="5"/>
  <c r="D124" i="5"/>
  <c r="C124" i="5"/>
  <c r="F126" i="5"/>
  <c r="G126" i="5"/>
  <c r="H126" i="5"/>
  <c r="E57" i="5"/>
  <c r="D57" i="5"/>
  <c r="B57" i="5"/>
  <c r="C57" i="5"/>
  <c r="H62" i="5"/>
  <c r="G62" i="5"/>
  <c r="F62" i="5"/>
  <c r="F45" i="5"/>
  <c r="F43" i="5"/>
  <c r="F42" i="5"/>
  <c r="F41" i="5"/>
  <c r="F57" i="5" l="1"/>
  <c r="G115" i="5"/>
  <c r="H115" i="5"/>
  <c r="F115" i="5"/>
  <c r="D118" i="5"/>
  <c r="H118" i="5" s="1"/>
  <c r="B118" i="5"/>
  <c r="F118" i="5" s="1"/>
  <c r="C112" i="5"/>
  <c r="H119" i="5"/>
  <c r="G119" i="5"/>
  <c r="G118" i="5" l="1"/>
  <c r="F11" i="5"/>
  <c r="E128" i="5" l="1"/>
  <c r="D128" i="5"/>
  <c r="C128" i="5"/>
  <c r="B128" i="5"/>
  <c r="H131" i="5"/>
  <c r="G131" i="5"/>
  <c r="F131" i="5"/>
  <c r="H123" i="5"/>
  <c r="G123" i="5"/>
  <c r="F123" i="5"/>
  <c r="H122" i="5"/>
  <c r="G122" i="5"/>
  <c r="H113" i="5"/>
  <c r="G113" i="5"/>
  <c r="F113" i="5"/>
  <c r="E121" i="5"/>
  <c r="E111" i="5" s="1"/>
  <c r="D121" i="5"/>
  <c r="C121" i="5"/>
  <c r="C111" i="5" s="1"/>
  <c r="B121" i="5"/>
  <c r="D112" i="5"/>
  <c r="B112" i="5"/>
  <c r="H114" i="5"/>
  <c r="G114" i="5"/>
  <c r="F114" i="5"/>
  <c r="B101" i="5"/>
  <c r="C101" i="5"/>
  <c r="G104" i="5"/>
  <c r="F104" i="5"/>
  <c r="B111" i="5" l="1"/>
  <c r="D111" i="5"/>
  <c r="G121" i="5"/>
  <c r="H121" i="5"/>
  <c r="F121" i="5"/>
  <c r="F112" i="5"/>
  <c r="G112" i="5"/>
  <c r="H112" i="5"/>
  <c r="E79" i="5"/>
  <c r="D79" i="5"/>
  <c r="C79" i="5"/>
  <c r="B79" i="5"/>
  <c r="H81" i="5"/>
  <c r="F81" i="5"/>
  <c r="B71" i="5"/>
  <c r="F69" i="5"/>
  <c r="H43" i="5"/>
  <c r="G43" i="5"/>
  <c r="B7" i="5"/>
  <c r="E24" i="5"/>
  <c r="D24" i="5"/>
  <c r="C24" i="5"/>
  <c r="F29" i="5"/>
  <c r="G26" i="5"/>
  <c r="F26" i="5"/>
  <c r="B24" i="5"/>
  <c r="H27" i="5"/>
  <c r="G27" i="5"/>
  <c r="F27" i="5"/>
  <c r="E20" i="5"/>
  <c r="D20" i="5"/>
  <c r="C20" i="5"/>
  <c r="B20" i="5"/>
  <c r="H22" i="5"/>
  <c r="G22" i="5"/>
  <c r="F22" i="5"/>
  <c r="G111" i="5" l="1"/>
  <c r="F111" i="5"/>
  <c r="H111" i="5"/>
  <c r="F24" i="5"/>
  <c r="F73" i="5" l="1"/>
  <c r="G73" i="5"/>
  <c r="H73" i="5"/>
  <c r="F77" i="5"/>
  <c r="H77" i="5"/>
  <c r="F93" i="5"/>
  <c r="G93" i="5"/>
  <c r="H93" i="5"/>
  <c r="D134" i="5"/>
  <c r="E134" i="5"/>
  <c r="B134" i="5"/>
  <c r="C75" i="5"/>
  <c r="D75" i="5"/>
  <c r="E75" i="5"/>
  <c r="B75" i="5"/>
  <c r="I9" i="5"/>
  <c r="H9" i="5"/>
  <c r="G9" i="5"/>
  <c r="F9" i="5"/>
  <c r="H137" i="5" l="1"/>
  <c r="G137" i="5"/>
  <c r="F137" i="5"/>
  <c r="H136" i="5"/>
  <c r="G136" i="5"/>
  <c r="F136" i="5"/>
  <c r="H135" i="5"/>
  <c r="G135" i="5"/>
  <c r="H133" i="5"/>
  <c r="G133" i="5"/>
  <c r="F133" i="5"/>
  <c r="E132" i="5"/>
  <c r="D132" i="5"/>
  <c r="C132" i="5"/>
  <c r="B132" i="5"/>
  <c r="H130" i="5"/>
  <c r="G130" i="5"/>
  <c r="F130" i="5"/>
  <c r="H129" i="5"/>
  <c r="G129" i="5"/>
  <c r="F129" i="5"/>
  <c r="H125" i="5"/>
  <c r="G125" i="5"/>
  <c r="B124" i="5"/>
  <c r="H110" i="5"/>
  <c r="G110" i="5"/>
  <c r="F110" i="5"/>
  <c r="E109" i="5"/>
  <c r="E108" i="5" s="1"/>
  <c r="D109" i="5"/>
  <c r="D108" i="5" s="1"/>
  <c r="C109" i="5"/>
  <c r="C108" i="5" s="1"/>
  <c r="B109" i="5"/>
  <c r="B108" i="5" s="1"/>
  <c r="H107" i="5"/>
  <c r="G107" i="5"/>
  <c r="F107" i="5"/>
  <c r="G106" i="5"/>
  <c r="F106" i="5"/>
  <c r="E105" i="5"/>
  <c r="D105" i="5"/>
  <c r="C105" i="5"/>
  <c r="B105" i="5"/>
  <c r="H103" i="5"/>
  <c r="G103" i="5"/>
  <c r="F103" i="5"/>
  <c r="H102" i="5"/>
  <c r="G102" i="5"/>
  <c r="F102" i="5"/>
  <c r="E101" i="5"/>
  <c r="D101" i="5"/>
  <c r="G100" i="5"/>
  <c r="F100" i="5"/>
  <c r="E99" i="5"/>
  <c r="D99" i="5"/>
  <c r="C99" i="5"/>
  <c r="B99" i="5"/>
  <c r="H97" i="5"/>
  <c r="G97" i="5"/>
  <c r="F97" i="5"/>
  <c r="E96" i="5"/>
  <c r="D96" i="5"/>
  <c r="C96" i="5"/>
  <c r="B96" i="5"/>
  <c r="H95" i="5"/>
  <c r="G95" i="5"/>
  <c r="F95" i="5"/>
  <c r="E94" i="5"/>
  <c r="D94" i="5"/>
  <c r="C94" i="5"/>
  <c r="B94" i="5"/>
  <c r="H92" i="5"/>
  <c r="G92" i="5"/>
  <c r="F92" i="5"/>
  <c r="B91" i="5"/>
  <c r="E91" i="5"/>
  <c r="D91" i="5"/>
  <c r="C91" i="5"/>
  <c r="H89" i="5"/>
  <c r="G89" i="5"/>
  <c r="F89" i="5"/>
  <c r="H88" i="5"/>
  <c r="G88" i="5"/>
  <c r="F88" i="5"/>
  <c r="H87" i="5"/>
  <c r="G87" i="5"/>
  <c r="F87" i="5"/>
  <c r="H86" i="5"/>
  <c r="G86" i="5"/>
  <c r="F86" i="5"/>
  <c r="H85" i="5"/>
  <c r="G85" i="5"/>
  <c r="F85" i="5"/>
  <c r="H84" i="5"/>
  <c r="G84" i="5"/>
  <c r="F84" i="5"/>
  <c r="H83" i="5"/>
  <c r="G83" i="5"/>
  <c r="F83" i="5"/>
  <c r="E82" i="5"/>
  <c r="D82" i="5"/>
  <c r="C82" i="5"/>
  <c r="B82" i="5"/>
  <c r="H80" i="5"/>
  <c r="G80" i="5"/>
  <c r="F80" i="5"/>
  <c r="H76" i="5"/>
  <c r="G76" i="5"/>
  <c r="F76" i="5"/>
  <c r="H75" i="5"/>
  <c r="H74" i="5"/>
  <c r="G74" i="5"/>
  <c r="F74" i="5"/>
  <c r="G72" i="5"/>
  <c r="E71" i="5"/>
  <c r="D71" i="5"/>
  <c r="C71" i="5"/>
  <c r="H69" i="5"/>
  <c r="G69" i="5"/>
  <c r="E68" i="5"/>
  <c r="D68" i="5"/>
  <c r="C68" i="5"/>
  <c r="B68" i="5"/>
  <c r="H67" i="5"/>
  <c r="G67" i="5"/>
  <c r="F67" i="5"/>
  <c r="E66" i="5"/>
  <c r="D66" i="5"/>
  <c r="C66" i="5"/>
  <c r="B66" i="5"/>
  <c r="H65" i="5"/>
  <c r="G65" i="5"/>
  <c r="F65" i="5"/>
  <c r="H64" i="5"/>
  <c r="G64" i="5"/>
  <c r="F64" i="5"/>
  <c r="E63" i="5"/>
  <c r="D63" i="5"/>
  <c r="C63" i="5"/>
  <c r="B63" i="5"/>
  <c r="H61" i="5"/>
  <c r="G61" i="5"/>
  <c r="F61" i="5"/>
  <c r="H60" i="5"/>
  <c r="G60" i="5"/>
  <c r="F60" i="5"/>
  <c r="H59" i="5"/>
  <c r="G59" i="5"/>
  <c r="F59" i="5"/>
  <c r="H58" i="5"/>
  <c r="G58" i="5"/>
  <c r="F58" i="5"/>
  <c r="H56" i="5"/>
  <c r="G56" i="5"/>
  <c r="F56" i="5"/>
  <c r="G55" i="5"/>
  <c r="F55" i="5"/>
  <c r="E54" i="5"/>
  <c r="D54" i="5"/>
  <c r="C54" i="5"/>
  <c r="B54" i="5"/>
  <c r="H53" i="5"/>
  <c r="G53" i="5"/>
  <c r="F53" i="5"/>
  <c r="H52" i="5"/>
  <c r="G52" i="5"/>
  <c r="F52" i="5"/>
  <c r="E51" i="5"/>
  <c r="D51" i="5"/>
  <c r="C51" i="5"/>
  <c r="B51" i="5"/>
  <c r="H49" i="5"/>
  <c r="G49" i="5"/>
  <c r="F49" i="5"/>
  <c r="E48" i="5"/>
  <c r="D48" i="5"/>
  <c r="C48" i="5"/>
  <c r="B48" i="5"/>
  <c r="H47" i="5"/>
  <c r="G47" i="5"/>
  <c r="F47" i="5"/>
  <c r="E46" i="5"/>
  <c r="D46" i="5"/>
  <c r="C46" i="5"/>
  <c r="B46" i="5"/>
  <c r="H45" i="5"/>
  <c r="G45" i="5"/>
  <c r="E44" i="5"/>
  <c r="D44" i="5"/>
  <c r="C44" i="5"/>
  <c r="B44" i="5"/>
  <c r="H42" i="5"/>
  <c r="G42" i="5"/>
  <c r="G41" i="5"/>
  <c r="E40" i="5"/>
  <c r="D40" i="5"/>
  <c r="C40" i="5"/>
  <c r="B40" i="5"/>
  <c r="H38" i="5"/>
  <c r="G38" i="5"/>
  <c r="F38" i="5"/>
  <c r="E37" i="5"/>
  <c r="D37" i="5"/>
  <c r="C37" i="5"/>
  <c r="B37" i="5"/>
  <c r="H36" i="5"/>
  <c r="G36" i="5"/>
  <c r="F36" i="5"/>
  <c r="H35" i="5"/>
  <c r="F35" i="5"/>
  <c r="E34" i="5"/>
  <c r="D34" i="5"/>
  <c r="C34" i="5"/>
  <c r="B34" i="5"/>
  <c r="H33" i="5"/>
  <c r="G33" i="5"/>
  <c r="F33" i="5"/>
  <c r="H32" i="5"/>
  <c r="G32" i="5"/>
  <c r="F32" i="5"/>
  <c r="E31" i="5"/>
  <c r="D31" i="5"/>
  <c r="C31" i="5"/>
  <c r="B31" i="5"/>
  <c r="H29" i="5"/>
  <c r="G29" i="5"/>
  <c r="E28" i="5"/>
  <c r="D28" i="5"/>
  <c r="C28" i="5"/>
  <c r="B28" i="5"/>
  <c r="H25" i="5"/>
  <c r="G25" i="5"/>
  <c r="F25" i="5"/>
  <c r="H21" i="5"/>
  <c r="G21" i="5"/>
  <c r="F21" i="5"/>
  <c r="G19" i="5"/>
  <c r="F19" i="5"/>
  <c r="E18" i="5"/>
  <c r="D18" i="5"/>
  <c r="C18" i="5"/>
  <c r="B18" i="5"/>
  <c r="E16" i="5"/>
  <c r="D16" i="5"/>
  <c r="C16" i="5"/>
  <c r="B16" i="5"/>
  <c r="I15" i="5"/>
  <c r="H15" i="5"/>
  <c r="G15" i="5"/>
  <c r="F15" i="5"/>
  <c r="E14" i="5"/>
  <c r="D14" i="5"/>
  <c r="C14" i="5"/>
  <c r="B14" i="5"/>
  <c r="I13" i="5"/>
  <c r="H13" i="5"/>
  <c r="G13" i="5"/>
  <c r="F13" i="5"/>
  <c r="E12" i="5"/>
  <c r="D12" i="5"/>
  <c r="C12" i="5"/>
  <c r="B12" i="5"/>
  <c r="H11" i="5"/>
  <c r="G11" i="5"/>
  <c r="E10" i="5"/>
  <c r="D10" i="5"/>
  <c r="C10" i="5"/>
  <c r="B10" i="5"/>
  <c r="K8" i="5"/>
  <c r="J8" i="5"/>
  <c r="H8" i="5"/>
  <c r="G8" i="5"/>
  <c r="F8" i="5"/>
  <c r="E7" i="5"/>
  <c r="D7" i="5"/>
  <c r="C7" i="5"/>
  <c r="C90" i="5" l="1"/>
  <c r="B90" i="5"/>
  <c r="D90" i="5"/>
  <c r="E90" i="5"/>
  <c r="F96" i="5"/>
  <c r="G132" i="5"/>
  <c r="E78" i="5"/>
  <c r="C78" i="5"/>
  <c r="E70" i="5"/>
  <c r="H54" i="5"/>
  <c r="H51" i="5"/>
  <c r="H10" i="5"/>
  <c r="G54" i="5"/>
  <c r="G75" i="5"/>
  <c r="G99" i="5"/>
  <c r="E127" i="5"/>
  <c r="I7" i="5"/>
  <c r="H71" i="5"/>
  <c r="G96" i="5"/>
  <c r="F132" i="5"/>
  <c r="H28" i="5"/>
  <c r="G82" i="5"/>
  <c r="H79" i="5"/>
  <c r="H14" i="5"/>
  <c r="F94" i="5"/>
  <c r="G128" i="5"/>
  <c r="I10" i="5"/>
  <c r="I14" i="5"/>
  <c r="G18" i="5"/>
  <c r="G34" i="5"/>
  <c r="H44" i="5"/>
  <c r="F51" i="5"/>
  <c r="F99" i="5"/>
  <c r="F12" i="5"/>
  <c r="F18" i="5"/>
  <c r="F34" i="5"/>
  <c r="F128" i="5"/>
  <c r="B6" i="5"/>
  <c r="H12" i="5"/>
  <c r="H16" i="5"/>
  <c r="H24" i="5"/>
  <c r="H34" i="5"/>
  <c r="G79" i="5"/>
  <c r="H96" i="5"/>
  <c r="G124" i="5"/>
  <c r="G134" i="5"/>
  <c r="B127" i="5"/>
  <c r="F124" i="5"/>
  <c r="H124" i="5"/>
  <c r="F105" i="5"/>
  <c r="G101" i="5"/>
  <c r="C98" i="5"/>
  <c r="H101" i="5"/>
  <c r="E98" i="5"/>
  <c r="F101" i="5"/>
  <c r="B98" i="5"/>
  <c r="F91" i="5"/>
  <c r="B78" i="5"/>
  <c r="C70" i="5"/>
  <c r="F68" i="5"/>
  <c r="G68" i="5"/>
  <c r="H68" i="5"/>
  <c r="F63" i="5"/>
  <c r="H63" i="5"/>
  <c r="G63" i="5"/>
  <c r="H57" i="5"/>
  <c r="G57" i="5"/>
  <c r="C50" i="5"/>
  <c r="F54" i="5"/>
  <c r="B50" i="5"/>
  <c r="F48" i="5"/>
  <c r="F46" i="5"/>
  <c r="H46" i="5"/>
  <c r="G44" i="5"/>
  <c r="F40" i="5"/>
  <c r="G40" i="5"/>
  <c r="C30" i="5"/>
  <c r="F31" i="5"/>
  <c r="B30" i="5"/>
  <c r="D23" i="5"/>
  <c r="F28" i="5"/>
  <c r="E23" i="5"/>
  <c r="G28" i="5"/>
  <c r="B23" i="5"/>
  <c r="G24" i="5"/>
  <c r="F20" i="5"/>
  <c r="G20" i="5"/>
  <c r="F16" i="5"/>
  <c r="F14" i="5"/>
  <c r="I12" i="5"/>
  <c r="D6" i="5"/>
  <c r="F10" i="5"/>
  <c r="E6" i="5"/>
  <c r="J7" i="5"/>
  <c r="G12" i="5"/>
  <c r="G16" i="5"/>
  <c r="C23" i="5"/>
  <c r="E50" i="5"/>
  <c r="H91" i="5"/>
  <c r="F109" i="5"/>
  <c r="F44" i="5"/>
  <c r="F7" i="5"/>
  <c r="K7" i="5"/>
  <c r="G10" i="5"/>
  <c r="G14" i="5"/>
  <c r="C6" i="5"/>
  <c r="G7" i="5"/>
  <c r="H20" i="5"/>
  <c r="F37" i="5"/>
  <c r="B39" i="5"/>
  <c r="G71" i="5"/>
  <c r="H82" i="5"/>
  <c r="D78" i="5"/>
  <c r="H94" i="5"/>
  <c r="D39" i="5"/>
  <c r="H40" i="5"/>
  <c r="G46" i="5"/>
  <c r="G51" i="5"/>
  <c r="H66" i="5"/>
  <c r="G94" i="5"/>
  <c r="E30" i="5"/>
  <c r="H31" i="5"/>
  <c r="H37" i="5"/>
  <c r="D30" i="5"/>
  <c r="H48" i="5"/>
  <c r="E39" i="5"/>
  <c r="G31" i="5"/>
  <c r="G48" i="5"/>
  <c r="D50" i="5"/>
  <c r="F66" i="5"/>
  <c r="D70" i="5"/>
  <c r="G105" i="5"/>
  <c r="G109" i="5"/>
  <c r="G37" i="5"/>
  <c r="G66" i="5"/>
  <c r="F72" i="5"/>
  <c r="F75" i="5"/>
  <c r="F79" i="5"/>
  <c r="F82" i="5"/>
  <c r="G91" i="5"/>
  <c r="D98" i="5"/>
  <c r="H105" i="5"/>
  <c r="H109" i="5"/>
  <c r="D127" i="5"/>
  <c r="H132" i="5"/>
  <c r="H134" i="5"/>
  <c r="F134" i="5"/>
  <c r="F135" i="5"/>
  <c r="C138" i="5" l="1"/>
  <c r="D138" i="5"/>
  <c r="E138" i="5"/>
  <c r="H78" i="5"/>
  <c r="G78" i="5"/>
  <c r="G23" i="5"/>
  <c r="G70" i="5"/>
  <c r="H30" i="5"/>
  <c r="F127" i="5"/>
  <c r="H70" i="5"/>
  <c r="H127" i="5"/>
  <c r="F23" i="5"/>
  <c r="G108" i="5"/>
  <c r="H108" i="5"/>
  <c r="F30" i="5"/>
  <c r="H23" i="5"/>
  <c r="G127" i="5"/>
  <c r="I6" i="5"/>
  <c r="K6" i="5"/>
  <c r="G98" i="5"/>
  <c r="H98" i="5"/>
  <c r="F98" i="5"/>
  <c r="F90" i="5"/>
  <c r="F78" i="5"/>
  <c r="F50" i="5"/>
  <c r="G50" i="5"/>
  <c r="H50" i="5"/>
  <c r="G39" i="5"/>
  <c r="F6" i="5"/>
  <c r="H6" i="5"/>
  <c r="G6" i="5"/>
  <c r="F39" i="5"/>
  <c r="J6" i="5"/>
  <c r="G30" i="5"/>
  <c r="G90" i="5"/>
  <c r="H39" i="5"/>
  <c r="F108" i="5"/>
  <c r="H90" i="5"/>
  <c r="F71" i="5"/>
  <c r="B70" i="5"/>
  <c r="B138" i="5" s="1"/>
  <c r="H138" i="5" l="1"/>
  <c r="F138" i="5"/>
  <c r="F70" i="5"/>
  <c r="G138" i="5"/>
</calcChain>
</file>

<file path=xl/sharedStrings.xml><?xml version="1.0" encoding="utf-8"?>
<sst xmlns="http://schemas.openxmlformats.org/spreadsheetml/2006/main" count="148" uniqueCount="76">
  <si>
    <t>Департамент финансов администрации города Нефтеюганска</t>
  </si>
  <si>
    <t>Департамент образования и молодёжной политики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</si>
  <si>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</si>
  <si>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Подпрограмма "Молодёжь Нефтеюганска"</t>
  </si>
  <si>
    <t>ДЕПАРТАМЕНТ МУНИЦИПАЛЬНОГО ИМУЩЕСТВА АДМИНИСТРАЦИИ ГОРОДА НЕФТЕЮГАНСКА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</si>
  <si>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</si>
  <si>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</si>
  <si>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"Обеспечение реализации муниципальной программы"</t>
  </si>
  <si>
    <t>Подпрограмма "Развитие системы массовой физической культуры, подготовки спортивного резерва и спорта высших достижений"</t>
  </si>
  <si>
    <t>Департамент жилищно-коммунального хозяйства администрации города Нефтеюганска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</si>
  <si>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</si>
  <si>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</si>
  <si>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</si>
  <si>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администрация города Нефтеюганска</t>
  </si>
  <si>
    <t>Подпрограмма "Профилактика правонарушений"</t>
  </si>
  <si>
    <t>Подпрограмма "Безопасность дорожного движения"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</si>
  <si>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</si>
  <si>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</si>
  <si>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"Исполнение отдельных государственных полномочий"</t>
  </si>
  <si>
    <t>Подпрограмма "Развития малого и среднего предпринимательства"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</si>
  <si>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</si>
  <si>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</si>
  <si>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</si>
  <si>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</si>
  <si>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 xml:space="preserve">Наименование </t>
  </si>
  <si>
    <t>Исполнение, руб.</t>
  </si>
  <si>
    <t>Подпрограмма "Формирование комфортной городской среды"</t>
  </si>
  <si>
    <t>Муниципальная программа "Развитие образования и молодёжной политики в городе Нефтеюганске"</t>
  </si>
  <si>
    <t>Муниципальная программа "Доступная среда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</si>
  <si>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</si>
  <si>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</si>
  <si>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Муниципальная программа "Развитие культуры и туризма в городе Нефтеюганске"</t>
  </si>
  <si>
    <t>Подпрограмма "Отдых и оздоровление детей в каникулярное время"</t>
  </si>
  <si>
    <t>Подпрограмма "Ресурсное обеспечение в сфере образования и молодежной политики"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</si>
  <si>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</si>
  <si>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</si>
  <si>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</si>
  <si>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</si>
  <si>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Муниципальная программа "Развитие жилищной сферы города Нефтеюганска"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</si>
  <si>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</si>
  <si>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</si>
  <si>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</si>
  <si>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</si>
  <si>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</si>
  <si>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</si>
  <si>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</si>
  <si>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</si>
  <si>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</si>
  <si>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</si>
  <si>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</si>
  <si>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</si>
  <si>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 xml:space="preserve">Отклонение от первоначального плана, руб.                 (гр.2-гр.5) </t>
  </si>
  <si>
    <t>% исполнения к уточненному плану (гр.5/гр.3)*100</t>
  </si>
  <si>
    <t>% исполнения к первоначаль-ному плану (гр.5/гр.2)*100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</si>
  <si>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</si>
  <si>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</si>
  <si>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Муниципальная программа "Профилактика терроризма в городе Нефтеюганске"</t>
  </si>
  <si>
    <t>Муниципальная программа "Развитие физической культуры и спорта в городе Нефтеюганске"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</si>
  <si>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</si>
  <si>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 xml:space="preserve">Отклонение от уточненного плана, руб.  (гр.3-гр.5) </t>
  </si>
  <si>
    <t>Подпрограмма "Профилактика незаконного оборота и потребления наркотических средств и психотропных веществ"</t>
  </si>
  <si>
    <t>в рублях</t>
  </si>
  <si>
    <t>Первоначальный план на 2023 год, руб.</t>
  </si>
  <si>
    <t>Уточненный план на 2023 год, руб.</t>
  </si>
  <si>
    <t>Подпрограмма "Модернизация и развитие учреждений культуры"</t>
  </si>
  <si>
    <t>Муниципальная программа "Развитие гражданского общества"</t>
  </si>
  <si>
    <t>Подпрограмма ""Оказание поддержки социально ориентированным некоммерческим организациям"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</si>
  <si>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</si>
  <si>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План 1 полугодия  2023 года, руб.</t>
  </si>
  <si>
    <t xml:space="preserve">Отклонение от  плана 1 полугодия 2023 года, руб.                 (гр.4-гр.5) </t>
  </si>
  <si>
    <t>% исполнения  к плану             1 полугодия 2023 года (гр.5/гр.4)*100</t>
  </si>
  <si>
    <t>Подпрограмма "Реализация инициативных проектов"</t>
  </si>
  <si>
    <t>Непрограммные расходы</t>
  </si>
  <si>
    <t>Итого расходов</t>
  </si>
  <si>
    <t>Итого по программам</t>
  </si>
  <si>
    <t xml:space="preserve"> Исполнение по муниципальным программам и непрограммным направлениям деятельности города Нефтеюганска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</si>
</sst>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-#,##0.00;_(* &quot;&quot;??_);_(@_)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">
    <xf numFmtId="0" fontId="0" fillId="0" borderId="0"/>
    <xf numFmtId="0" fontId="5" fillId="0" borderId="0"/>
    <xf numFmtId="0" fontId="1" fillId="0" borderId="0"/>
    <xf numFmtId="0" fontId="6" fillId="0" borderId="0"/>
    <xf numFmtId="0" fontId="5" fillId="0" borderId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11" borderId="0" applyNumberFormat="0" applyBorder="0" applyAlignment="0" applyProtection="0"/>
    <xf numFmtId="0" fontId="10" fillId="5" borderId="4" applyNumberFormat="0" applyAlignment="0" applyProtection="0"/>
    <xf numFmtId="0" fontId="11" fillId="12" borderId="5" applyNumberFormat="0" applyAlignment="0" applyProtection="0"/>
    <xf numFmtId="0" fontId="12" fillId="12" borderId="4" applyNumberFormat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3" borderId="10" applyNumberFormat="0" applyAlignment="0" applyProtection="0"/>
    <xf numFmtId="0" fontId="18" fillId="0" borderId="0" applyNumberFormat="0" applyFill="0" applyBorder="0" applyAlignment="0" applyProtection="0"/>
    <xf numFmtId="0" fontId="19" fillId="14" borderId="0" applyNumberFormat="0" applyBorder="0" applyAlignment="0" applyProtection="0"/>
    <xf numFmtId="0" fontId="5" fillId="0" borderId="0"/>
    <xf numFmtId="0" fontId="5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15" borderId="11" applyNumberFormat="0" applyFont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</cellStyleXfs>
  <cellXfs count="27">
    <xf numFmtId="0" fontId="0" fillId="0" borderId="0" xfId="0"/>
    <xf numFmtId="0" fontId="3" fillId="0" borderId="0" xfId="0" applyFont="1"/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/>
    <xf numFmtId="4" fontId="3" fillId="0" borderId="0" xfId="0" applyNumberFormat="1" applyFont="1" applyFill="1"/>
    <xf numFmtId="164" fontId="3" fillId="0" borderId="1" xfId="1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Border="1"/>
    <xf numFmtId="4" fontId="3" fillId="0" borderId="1" xfId="0" applyNumberFormat="1" applyFont="1" applyFill="1" applyBorder="1"/>
    <xf numFmtId="0" fontId="7" fillId="0" borderId="0" xfId="3" applyNumberFormat="1" applyFont="1" applyFill="1" applyAlignment="1" applyProtection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</cellXfs>
  <cellStyles count="30">
    <cellStyle name="Акцент1 2" xfId="5"/>
    <cellStyle name="Акцент2 2" xfId="6"/>
    <cellStyle name="Акцент3 2" xfId="7"/>
    <cellStyle name="Акцент4 2" xfId="8"/>
    <cellStyle name="Акцент5 2" xfId="9"/>
    <cellStyle name="Акцент6 2" xfId="10"/>
    <cellStyle name="Ввод  2" xfId="11"/>
    <cellStyle name="Вывод 2" xfId="12"/>
    <cellStyle name="Вычисление 2" xfId="13"/>
    <cellStyle name="Заголовок 1 2" xfId="14"/>
    <cellStyle name="Заголовок 2 2" xfId="15"/>
    <cellStyle name="Заголовок 3 2" xfId="16"/>
    <cellStyle name="Заголовок 4 2" xfId="17"/>
    <cellStyle name="Итог 2" xfId="18"/>
    <cellStyle name="Контрольная ячейка 2" xfId="19"/>
    <cellStyle name="Название 2" xfId="20"/>
    <cellStyle name="Нейтральный 2" xfId="21"/>
    <cellStyle name="Обычный" xfId="0" builtinId="0"/>
    <cellStyle name="Обычный 2" xfId="22"/>
    <cellStyle name="Обычный 3" xfId="2"/>
    <cellStyle name="Обычный 4" xfId="23"/>
    <cellStyle name="Обычный 5" xfId="4"/>
    <cellStyle name="Обычный_Tmp8" xfId="3"/>
    <cellStyle name="Обычный_расходы 2" xfId="1"/>
    <cellStyle name="Плохой 2" xfId="24"/>
    <cellStyle name="Пояснение 2" xfId="25"/>
    <cellStyle name="Примечание 2" xfId="26"/>
    <cellStyle name="Связанная ячейка 2" xfId="27"/>
    <cellStyle name="Текст предупреждения 2" xfId="28"/>
    <cellStyle name="Хороший 2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N140"/>
  <sheetViews>
    <sheetView tabSelected="1" topLeftCell="A136" zoomScaleNormal="100" workbookViewId="0">
      <selection activeCell="K4" sqref="K4"/>
    </sheetView>
  </sheetViews>
  <sheetFormatPr defaultColWidth="9.109375" defaultRowHeight="13.2" outlineLevelRow="1" x14ac:dyDescent="0.25"/>
  <cols>
    <col min="1" max="1" width="30.6640625" style="13" customWidth="1"/>
    <col min="2" max="2" width="17.109375" style="1" customWidth="1"/>
    <col min="3" max="3" width="15.6640625" style="13" customWidth="1"/>
    <col min="4" max="4" width="15.33203125" style="13" customWidth="1"/>
    <col min="5" max="5" width="15.44140625" style="13" customWidth="1"/>
    <col min="6" max="6" width="16.33203125" style="1" customWidth="1"/>
    <col min="7" max="7" width="16.6640625" style="1" customWidth="1"/>
    <col min="8" max="8" width="16.109375" style="1" customWidth="1"/>
    <col min="9" max="9" width="12.33203125" style="1" customWidth="1"/>
    <col min="10" max="10" width="12.5546875" style="1" customWidth="1"/>
    <col min="11" max="11" width="12.44140625" style="1" customWidth="1"/>
    <col min="12" max="12" width="13.44140625" style="1" bestFit="1" customWidth="1"/>
    <col min="13" max="13" width="14.88671875" style="1" bestFit="1" customWidth="1"/>
    <col min="14" max="14" width="13.44140625" style="1" bestFit="1" customWidth="1"/>
    <col min="15" max="16384" width="9.109375" style="1"/>
  </cols>
  <sheetData>
    <row r="2" spans="1:14" ht="12.75" customHeight="1" x14ac:dyDescent="0.25">
      <c r="A2" s="23" t="s">
        <v>75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4" x14ac:dyDescent="0.25">
      <c r="K3" s="11" t="s">
        <v>61</v>
      </c>
    </row>
    <row r="4" spans="1:14" ht="76.95" customHeight="1" x14ac:dyDescent="0.25">
      <c r="A4" s="18" t="s">
        <v>24</v>
      </c>
      <c r="B4" s="2" t="s">
        <v>62</v>
      </c>
      <c r="C4" s="15" t="s">
        <v>63</v>
      </c>
      <c r="D4" s="15" t="s">
        <v>68</v>
      </c>
      <c r="E4" s="15" t="s">
        <v>25</v>
      </c>
      <c r="F4" s="2" t="s">
        <v>51</v>
      </c>
      <c r="G4" s="2" t="s">
        <v>59</v>
      </c>
      <c r="H4" s="2" t="s">
        <v>69</v>
      </c>
      <c r="I4" s="2" t="s">
        <v>53</v>
      </c>
      <c r="J4" s="2" t="s">
        <v>52</v>
      </c>
      <c r="K4" s="2" t="s">
        <v>70</v>
      </c>
    </row>
    <row r="5" spans="1:14" s="5" customFormat="1" x14ac:dyDescent="0.25">
      <c r="A5" s="16">
        <v>1</v>
      </c>
      <c r="B5" s="4">
        <v>2</v>
      </c>
      <c r="C5" s="16">
        <v>3</v>
      </c>
      <c r="D5" s="17">
        <v>4</v>
      </c>
      <c r="E5" s="16">
        <v>5</v>
      </c>
      <c r="F5" s="4">
        <v>6</v>
      </c>
      <c r="G5" s="3">
        <v>7</v>
      </c>
      <c r="H5" s="4">
        <v>8</v>
      </c>
      <c r="I5" s="3">
        <v>9</v>
      </c>
      <c r="J5" s="4">
        <v>10</v>
      </c>
      <c r="K5" s="3">
        <v>11</v>
      </c>
    </row>
    <row r="6" spans="1:14" ht="52.8" x14ac:dyDescent="0.25">
      <c r="A6" s="6" t="s">
        <v>27</v>
      </c>
      <c r="B6" s="7">
        <f>B7+B10+B12+B14+B16+B18</f>
        <v>5466639496</v>
      </c>
      <c r="C6" s="7">
        <f>C7+C10+C12+C14+C16+C18</f>
        <v>5760422611</v>
      </c>
      <c r="D6" s="7">
        <f>D7+D10+D12+D14+D16+D18</f>
        <v>3175745728.1300001</v>
      </c>
      <c r="E6" s="7">
        <f>E7+E10+E12+E14+E16+E18</f>
        <v>2672839820.6300006</v>
      </c>
      <c r="F6" s="7">
        <f t="shared" ref="F6:F56" si="0">B6-E6</f>
        <v>2793799675.3699994</v>
      </c>
      <c r="G6" s="7">
        <f>C6-E6</f>
        <v>3087582790.3699994</v>
      </c>
      <c r="H6" s="7">
        <f>D6-E6</f>
        <v>502905907.49999952</v>
      </c>
      <c r="I6" s="7">
        <f>E6/B6*100</f>
        <v>48.893654366375301</v>
      </c>
      <c r="J6" s="7">
        <f>E6/C6*100</f>
        <v>46.40006473702109</v>
      </c>
      <c r="K6" s="7">
        <f>E6/D6*100</f>
        <v>84.16416330043748</v>
      </c>
    </row>
    <row r="7" spans="1:14" s="13" customFormat="1" ht="39.6" x14ac:dyDescent="0.25">
      <c r="A7" s="6" t="s">
        <v>29</v>
      </c>
      <c r="B7" s="7">
        <f>SUM(B8:B9)</f>
        <v>5189928260</v>
      </c>
      <c r="C7" s="7">
        <f>SUM(C8:C9)</f>
        <v>5484166182</v>
      </c>
      <c r="D7" s="7">
        <f>SUM(D8:D9)</f>
        <v>3045153094.98</v>
      </c>
      <c r="E7" s="7">
        <f>SUM(E8:E9)</f>
        <v>2564175479.0999999</v>
      </c>
      <c r="F7" s="7">
        <f t="shared" si="0"/>
        <v>2625752780.9000001</v>
      </c>
      <c r="G7" s="7">
        <f t="shared" ref="G7:G58" si="1">C7-E7</f>
        <v>2919990702.9000001</v>
      </c>
      <c r="H7" s="7">
        <f>D7-E7</f>
        <v>480977615.88000011</v>
      </c>
      <c r="I7" s="7">
        <f t="shared" ref="I7:I70" si="2">E7/B7*100</f>
        <v>49.406761531998519</v>
      </c>
      <c r="J7" s="7">
        <f t="shared" ref="J7:J70" si="3">E7/C7*100</f>
        <v>46.755977007335694</v>
      </c>
      <c r="K7" s="7">
        <f t="shared" ref="K7:K70" si="4">E7/D7*100</f>
        <v>84.20514171609625</v>
      </c>
      <c r="M7" s="14"/>
    </row>
    <row r="8" spans="1:14" s="13" customFormat="1" ht="43.95" customHeight="1" x14ac:dyDescent="0.25">
      <c r="A8" s="12" t="s">
        <v>1</v>
      </c>
      <c r="B8" s="9">
        <v>5019947560</v>
      </c>
      <c r="C8" s="9">
        <v>5219025023</v>
      </c>
      <c r="D8" s="9">
        <v>2900240150.98</v>
      </c>
      <c r="E8" s="9">
        <v>2496924899.29</v>
      </c>
      <c r="F8" s="9">
        <f t="shared" si="0"/>
        <v>2523022660.71</v>
      </c>
      <c r="G8" s="9">
        <f t="shared" si="1"/>
        <v>2722100123.71</v>
      </c>
      <c r="H8" s="9">
        <f t="shared" ref="H8:H58" si="5">D8-E8</f>
        <v>403315251.69000006</v>
      </c>
      <c r="I8" s="9">
        <f>E8/B8*100</f>
        <v>49.74005942185579</v>
      </c>
      <c r="J8" s="9">
        <f t="shared" si="3"/>
        <v>47.842746265560486</v>
      </c>
      <c r="K8" s="9">
        <f t="shared" si="4"/>
        <v>86.093729115717593</v>
      </c>
      <c r="M8" s="14"/>
      <c r="N8" s="14"/>
    </row>
    <row r="9" spans="1:14" ht="43.95" customHeight="1" x14ac:dyDescent="0.25">
      <c r="A9" s="19" t="s">
        <v>2</v>
      </c>
      <c r="B9" s="9">
        <v>169980700</v>
      </c>
      <c r="C9" s="9">
        <v>265141159</v>
      </c>
      <c r="D9" s="9">
        <v>144912944</v>
      </c>
      <c r="E9" s="9">
        <v>67250579.810000002</v>
      </c>
      <c r="F9" s="9">
        <f t="shared" ref="F9:F11" si="6">B9-E9</f>
        <v>102730120.19</v>
      </c>
      <c r="G9" s="9">
        <f t="shared" ref="G9" si="7">C9-E9</f>
        <v>197890579.19</v>
      </c>
      <c r="H9" s="9">
        <f t="shared" ref="H9" si="8">D9-E9</f>
        <v>77662364.189999998</v>
      </c>
      <c r="I9" s="9">
        <f t="shared" ref="I9" si="9">E9/B9*100</f>
        <v>39.56365623273701</v>
      </c>
      <c r="J9" s="9">
        <f t="shared" si="3"/>
        <v>25.364066470720982</v>
      </c>
      <c r="K9" s="9">
        <f t="shared" si="4"/>
        <v>46.40757268032592</v>
      </c>
    </row>
    <row r="10" spans="1:14" ht="52.8" x14ac:dyDescent="0.25">
      <c r="A10" s="6" t="s">
        <v>30</v>
      </c>
      <c r="B10" s="7">
        <f>B11</f>
        <v>3447050</v>
      </c>
      <c r="C10" s="7">
        <f t="shared" ref="C10:E10" si="10">C11</f>
        <v>3447050</v>
      </c>
      <c r="D10" s="7">
        <f t="shared" si="10"/>
        <v>3023400</v>
      </c>
      <c r="E10" s="7">
        <f t="shared" si="10"/>
        <v>1640988.53</v>
      </c>
      <c r="F10" s="7">
        <f t="shared" si="0"/>
        <v>1806061.47</v>
      </c>
      <c r="G10" s="7">
        <f t="shared" si="1"/>
        <v>1806061.47</v>
      </c>
      <c r="H10" s="7">
        <f t="shared" si="5"/>
        <v>1382411.47</v>
      </c>
      <c r="I10" s="7">
        <f t="shared" si="2"/>
        <v>47.605591157656548</v>
      </c>
      <c r="J10" s="7">
        <f t="shared" si="3"/>
        <v>47.605591157656548</v>
      </c>
      <c r="K10" s="7">
        <f t="shared" si="4"/>
        <v>54.27626281669643</v>
      </c>
    </row>
    <row r="11" spans="1:14" ht="46.2" customHeight="1" x14ac:dyDescent="0.25">
      <c r="A11" s="12" t="s">
        <v>1</v>
      </c>
      <c r="B11" s="9">
        <v>3447050</v>
      </c>
      <c r="C11" s="9">
        <v>3447050</v>
      </c>
      <c r="D11" s="9">
        <v>3023400</v>
      </c>
      <c r="E11" s="9">
        <v>1640988.53</v>
      </c>
      <c r="F11" s="9">
        <f t="shared" si="6"/>
        <v>1806061.47</v>
      </c>
      <c r="G11" s="9">
        <f t="shared" si="1"/>
        <v>1806061.47</v>
      </c>
      <c r="H11" s="9">
        <f t="shared" si="5"/>
        <v>1382411.47</v>
      </c>
      <c r="I11" s="9">
        <f>E11/B11*100</f>
        <v>47.605591157656548</v>
      </c>
      <c r="J11" s="9">
        <f t="shared" si="3"/>
        <v>47.605591157656548</v>
      </c>
      <c r="K11" s="9">
        <f t="shared" si="4"/>
        <v>54.27626281669643</v>
      </c>
    </row>
    <row r="12" spans="1:14" s="13" customFormat="1" ht="41.4" customHeight="1" x14ac:dyDescent="0.25">
      <c r="A12" s="6" t="s">
        <v>32</v>
      </c>
      <c r="B12" s="7">
        <f>B13</f>
        <v>61931786</v>
      </c>
      <c r="C12" s="7">
        <f t="shared" ref="C12:E12" si="11">C13</f>
        <v>61931786</v>
      </c>
      <c r="D12" s="7">
        <f t="shared" si="11"/>
        <v>22335358</v>
      </c>
      <c r="E12" s="7">
        <f t="shared" si="11"/>
        <v>14961847.029999999</v>
      </c>
      <c r="F12" s="7">
        <f t="shared" si="0"/>
        <v>46969938.969999999</v>
      </c>
      <c r="G12" s="7">
        <f t="shared" si="1"/>
        <v>46969938.969999999</v>
      </c>
      <c r="H12" s="7">
        <f t="shared" si="5"/>
        <v>7373510.9700000007</v>
      </c>
      <c r="I12" s="7">
        <f t="shared" si="2"/>
        <v>24.158591244244111</v>
      </c>
      <c r="J12" s="7">
        <f t="shared" si="3"/>
        <v>24.158591244244111</v>
      </c>
      <c r="K12" s="7">
        <f t="shared" si="4"/>
        <v>66.987272064320607</v>
      </c>
      <c r="M12" s="14"/>
    </row>
    <row r="13" spans="1:14" s="13" customFormat="1" ht="46.2" customHeight="1" x14ac:dyDescent="0.25">
      <c r="A13" s="12" t="s">
        <v>1</v>
      </c>
      <c r="B13" s="9">
        <v>61931786</v>
      </c>
      <c r="C13" s="9">
        <v>61931786</v>
      </c>
      <c r="D13" s="9">
        <v>22335358</v>
      </c>
      <c r="E13" s="9">
        <v>14961847.029999999</v>
      </c>
      <c r="F13" s="9">
        <f t="shared" si="0"/>
        <v>46969938.969999999</v>
      </c>
      <c r="G13" s="9">
        <f t="shared" si="1"/>
        <v>46969938.969999999</v>
      </c>
      <c r="H13" s="9">
        <f t="shared" si="5"/>
        <v>7373510.9700000007</v>
      </c>
      <c r="I13" s="9">
        <f t="shared" si="2"/>
        <v>24.158591244244111</v>
      </c>
      <c r="J13" s="9">
        <f t="shared" si="3"/>
        <v>24.158591244244111</v>
      </c>
      <c r="K13" s="9">
        <f t="shared" si="4"/>
        <v>66.987272064320607</v>
      </c>
    </row>
    <row r="14" spans="1:14" ht="30.6" customHeight="1" x14ac:dyDescent="0.25">
      <c r="A14" s="6" t="s">
        <v>3</v>
      </c>
      <c r="B14" s="7">
        <f>B15</f>
        <v>75125200</v>
      </c>
      <c r="C14" s="7">
        <f t="shared" ref="C14:E14" si="12">C15</f>
        <v>74004936</v>
      </c>
      <c r="D14" s="7">
        <f t="shared" si="12"/>
        <v>34159964</v>
      </c>
      <c r="E14" s="7">
        <f t="shared" si="12"/>
        <v>29101277.07</v>
      </c>
      <c r="F14" s="7">
        <f t="shared" si="0"/>
        <v>46023922.93</v>
      </c>
      <c r="G14" s="7">
        <f t="shared" si="1"/>
        <v>44903658.93</v>
      </c>
      <c r="H14" s="7">
        <f t="shared" si="5"/>
        <v>5058686.93</v>
      </c>
      <c r="I14" s="7">
        <f t="shared" si="2"/>
        <v>38.737037731679919</v>
      </c>
      <c r="J14" s="7">
        <f t="shared" si="3"/>
        <v>39.323427115726446</v>
      </c>
      <c r="K14" s="7">
        <f t="shared" si="4"/>
        <v>85.191181905226827</v>
      </c>
    </row>
    <row r="15" spans="1:14" ht="37.200000000000003" customHeight="1" x14ac:dyDescent="0.25">
      <c r="A15" s="12" t="s">
        <v>1</v>
      </c>
      <c r="B15" s="9">
        <v>75125200</v>
      </c>
      <c r="C15" s="9">
        <v>74004936</v>
      </c>
      <c r="D15" s="9">
        <v>34159964</v>
      </c>
      <c r="E15" s="9">
        <v>29101277.07</v>
      </c>
      <c r="F15" s="9">
        <f t="shared" si="0"/>
        <v>46023922.93</v>
      </c>
      <c r="G15" s="9">
        <f t="shared" si="1"/>
        <v>44903658.93</v>
      </c>
      <c r="H15" s="9">
        <f t="shared" si="5"/>
        <v>5058686.93</v>
      </c>
      <c r="I15" s="9">
        <f t="shared" si="2"/>
        <v>38.737037731679919</v>
      </c>
      <c r="J15" s="9">
        <f t="shared" si="3"/>
        <v>39.323427115726446</v>
      </c>
      <c r="K15" s="9">
        <f t="shared" si="4"/>
        <v>85.191181905226827</v>
      </c>
    </row>
    <row r="16" spans="1:14" ht="43.2" customHeight="1" x14ac:dyDescent="0.25">
      <c r="A16" s="6" t="s">
        <v>33</v>
      </c>
      <c r="B16" s="7">
        <f>B17</f>
        <v>136152200</v>
      </c>
      <c r="C16" s="7">
        <f>SUM(C17:C17)</f>
        <v>136817657</v>
      </c>
      <c r="D16" s="7">
        <f>SUM(D17:D17)</f>
        <v>71018911.150000006</v>
      </c>
      <c r="E16" s="7">
        <f>SUM(E17:E17)</f>
        <v>62905228.899999999</v>
      </c>
      <c r="F16" s="7">
        <f t="shared" si="0"/>
        <v>73246971.099999994</v>
      </c>
      <c r="G16" s="7">
        <f t="shared" si="1"/>
        <v>73912428.099999994</v>
      </c>
      <c r="H16" s="7">
        <f t="shared" si="5"/>
        <v>8113682.2500000075</v>
      </c>
      <c r="I16" s="7">
        <f t="shared" si="2"/>
        <v>46.20213915015696</v>
      </c>
      <c r="J16" s="7">
        <f t="shared" si="3"/>
        <v>45.977420078170169</v>
      </c>
      <c r="K16" s="7">
        <f t="shared" si="4"/>
        <v>88.575321532509861</v>
      </c>
    </row>
    <row r="17" spans="1:11" ht="43.2" customHeight="1" x14ac:dyDescent="0.25">
      <c r="A17" s="12" t="s">
        <v>1</v>
      </c>
      <c r="B17" s="9">
        <v>136152200</v>
      </c>
      <c r="C17" s="9">
        <v>136817657</v>
      </c>
      <c r="D17" s="9">
        <v>71018911.150000006</v>
      </c>
      <c r="E17" s="9">
        <v>62905228.899999999</v>
      </c>
      <c r="F17" s="9">
        <f>B17-E17</f>
        <v>73246971.099999994</v>
      </c>
      <c r="G17" s="9">
        <f>C17-E17</f>
        <v>73912428.099999994</v>
      </c>
      <c r="H17" s="9">
        <f>D17-E17</f>
        <v>8113682.2500000075</v>
      </c>
      <c r="I17" s="9">
        <f t="shared" si="2"/>
        <v>46.20213915015696</v>
      </c>
      <c r="J17" s="9">
        <f t="shared" si="3"/>
        <v>45.977420078170169</v>
      </c>
      <c r="K17" s="9">
        <f t="shared" si="4"/>
        <v>88.575321532509861</v>
      </c>
    </row>
    <row r="18" spans="1:11" ht="43.2" customHeight="1" x14ac:dyDescent="0.25">
      <c r="A18" s="6" t="s">
        <v>34</v>
      </c>
      <c r="B18" s="7">
        <f>B19</f>
        <v>55000</v>
      </c>
      <c r="C18" s="7">
        <f t="shared" ref="C18:E18" si="13">C19</f>
        <v>55000</v>
      </c>
      <c r="D18" s="7">
        <f t="shared" si="13"/>
        <v>55000</v>
      </c>
      <c r="E18" s="7">
        <f t="shared" si="13"/>
        <v>55000</v>
      </c>
      <c r="F18" s="7">
        <f t="shared" si="0"/>
        <v>0</v>
      </c>
      <c r="G18" s="7">
        <f t="shared" si="1"/>
        <v>0</v>
      </c>
      <c r="H18" s="7">
        <f>D18-E18</f>
        <v>0</v>
      </c>
      <c r="I18" s="7">
        <f t="shared" si="2"/>
        <v>100</v>
      </c>
      <c r="J18" s="7">
        <f t="shared" si="3"/>
        <v>100</v>
      </c>
      <c r="K18" s="7">
        <f t="shared" si="4"/>
        <v>100</v>
      </c>
    </row>
    <row r="19" spans="1:11" ht="45.6" customHeight="1" x14ac:dyDescent="0.25">
      <c r="A19" s="12" t="s">
        <v>1</v>
      </c>
      <c r="B19" s="9">
        <v>55000</v>
      </c>
      <c r="C19" s="9">
        <v>55000</v>
      </c>
      <c r="D19" s="9">
        <v>55000</v>
      </c>
      <c r="E19" s="9">
        <v>55000</v>
      </c>
      <c r="F19" s="9">
        <f t="shared" si="0"/>
        <v>0</v>
      </c>
      <c r="G19" s="9">
        <f t="shared" si="1"/>
        <v>0</v>
      </c>
      <c r="H19" s="9">
        <f>D19-E19</f>
        <v>0</v>
      </c>
      <c r="I19" s="9">
        <f t="shared" si="2"/>
        <v>100</v>
      </c>
      <c r="J19" s="9">
        <f t="shared" si="3"/>
        <v>100</v>
      </c>
      <c r="K19" s="9">
        <f t="shared" si="4"/>
        <v>100</v>
      </c>
    </row>
    <row r="20" spans="1:11" ht="39.6" x14ac:dyDescent="0.25">
      <c r="A20" s="6" t="s">
        <v>28</v>
      </c>
      <c r="B20" s="7">
        <f>SUM(B21:B22)</f>
        <v>786302</v>
      </c>
      <c r="C20" s="7">
        <f>SUM(C21:C22)</f>
        <v>1468899</v>
      </c>
      <c r="D20" s="7">
        <f>SUM(D21:D22)</f>
        <v>1468899</v>
      </c>
      <c r="E20" s="7">
        <f>SUM(E21:E22)</f>
        <v>986634.28</v>
      </c>
      <c r="F20" s="7">
        <f t="shared" si="0"/>
        <v>-200332.28000000003</v>
      </c>
      <c r="G20" s="7">
        <f t="shared" si="1"/>
        <v>482264.72</v>
      </c>
      <c r="H20" s="7">
        <f t="shared" si="5"/>
        <v>482264.72</v>
      </c>
      <c r="I20" s="7">
        <f t="shared" si="2"/>
        <v>125.47777825822648</v>
      </c>
      <c r="J20" s="7">
        <f t="shared" si="3"/>
        <v>67.168285906655257</v>
      </c>
      <c r="K20" s="7">
        <f t="shared" si="4"/>
        <v>67.168285906655257</v>
      </c>
    </row>
    <row r="21" spans="1:11" ht="45" customHeight="1" x14ac:dyDescent="0.25">
      <c r="A21" s="12" t="s">
        <v>1</v>
      </c>
      <c r="B21" s="9">
        <v>786302</v>
      </c>
      <c r="C21" s="9">
        <v>786302</v>
      </c>
      <c r="D21" s="9">
        <v>786302</v>
      </c>
      <c r="E21" s="9">
        <v>304038</v>
      </c>
      <c r="F21" s="9">
        <f t="shared" si="0"/>
        <v>482264</v>
      </c>
      <c r="G21" s="9">
        <f t="shared" si="1"/>
        <v>482264</v>
      </c>
      <c r="H21" s="9">
        <f t="shared" si="5"/>
        <v>482264</v>
      </c>
      <c r="I21" s="9">
        <f t="shared" si="2"/>
        <v>38.666822671187404</v>
      </c>
      <c r="J21" s="9">
        <f t="shared" si="3"/>
        <v>38.666822671187404</v>
      </c>
      <c r="K21" s="9">
        <f t="shared" si="4"/>
        <v>38.666822671187404</v>
      </c>
    </row>
    <row r="22" spans="1:11" ht="49.8" customHeight="1" x14ac:dyDescent="0.25">
      <c r="A22" s="12" t="s">
        <v>9</v>
      </c>
      <c r="B22" s="9"/>
      <c r="C22" s="9">
        <v>682597</v>
      </c>
      <c r="D22" s="9">
        <v>682597</v>
      </c>
      <c r="E22" s="9">
        <v>682596.28</v>
      </c>
      <c r="F22" s="9">
        <f t="shared" ref="F22" si="14">B22-E22</f>
        <v>-682596.28</v>
      </c>
      <c r="G22" s="9">
        <f t="shared" ref="G22" si="15">C22-E22</f>
        <v>0.71999999997206032</v>
      </c>
      <c r="H22" s="9">
        <f t="shared" ref="H22" si="16">D22-E22</f>
        <v>0.71999999997206032</v>
      </c>
      <c r="I22" s="9">
        <v>0</v>
      </c>
      <c r="J22" s="9">
        <f t="shared" si="3"/>
        <v>99.999894520485739</v>
      </c>
      <c r="K22" s="9">
        <f t="shared" si="4"/>
        <v>99.999894520485739</v>
      </c>
    </row>
    <row r="23" spans="1:11" ht="39.6" x14ac:dyDescent="0.25">
      <c r="A23" s="6" t="s">
        <v>31</v>
      </c>
      <c r="B23" s="7">
        <f>B24+B28</f>
        <v>735422460</v>
      </c>
      <c r="C23" s="7">
        <f>C24+C28</f>
        <v>836027521</v>
      </c>
      <c r="D23" s="7">
        <f>D24+D28</f>
        <v>418018010.07999998</v>
      </c>
      <c r="E23" s="7">
        <f>E24+E28</f>
        <v>388466039.02999997</v>
      </c>
      <c r="F23" s="7">
        <f t="shared" si="0"/>
        <v>346956420.97000003</v>
      </c>
      <c r="G23" s="7">
        <f t="shared" si="1"/>
        <v>447561481.97000003</v>
      </c>
      <c r="H23" s="7">
        <f t="shared" si="5"/>
        <v>29551971.050000012</v>
      </c>
      <c r="I23" s="7">
        <f t="shared" si="2"/>
        <v>52.822161432219517</v>
      </c>
      <c r="J23" s="7">
        <f t="shared" si="3"/>
        <v>46.465699904871911</v>
      </c>
      <c r="K23" s="7">
        <f t="shared" si="4"/>
        <v>92.930455067152636</v>
      </c>
    </row>
    <row r="24" spans="1:11" ht="26.4" collapsed="1" x14ac:dyDescent="0.25">
      <c r="A24" s="6" t="s">
        <v>64</v>
      </c>
      <c r="B24" s="7">
        <f>SUM(B25:B27)</f>
        <v>705971311</v>
      </c>
      <c r="C24" s="7">
        <f>SUM(C25:C27)</f>
        <v>799088792</v>
      </c>
      <c r="D24" s="7">
        <f>SUM(D25:D27)</f>
        <v>400776753.75</v>
      </c>
      <c r="E24" s="7">
        <f>SUM(E25:E27)</f>
        <v>371426803.19</v>
      </c>
      <c r="F24" s="7">
        <f>B24-E24</f>
        <v>334544507.81</v>
      </c>
      <c r="G24" s="7">
        <f t="shared" si="1"/>
        <v>427661988.81</v>
      </c>
      <c r="H24" s="7">
        <f t="shared" si="5"/>
        <v>29349950.560000002</v>
      </c>
      <c r="I24" s="7">
        <f t="shared" si="2"/>
        <v>52.61216672726804</v>
      </c>
      <c r="J24" s="7">
        <f t="shared" si="3"/>
        <v>46.481293056354119</v>
      </c>
      <c r="K24" s="7">
        <f t="shared" si="4"/>
        <v>92.676733297184157</v>
      </c>
    </row>
    <row r="25" spans="1:11" ht="39.6" x14ac:dyDescent="0.25">
      <c r="A25" s="12" t="s">
        <v>5</v>
      </c>
      <c r="B25" s="9">
        <v>705971311</v>
      </c>
      <c r="C25" s="9">
        <v>781587937</v>
      </c>
      <c r="D25" s="9">
        <v>383324537.75</v>
      </c>
      <c r="E25" s="9">
        <v>363348704.31</v>
      </c>
      <c r="F25" s="9">
        <f t="shared" si="0"/>
        <v>342622606.69</v>
      </c>
      <c r="G25" s="9">
        <f t="shared" si="1"/>
        <v>418239232.69</v>
      </c>
      <c r="H25" s="9">
        <f t="shared" si="5"/>
        <v>19975833.439999998</v>
      </c>
      <c r="I25" s="9">
        <f t="shared" si="2"/>
        <v>51.467913589196826</v>
      </c>
      <c r="J25" s="9">
        <f t="shared" si="3"/>
        <v>46.488525105013231</v>
      </c>
      <c r="K25" s="9">
        <f t="shared" si="4"/>
        <v>94.788793444517765</v>
      </c>
    </row>
    <row r="26" spans="1:11" ht="44.4" customHeight="1" x14ac:dyDescent="0.25">
      <c r="A26" s="12" t="s">
        <v>9</v>
      </c>
      <c r="B26" s="9"/>
      <c r="C26" s="9">
        <v>1100000</v>
      </c>
      <c r="D26" s="9">
        <v>1100000</v>
      </c>
      <c r="E26" s="9">
        <v>1100000</v>
      </c>
      <c r="F26" s="9">
        <f t="shared" ref="F26" si="17">B26-E26</f>
        <v>-1100000</v>
      </c>
      <c r="G26" s="9">
        <f t="shared" ref="G26" si="18">C26-E26</f>
        <v>0</v>
      </c>
      <c r="H26" s="9">
        <f>D26-E26</f>
        <v>0</v>
      </c>
      <c r="I26" s="9">
        <v>0</v>
      </c>
      <c r="J26" s="9">
        <f t="shared" si="3"/>
        <v>100</v>
      </c>
      <c r="K26" s="9">
        <f t="shared" si="4"/>
        <v>100</v>
      </c>
    </row>
    <row r="27" spans="1:11" ht="46.8" customHeight="1" x14ac:dyDescent="0.25">
      <c r="A27" s="19" t="s">
        <v>2</v>
      </c>
      <c r="B27" s="9"/>
      <c r="C27" s="9">
        <v>16400855</v>
      </c>
      <c r="D27" s="9">
        <v>16352216</v>
      </c>
      <c r="E27" s="9">
        <v>6978098.8799999999</v>
      </c>
      <c r="F27" s="9">
        <f t="shared" ref="F27" si="19">B27-E27</f>
        <v>-6978098.8799999999</v>
      </c>
      <c r="G27" s="9">
        <f t="shared" ref="G27" si="20">C27-E27</f>
        <v>9422756.120000001</v>
      </c>
      <c r="H27" s="9">
        <f t="shared" ref="H27" si="21">D27-E27</f>
        <v>9374117.120000001</v>
      </c>
      <c r="I27" s="9">
        <v>0</v>
      </c>
      <c r="J27" s="9">
        <f t="shared" si="3"/>
        <v>42.547165254494352</v>
      </c>
      <c r="K27" s="9">
        <f t="shared" si="4"/>
        <v>42.673720063384678</v>
      </c>
    </row>
    <row r="28" spans="1:11" ht="52.8" x14ac:dyDescent="0.25">
      <c r="A28" s="6" t="s">
        <v>35</v>
      </c>
      <c r="B28" s="7">
        <f>B29</f>
        <v>29451149</v>
      </c>
      <c r="C28" s="7">
        <f t="shared" ref="C28:E28" si="22">C29</f>
        <v>36938729</v>
      </c>
      <c r="D28" s="7">
        <f t="shared" si="22"/>
        <v>17241256.329999998</v>
      </c>
      <c r="E28" s="7">
        <f t="shared" si="22"/>
        <v>17039235.84</v>
      </c>
      <c r="F28" s="7">
        <f t="shared" si="0"/>
        <v>12411913.16</v>
      </c>
      <c r="G28" s="7">
        <f t="shared" si="1"/>
        <v>19899493.16</v>
      </c>
      <c r="H28" s="7">
        <f t="shared" si="5"/>
        <v>202020.48999999836</v>
      </c>
      <c r="I28" s="7">
        <f t="shared" si="2"/>
        <v>57.855928948646451</v>
      </c>
      <c r="J28" s="7">
        <f t="shared" si="3"/>
        <v>46.128376100866923</v>
      </c>
      <c r="K28" s="7">
        <f t="shared" si="4"/>
        <v>98.828272800233947</v>
      </c>
    </row>
    <row r="29" spans="1:11" ht="33.6" customHeight="1" x14ac:dyDescent="0.25">
      <c r="A29" s="12" t="s">
        <v>5</v>
      </c>
      <c r="B29" s="9">
        <v>29451149</v>
      </c>
      <c r="C29" s="9">
        <v>36938729</v>
      </c>
      <c r="D29" s="9">
        <v>17241256.329999998</v>
      </c>
      <c r="E29" s="9">
        <v>17039235.84</v>
      </c>
      <c r="F29" s="9">
        <f>B29-E29</f>
        <v>12411913.16</v>
      </c>
      <c r="G29" s="9">
        <f t="shared" si="1"/>
        <v>19899493.16</v>
      </c>
      <c r="H29" s="9">
        <f t="shared" si="5"/>
        <v>202020.48999999836</v>
      </c>
      <c r="I29" s="9">
        <f t="shared" si="2"/>
        <v>57.855928948646451</v>
      </c>
      <c r="J29" s="9">
        <f t="shared" si="3"/>
        <v>46.128376100866923</v>
      </c>
      <c r="K29" s="9">
        <f t="shared" si="4"/>
        <v>98.828272800233947</v>
      </c>
    </row>
    <row r="30" spans="1:11" ht="42" customHeight="1" x14ac:dyDescent="0.25">
      <c r="A30" s="6" t="s">
        <v>57</v>
      </c>
      <c r="B30" s="7">
        <f>B31+B34+B37</f>
        <v>1131487920</v>
      </c>
      <c r="C30" s="7">
        <f t="shared" ref="C30:E30" si="23">C31+C34+C37</f>
        <v>1198425585</v>
      </c>
      <c r="D30" s="7">
        <f t="shared" si="23"/>
        <v>406111276</v>
      </c>
      <c r="E30" s="7">
        <f t="shared" si="23"/>
        <v>359704863.88999999</v>
      </c>
      <c r="F30" s="7">
        <f t="shared" si="0"/>
        <v>771783056.11000001</v>
      </c>
      <c r="G30" s="7">
        <f t="shared" si="1"/>
        <v>838720721.11000001</v>
      </c>
      <c r="H30" s="7">
        <f t="shared" si="5"/>
        <v>46406412.110000014</v>
      </c>
      <c r="I30" s="7">
        <f t="shared" si="2"/>
        <v>31.790429003431164</v>
      </c>
      <c r="J30" s="7">
        <f t="shared" si="3"/>
        <v>30.014785097399265</v>
      </c>
      <c r="K30" s="7">
        <f t="shared" si="4"/>
        <v>88.572981137810118</v>
      </c>
    </row>
    <row r="31" spans="1:11" ht="66" x14ac:dyDescent="0.25">
      <c r="A31" s="6" t="s">
        <v>8</v>
      </c>
      <c r="B31" s="7">
        <f>SUM(B32:B33)</f>
        <v>686925393</v>
      </c>
      <c r="C31" s="7">
        <f t="shared" ref="C31:E31" si="24">SUM(C32:C33)</f>
        <v>670009573</v>
      </c>
      <c r="D31" s="7">
        <f t="shared" si="24"/>
        <v>362762787</v>
      </c>
      <c r="E31" s="7">
        <f t="shared" si="24"/>
        <v>334122049.95999998</v>
      </c>
      <c r="F31" s="7">
        <f t="shared" si="0"/>
        <v>352803343.04000002</v>
      </c>
      <c r="G31" s="7">
        <f t="shared" si="1"/>
        <v>335887523.04000002</v>
      </c>
      <c r="H31" s="7">
        <f t="shared" si="5"/>
        <v>28640737.040000021</v>
      </c>
      <c r="I31" s="7">
        <f t="shared" si="2"/>
        <v>48.640224013381314</v>
      </c>
      <c r="J31" s="7">
        <f t="shared" si="3"/>
        <v>49.868250160061514</v>
      </c>
      <c r="K31" s="7">
        <f t="shared" si="4"/>
        <v>92.104830465976093</v>
      </c>
    </row>
    <row r="32" spans="1:11" ht="42.6" customHeight="1" x14ac:dyDescent="0.25">
      <c r="A32" s="12" t="s">
        <v>1</v>
      </c>
      <c r="B32" s="9">
        <v>299170</v>
      </c>
      <c r="C32" s="9">
        <v>299170</v>
      </c>
      <c r="D32" s="9">
        <v>149100</v>
      </c>
      <c r="E32" s="9">
        <v>139100</v>
      </c>
      <c r="F32" s="9">
        <f t="shared" si="0"/>
        <v>160070</v>
      </c>
      <c r="G32" s="9">
        <f t="shared" si="1"/>
        <v>160070</v>
      </c>
      <c r="H32" s="9">
        <f t="shared" si="5"/>
        <v>10000</v>
      </c>
      <c r="I32" s="9">
        <f t="shared" si="2"/>
        <v>46.495303673496672</v>
      </c>
      <c r="J32" s="9">
        <f t="shared" si="3"/>
        <v>46.495303673496672</v>
      </c>
      <c r="K32" s="9">
        <f t="shared" si="4"/>
        <v>93.293091884641171</v>
      </c>
    </row>
    <row r="33" spans="1:14" ht="39.6" x14ac:dyDescent="0.25">
      <c r="A33" s="12" t="s">
        <v>6</v>
      </c>
      <c r="B33" s="9">
        <v>686626223</v>
      </c>
      <c r="C33" s="9">
        <v>669710403</v>
      </c>
      <c r="D33" s="9">
        <v>362613687</v>
      </c>
      <c r="E33" s="9">
        <v>333982949.95999998</v>
      </c>
      <c r="F33" s="9">
        <f t="shared" si="0"/>
        <v>352643273.04000002</v>
      </c>
      <c r="G33" s="9">
        <f t="shared" si="1"/>
        <v>335727453.04000002</v>
      </c>
      <c r="H33" s="9">
        <f t="shared" si="5"/>
        <v>28630737.040000021</v>
      </c>
      <c r="I33" s="9">
        <f t="shared" si="2"/>
        <v>48.641158576898682</v>
      </c>
      <c r="J33" s="9">
        <f t="shared" si="3"/>
        <v>49.869756907449442</v>
      </c>
      <c r="K33" s="9">
        <f t="shared" si="4"/>
        <v>92.104341874993807</v>
      </c>
      <c r="M33" s="8"/>
      <c r="N33" s="8"/>
    </row>
    <row r="34" spans="1:14" ht="39.6" x14ac:dyDescent="0.25">
      <c r="A34" s="6" t="s">
        <v>36</v>
      </c>
      <c r="B34" s="7">
        <f>SUM(B35:B36)</f>
        <v>422242527</v>
      </c>
      <c r="C34" s="7">
        <f t="shared" ref="C34:E34" si="25">SUM(C35:C36)</f>
        <v>500889121</v>
      </c>
      <c r="D34" s="7">
        <f t="shared" si="25"/>
        <v>31022209</v>
      </c>
      <c r="E34" s="7">
        <f t="shared" si="25"/>
        <v>14628908.18</v>
      </c>
      <c r="F34" s="7">
        <f t="shared" si="0"/>
        <v>407613618.81999999</v>
      </c>
      <c r="G34" s="7">
        <f t="shared" si="1"/>
        <v>486260212.81999999</v>
      </c>
      <c r="H34" s="7">
        <f t="shared" si="5"/>
        <v>16393300.82</v>
      </c>
      <c r="I34" s="7">
        <f t="shared" si="2"/>
        <v>3.46457479873883</v>
      </c>
      <c r="J34" s="7">
        <f t="shared" si="3"/>
        <v>2.9205881235340305</v>
      </c>
      <c r="K34" s="7">
        <f t="shared" si="4"/>
        <v>47.156242742094861</v>
      </c>
    </row>
    <row r="35" spans="1:14" ht="39.6" x14ac:dyDescent="0.25">
      <c r="A35" s="12" t="s">
        <v>6</v>
      </c>
      <c r="B35" s="9"/>
      <c r="C35" s="9">
        <v>310000</v>
      </c>
      <c r="D35" s="9">
        <v>310000</v>
      </c>
      <c r="E35" s="9">
        <v>310000</v>
      </c>
      <c r="F35" s="9">
        <f t="shared" si="0"/>
        <v>-310000</v>
      </c>
      <c r="G35" s="9">
        <f>C35-E35</f>
        <v>0</v>
      </c>
      <c r="H35" s="9">
        <f t="shared" si="5"/>
        <v>0</v>
      </c>
      <c r="I35" s="9">
        <v>0</v>
      </c>
      <c r="J35" s="9">
        <f t="shared" si="3"/>
        <v>100</v>
      </c>
      <c r="K35" s="9">
        <f t="shared" si="4"/>
        <v>100</v>
      </c>
    </row>
    <row r="36" spans="1:14" ht="66" x14ac:dyDescent="0.25">
      <c r="A36" s="12" t="s">
        <v>2</v>
      </c>
      <c r="B36" s="9">
        <v>422242527</v>
      </c>
      <c r="C36" s="9">
        <v>500579121</v>
      </c>
      <c r="D36" s="9">
        <v>30712209</v>
      </c>
      <c r="E36" s="9">
        <v>14318908.18</v>
      </c>
      <c r="F36" s="9">
        <f t="shared" si="0"/>
        <v>407923618.81999999</v>
      </c>
      <c r="G36" s="9">
        <f t="shared" si="1"/>
        <v>486260212.81999999</v>
      </c>
      <c r="H36" s="9">
        <f t="shared" si="5"/>
        <v>16393300.82</v>
      </c>
      <c r="I36" s="9">
        <f t="shared" si="2"/>
        <v>3.391157276775203</v>
      </c>
      <c r="J36" s="9">
        <f t="shared" si="3"/>
        <v>2.8604685212190462</v>
      </c>
      <c r="K36" s="9">
        <f t="shared" si="4"/>
        <v>46.62285340660452</v>
      </c>
      <c r="M36" s="8"/>
    </row>
    <row r="37" spans="1:14" ht="39.6" x14ac:dyDescent="0.25">
      <c r="A37" s="6" t="s">
        <v>37</v>
      </c>
      <c r="B37" s="7">
        <f>B38</f>
        <v>22320000</v>
      </c>
      <c r="C37" s="7">
        <f t="shared" ref="C37:E37" si="26">C38</f>
        <v>27526891</v>
      </c>
      <c r="D37" s="7">
        <f t="shared" si="26"/>
        <v>12326280</v>
      </c>
      <c r="E37" s="7">
        <f t="shared" si="26"/>
        <v>10953905.75</v>
      </c>
      <c r="F37" s="7">
        <f t="shared" si="0"/>
        <v>11366094.25</v>
      </c>
      <c r="G37" s="7">
        <f t="shared" si="1"/>
        <v>16572985.25</v>
      </c>
      <c r="H37" s="7">
        <f t="shared" si="5"/>
        <v>1372374.25</v>
      </c>
      <c r="I37" s="7">
        <f t="shared" si="2"/>
        <v>49.076638664874551</v>
      </c>
      <c r="J37" s="7">
        <f t="shared" si="3"/>
        <v>39.793472317669291</v>
      </c>
      <c r="K37" s="7">
        <f t="shared" si="4"/>
        <v>88.866273928549404</v>
      </c>
    </row>
    <row r="38" spans="1:14" ht="40.200000000000003" customHeight="1" x14ac:dyDescent="0.25">
      <c r="A38" s="12" t="s">
        <v>6</v>
      </c>
      <c r="B38" s="9">
        <v>22320000</v>
      </c>
      <c r="C38" s="9">
        <v>27526891</v>
      </c>
      <c r="D38" s="9">
        <v>12326280</v>
      </c>
      <c r="E38" s="9">
        <v>10953905.75</v>
      </c>
      <c r="F38" s="9">
        <f t="shared" si="0"/>
        <v>11366094.25</v>
      </c>
      <c r="G38" s="9">
        <f t="shared" si="1"/>
        <v>16572985.25</v>
      </c>
      <c r="H38" s="9">
        <f t="shared" si="5"/>
        <v>1372374.25</v>
      </c>
      <c r="I38" s="9">
        <f t="shared" si="2"/>
        <v>49.076638664874551</v>
      </c>
      <c r="J38" s="9">
        <f t="shared" si="3"/>
        <v>39.793472317669291</v>
      </c>
      <c r="K38" s="9">
        <f t="shared" si="4"/>
        <v>88.866273928549404</v>
      </c>
    </row>
    <row r="39" spans="1:14" ht="39.6" x14ac:dyDescent="0.25">
      <c r="A39" s="6" t="s">
        <v>38</v>
      </c>
      <c r="B39" s="7">
        <f>B40+B44+B46+B48</f>
        <v>4590466330</v>
      </c>
      <c r="C39" s="7">
        <f>C40+C44+C46+C48</f>
        <v>5050998482.3500004</v>
      </c>
      <c r="D39" s="7">
        <f>D40+D44+D46+D48</f>
        <v>3226327895.7099996</v>
      </c>
      <c r="E39" s="7">
        <f>E40+E44+E46+E48</f>
        <v>2978934774.8699994</v>
      </c>
      <c r="F39" s="7">
        <f t="shared" si="0"/>
        <v>1611531555.1300006</v>
      </c>
      <c r="G39" s="7">
        <f t="shared" si="1"/>
        <v>2072063707.480001</v>
      </c>
      <c r="H39" s="7">
        <f t="shared" si="5"/>
        <v>247393120.84000015</v>
      </c>
      <c r="I39" s="7">
        <f t="shared" si="2"/>
        <v>64.893946730462119</v>
      </c>
      <c r="J39" s="7">
        <f t="shared" si="3"/>
        <v>58.9771465043885</v>
      </c>
      <c r="K39" s="7">
        <f t="shared" si="4"/>
        <v>92.33205275976583</v>
      </c>
    </row>
    <row r="40" spans="1:14" ht="39.6" collapsed="1" x14ac:dyDescent="0.25">
      <c r="A40" s="6" t="s">
        <v>39</v>
      </c>
      <c r="B40" s="7">
        <f>SUM(B41:B43)</f>
        <v>103832930</v>
      </c>
      <c r="C40" s="7">
        <f t="shared" ref="C40:E40" si="27">SUM(C41:C43)</f>
        <v>187560251</v>
      </c>
      <c r="D40" s="7">
        <f t="shared" si="27"/>
        <v>16060093.91</v>
      </c>
      <c r="E40" s="7">
        <f t="shared" si="27"/>
        <v>13069378.720000001</v>
      </c>
      <c r="F40" s="7">
        <f t="shared" si="0"/>
        <v>90763551.280000001</v>
      </c>
      <c r="G40" s="7">
        <f t="shared" si="1"/>
        <v>174490872.28</v>
      </c>
      <c r="H40" s="7">
        <f t="shared" si="5"/>
        <v>2990715.1899999995</v>
      </c>
      <c r="I40" s="7">
        <f t="shared" si="2"/>
        <v>12.586930485347953</v>
      </c>
      <c r="J40" s="7">
        <f t="shared" si="3"/>
        <v>6.9680961985916738</v>
      </c>
      <c r="K40" s="7">
        <f t="shared" si="4"/>
        <v>81.37797196728846</v>
      </c>
    </row>
    <row r="41" spans="1:14" ht="57" customHeight="1" outlineLevel="1" x14ac:dyDescent="0.25">
      <c r="A41" s="12" t="s">
        <v>4</v>
      </c>
      <c r="B41" s="9"/>
      <c r="C41" s="9">
        <v>4306370</v>
      </c>
      <c r="D41" s="9">
        <v>0</v>
      </c>
      <c r="E41" s="9">
        <v>0</v>
      </c>
      <c r="F41" s="9">
        <f t="shared" si="0"/>
        <v>0</v>
      </c>
      <c r="G41" s="9">
        <f t="shared" si="1"/>
        <v>4306370</v>
      </c>
      <c r="H41" s="9">
        <f>D41-E41</f>
        <v>0</v>
      </c>
      <c r="I41" s="9">
        <v>0</v>
      </c>
      <c r="J41" s="9">
        <f t="shared" si="3"/>
        <v>0</v>
      </c>
      <c r="K41" s="9">
        <v>0</v>
      </c>
      <c r="M41" s="8"/>
    </row>
    <row r="42" spans="1:14" ht="66" x14ac:dyDescent="0.25">
      <c r="A42" s="12" t="s">
        <v>2</v>
      </c>
      <c r="B42" s="9">
        <v>88094330</v>
      </c>
      <c r="C42" s="9">
        <v>138333482</v>
      </c>
      <c r="D42" s="9">
        <v>5545450</v>
      </c>
      <c r="E42" s="9">
        <v>3063416.91</v>
      </c>
      <c r="F42" s="9">
        <f t="shared" si="0"/>
        <v>85030913.090000004</v>
      </c>
      <c r="G42" s="9">
        <f t="shared" si="1"/>
        <v>135270065.09</v>
      </c>
      <c r="H42" s="9">
        <f t="shared" si="5"/>
        <v>2482033.09</v>
      </c>
      <c r="I42" s="9">
        <f t="shared" si="2"/>
        <v>3.4774280138120131</v>
      </c>
      <c r="J42" s="9">
        <f t="shared" si="3"/>
        <v>2.2145158682552357</v>
      </c>
      <c r="K42" s="9">
        <f t="shared" si="4"/>
        <v>55.241989559007841</v>
      </c>
      <c r="M42" s="8"/>
    </row>
    <row r="43" spans="1:14" ht="30.6" x14ac:dyDescent="0.25">
      <c r="A43" s="19" t="s">
        <v>9</v>
      </c>
      <c r="B43" s="9">
        <v>15738600</v>
      </c>
      <c r="C43" s="9">
        <v>44920399</v>
      </c>
      <c r="D43" s="9">
        <v>10514643.91</v>
      </c>
      <c r="E43" s="9">
        <v>10005961.810000001</v>
      </c>
      <c r="F43" s="9">
        <f t="shared" si="0"/>
        <v>5732638.1899999995</v>
      </c>
      <c r="G43" s="9">
        <f t="shared" ref="G43" si="28">C43-E43</f>
        <v>34914437.189999998</v>
      </c>
      <c r="H43" s="9">
        <f t="shared" ref="H43" si="29">D43-E43</f>
        <v>508682.09999999963</v>
      </c>
      <c r="I43" s="9">
        <f t="shared" si="2"/>
        <v>63.575933119845473</v>
      </c>
      <c r="J43" s="9">
        <f t="shared" si="3"/>
        <v>22.274872959164945</v>
      </c>
      <c r="K43" s="9">
        <f t="shared" si="4"/>
        <v>95.162155710130946</v>
      </c>
      <c r="M43" s="8"/>
    </row>
    <row r="44" spans="1:14" ht="39.6" x14ac:dyDescent="0.25">
      <c r="A44" s="6" t="s">
        <v>40</v>
      </c>
      <c r="B44" s="7">
        <f>SUM(B45:B45)</f>
        <v>4334944200</v>
      </c>
      <c r="C44" s="7">
        <f>SUM(C45:C45)</f>
        <v>4702916452</v>
      </c>
      <c r="D44" s="7">
        <f>SUM(D45:D45)</f>
        <v>3139298852</v>
      </c>
      <c r="E44" s="7">
        <f>SUM(E45:E45)</f>
        <v>2906485814.9299998</v>
      </c>
      <c r="F44" s="7">
        <f t="shared" si="0"/>
        <v>1428458385.0700002</v>
      </c>
      <c r="G44" s="7">
        <f t="shared" si="1"/>
        <v>1796430637.0700002</v>
      </c>
      <c r="H44" s="7">
        <f t="shared" si="5"/>
        <v>232813037.07000017</v>
      </c>
      <c r="I44" s="7">
        <f t="shared" si="2"/>
        <v>67.04782531987378</v>
      </c>
      <c r="J44" s="7">
        <f t="shared" si="3"/>
        <v>61.801774379682293</v>
      </c>
      <c r="K44" s="7">
        <f t="shared" si="4"/>
        <v>92.583916089362489</v>
      </c>
    </row>
    <row r="45" spans="1:14" ht="53.4" customHeight="1" x14ac:dyDescent="0.25">
      <c r="A45" s="12" t="s">
        <v>4</v>
      </c>
      <c r="B45" s="9">
        <v>4334944200</v>
      </c>
      <c r="C45" s="9">
        <v>4702916452</v>
      </c>
      <c r="D45" s="9">
        <v>3139298852</v>
      </c>
      <c r="E45" s="9">
        <v>2906485814.9299998</v>
      </c>
      <c r="F45" s="9">
        <f t="shared" si="0"/>
        <v>1428458385.0700002</v>
      </c>
      <c r="G45" s="9">
        <f t="shared" si="1"/>
        <v>1796430637.0700002</v>
      </c>
      <c r="H45" s="9">
        <f t="shared" si="5"/>
        <v>232813037.07000017</v>
      </c>
      <c r="I45" s="9">
        <f t="shared" si="2"/>
        <v>67.04782531987378</v>
      </c>
      <c r="J45" s="9">
        <f t="shared" si="3"/>
        <v>61.801774379682293</v>
      </c>
      <c r="K45" s="9">
        <f t="shared" si="4"/>
        <v>92.583916089362489</v>
      </c>
      <c r="M45" s="8"/>
    </row>
    <row r="46" spans="1:14" ht="67.2" customHeight="1" x14ac:dyDescent="0.25">
      <c r="A46" s="6" t="s">
        <v>41</v>
      </c>
      <c r="B46" s="7">
        <f>SUM(B47:B47)</f>
        <v>24978500</v>
      </c>
      <c r="C46" s="7">
        <f>SUM(C47:C47)</f>
        <v>25379173.350000001</v>
      </c>
      <c r="D46" s="7">
        <f>SUM(D47:D47)</f>
        <v>11561223.35</v>
      </c>
      <c r="E46" s="7">
        <f>SUM(E47:E47)</f>
        <v>4632363</v>
      </c>
      <c r="F46" s="7">
        <f t="shared" si="0"/>
        <v>20346137</v>
      </c>
      <c r="G46" s="7">
        <f t="shared" si="1"/>
        <v>20746810.350000001</v>
      </c>
      <c r="H46" s="7">
        <f t="shared" si="5"/>
        <v>6928860.3499999996</v>
      </c>
      <c r="I46" s="7">
        <f t="shared" si="2"/>
        <v>18.545401044898611</v>
      </c>
      <c r="J46" s="7">
        <f t="shared" si="3"/>
        <v>18.252615781120387</v>
      </c>
      <c r="K46" s="7">
        <f t="shared" si="4"/>
        <v>40.068104038488286</v>
      </c>
    </row>
    <row r="47" spans="1:14" ht="58.2" customHeight="1" x14ac:dyDescent="0.25">
      <c r="A47" s="12" t="s">
        <v>4</v>
      </c>
      <c r="B47" s="9">
        <v>24978500</v>
      </c>
      <c r="C47" s="9">
        <v>25379173.350000001</v>
      </c>
      <c r="D47" s="9">
        <v>11561223.35</v>
      </c>
      <c r="E47" s="9">
        <v>4632363</v>
      </c>
      <c r="F47" s="9">
        <f t="shared" si="0"/>
        <v>20346137</v>
      </c>
      <c r="G47" s="9">
        <f t="shared" si="1"/>
        <v>20746810.350000001</v>
      </c>
      <c r="H47" s="9">
        <f t="shared" si="5"/>
        <v>6928860.3499999996</v>
      </c>
      <c r="I47" s="9">
        <f t="shared" si="2"/>
        <v>18.545401044898611</v>
      </c>
      <c r="J47" s="9">
        <f t="shared" si="3"/>
        <v>18.252615781120387</v>
      </c>
      <c r="K47" s="9">
        <f t="shared" si="4"/>
        <v>40.068104038488286</v>
      </c>
    </row>
    <row r="48" spans="1:14" ht="42" customHeight="1" x14ac:dyDescent="0.25">
      <c r="A48" s="6" t="s">
        <v>7</v>
      </c>
      <c r="B48" s="7">
        <f>SUM(B49:B49)</f>
        <v>126710700</v>
      </c>
      <c r="C48" s="7">
        <f t="shared" ref="C48:E48" si="30">SUM(C49:C49)</f>
        <v>135142606</v>
      </c>
      <c r="D48" s="7">
        <f t="shared" si="30"/>
        <v>59407726.450000003</v>
      </c>
      <c r="E48" s="7">
        <f t="shared" si="30"/>
        <v>54747218.219999999</v>
      </c>
      <c r="F48" s="7">
        <f t="shared" si="0"/>
        <v>71963481.780000001</v>
      </c>
      <c r="G48" s="7">
        <f t="shared" si="1"/>
        <v>80395387.780000001</v>
      </c>
      <c r="H48" s="7">
        <f t="shared" si="5"/>
        <v>4660508.2300000042</v>
      </c>
      <c r="I48" s="7">
        <f t="shared" si="2"/>
        <v>43.206468135682307</v>
      </c>
      <c r="J48" s="7">
        <f t="shared" si="3"/>
        <v>40.510701872953376</v>
      </c>
      <c r="K48" s="7">
        <f t="shared" si="4"/>
        <v>92.155046980425212</v>
      </c>
    </row>
    <row r="49" spans="1:11" ht="66" x14ac:dyDescent="0.25">
      <c r="A49" s="12" t="s">
        <v>2</v>
      </c>
      <c r="B49" s="9">
        <v>126710700</v>
      </c>
      <c r="C49" s="9">
        <v>135142606</v>
      </c>
      <c r="D49" s="9">
        <v>59407726.450000003</v>
      </c>
      <c r="E49" s="9">
        <v>54747218.219999999</v>
      </c>
      <c r="F49" s="9">
        <f t="shared" si="0"/>
        <v>71963481.780000001</v>
      </c>
      <c r="G49" s="9">
        <f t="shared" si="1"/>
        <v>80395387.780000001</v>
      </c>
      <c r="H49" s="9">
        <f t="shared" si="5"/>
        <v>4660508.2300000042</v>
      </c>
      <c r="I49" s="9">
        <f t="shared" si="2"/>
        <v>43.206468135682307</v>
      </c>
      <c r="J49" s="9">
        <f t="shared" si="3"/>
        <v>40.510701872953376</v>
      </c>
      <c r="K49" s="9">
        <f t="shared" si="4"/>
        <v>92.155046980425212</v>
      </c>
    </row>
    <row r="50" spans="1:11" ht="79.2" x14ac:dyDescent="0.25">
      <c r="A50" s="6" t="s">
        <v>42</v>
      </c>
      <c r="B50" s="7">
        <f>B51+B54+B57+B63+B66+B68</f>
        <v>1547284138</v>
      </c>
      <c r="C50" s="7">
        <f>C51+C54+C57+C63+C66+C68</f>
        <v>1969933466</v>
      </c>
      <c r="D50" s="7">
        <f>D51+D54+D57+D63+D66+D68</f>
        <v>609575235.63</v>
      </c>
      <c r="E50" s="7">
        <f>E51+E54+E57+E63+E66+E68</f>
        <v>546952936.31000006</v>
      </c>
      <c r="F50" s="7">
        <f t="shared" si="0"/>
        <v>1000331201.6899999</v>
      </c>
      <c r="G50" s="7">
        <f t="shared" si="1"/>
        <v>1422980529.6900001</v>
      </c>
      <c r="H50" s="7">
        <f t="shared" si="5"/>
        <v>62622299.319999933</v>
      </c>
      <c r="I50" s="7">
        <f t="shared" si="2"/>
        <v>35.349224029206724</v>
      </c>
      <c r="J50" s="7">
        <f t="shared" si="3"/>
        <v>27.765046167807988</v>
      </c>
      <c r="K50" s="7">
        <f t="shared" si="4"/>
        <v>89.726895769432076</v>
      </c>
    </row>
    <row r="51" spans="1:11" ht="52.8" x14ac:dyDescent="0.25">
      <c r="A51" s="6" t="s">
        <v>10</v>
      </c>
      <c r="B51" s="7">
        <f>SUM(B52:B53)</f>
        <v>673581238</v>
      </c>
      <c r="C51" s="7">
        <f t="shared" ref="C51:E51" si="31">SUM(C52:C53)</f>
        <v>864784073</v>
      </c>
      <c r="D51" s="7">
        <f t="shared" si="31"/>
        <v>147284112</v>
      </c>
      <c r="E51" s="7">
        <f t="shared" si="31"/>
        <v>143168280.06</v>
      </c>
      <c r="F51" s="7">
        <f t="shared" si="0"/>
        <v>530412957.94</v>
      </c>
      <c r="G51" s="7">
        <f t="shared" si="1"/>
        <v>721615792.94000006</v>
      </c>
      <c r="H51" s="7">
        <f t="shared" si="5"/>
        <v>4115831.9399999976</v>
      </c>
      <c r="I51" s="7">
        <f t="shared" si="2"/>
        <v>21.254790362792143</v>
      </c>
      <c r="J51" s="7">
        <f t="shared" si="3"/>
        <v>16.555378912488365</v>
      </c>
      <c r="K51" s="7">
        <f t="shared" si="4"/>
        <v>97.205515324015408</v>
      </c>
    </row>
    <row r="52" spans="1:11" ht="68.400000000000006" customHeight="1" x14ac:dyDescent="0.25">
      <c r="A52" s="12" t="s">
        <v>2</v>
      </c>
      <c r="B52" s="9">
        <v>657302738</v>
      </c>
      <c r="C52" s="9">
        <v>848505573</v>
      </c>
      <c r="D52" s="9">
        <v>137974602</v>
      </c>
      <c r="E52" s="9">
        <v>137378581.97999999</v>
      </c>
      <c r="F52" s="9">
        <f t="shared" si="0"/>
        <v>519924156.01999998</v>
      </c>
      <c r="G52" s="9">
        <f t="shared" si="1"/>
        <v>711126991.01999998</v>
      </c>
      <c r="H52" s="9">
        <f t="shared" si="5"/>
        <v>596020.02000001073</v>
      </c>
      <c r="I52" s="9">
        <f t="shared" si="2"/>
        <v>20.900351396375893</v>
      </c>
      <c r="J52" s="9">
        <f t="shared" si="3"/>
        <v>16.190651700056659</v>
      </c>
      <c r="K52" s="9">
        <f t="shared" si="4"/>
        <v>99.568021932036444</v>
      </c>
    </row>
    <row r="53" spans="1:11" ht="43.2" customHeight="1" x14ac:dyDescent="0.25">
      <c r="A53" s="12" t="s">
        <v>9</v>
      </c>
      <c r="B53" s="9">
        <v>16278500</v>
      </c>
      <c r="C53" s="9">
        <v>16278500</v>
      </c>
      <c r="D53" s="9">
        <v>9309510</v>
      </c>
      <c r="E53" s="9">
        <v>5789698.0800000001</v>
      </c>
      <c r="F53" s="9">
        <f t="shared" si="0"/>
        <v>10488801.92</v>
      </c>
      <c r="G53" s="9">
        <f t="shared" si="1"/>
        <v>10488801.92</v>
      </c>
      <c r="H53" s="9">
        <f t="shared" si="5"/>
        <v>3519811.92</v>
      </c>
      <c r="I53" s="9">
        <f t="shared" si="2"/>
        <v>35.566533034370487</v>
      </c>
      <c r="J53" s="9">
        <f t="shared" si="3"/>
        <v>35.566533034370487</v>
      </c>
      <c r="K53" s="9">
        <f t="shared" si="4"/>
        <v>62.191222524064102</v>
      </c>
    </row>
    <row r="54" spans="1:11" ht="52.8" x14ac:dyDescent="0.25">
      <c r="A54" s="6" t="s">
        <v>11</v>
      </c>
      <c r="B54" s="7">
        <f>SUM(B55:B56)</f>
        <v>54480400</v>
      </c>
      <c r="C54" s="7">
        <f t="shared" ref="C54:E54" si="32">SUM(C55:C56)</f>
        <v>75517472</v>
      </c>
      <c r="D54" s="7">
        <f t="shared" si="32"/>
        <v>59841871.75</v>
      </c>
      <c r="E54" s="7">
        <f t="shared" si="32"/>
        <v>49086956.93</v>
      </c>
      <c r="F54" s="7">
        <f t="shared" si="0"/>
        <v>5393443.0700000003</v>
      </c>
      <c r="G54" s="7">
        <f t="shared" si="1"/>
        <v>26430515.07</v>
      </c>
      <c r="H54" s="7">
        <f t="shared" si="5"/>
        <v>10754914.82</v>
      </c>
      <c r="I54" s="7">
        <f t="shared" si="2"/>
        <v>90.100213893436916</v>
      </c>
      <c r="J54" s="7">
        <f t="shared" si="3"/>
        <v>65.00079469026717</v>
      </c>
      <c r="K54" s="7">
        <f t="shared" si="4"/>
        <v>82.027776696339714</v>
      </c>
    </row>
    <row r="55" spans="1:11" ht="52.95" customHeight="1" x14ac:dyDescent="0.25">
      <c r="A55" s="12" t="s">
        <v>4</v>
      </c>
      <c r="B55" s="9">
        <v>1589000</v>
      </c>
      <c r="C55" s="9">
        <v>1589000</v>
      </c>
      <c r="D55" s="9">
        <v>920886</v>
      </c>
      <c r="E55" s="9">
        <v>920886</v>
      </c>
      <c r="F55" s="9">
        <f t="shared" si="0"/>
        <v>668114</v>
      </c>
      <c r="G55" s="9">
        <f t="shared" si="1"/>
        <v>668114</v>
      </c>
      <c r="H55" s="9">
        <f>D55-E55</f>
        <v>0</v>
      </c>
      <c r="I55" s="9">
        <f t="shared" si="2"/>
        <v>57.953807426054126</v>
      </c>
      <c r="J55" s="9">
        <f t="shared" si="3"/>
        <v>57.953807426054126</v>
      </c>
      <c r="K55" s="9">
        <f t="shared" si="4"/>
        <v>100</v>
      </c>
    </row>
    <row r="56" spans="1:11" ht="46.2" customHeight="1" x14ac:dyDescent="0.25">
      <c r="A56" s="12" t="s">
        <v>9</v>
      </c>
      <c r="B56" s="9">
        <v>52891400</v>
      </c>
      <c r="C56" s="9">
        <v>73928472</v>
      </c>
      <c r="D56" s="9">
        <v>58920985.75</v>
      </c>
      <c r="E56" s="9">
        <v>48166070.93</v>
      </c>
      <c r="F56" s="9">
        <f t="shared" si="0"/>
        <v>4725329.07</v>
      </c>
      <c r="G56" s="9">
        <f t="shared" si="1"/>
        <v>25762401.07</v>
      </c>
      <c r="H56" s="9">
        <f t="shared" si="5"/>
        <v>10754914.82</v>
      </c>
      <c r="I56" s="9">
        <f t="shared" si="2"/>
        <v>91.065978457745487</v>
      </c>
      <c r="J56" s="9">
        <f t="shared" si="3"/>
        <v>65.152260863717032</v>
      </c>
      <c r="K56" s="9">
        <f t="shared" si="4"/>
        <v>81.746885794421729</v>
      </c>
    </row>
    <row r="57" spans="1:11" ht="39.6" x14ac:dyDescent="0.25">
      <c r="A57" s="6" t="s">
        <v>12</v>
      </c>
      <c r="B57" s="7">
        <f>SUM(B58:B61)</f>
        <v>4035000</v>
      </c>
      <c r="C57" s="7">
        <f>SUM(C58:C62)</f>
        <v>4908667</v>
      </c>
      <c r="D57" s="7">
        <f>SUM(D58:D62)</f>
        <v>2944862</v>
      </c>
      <c r="E57" s="7">
        <f>SUM(E58:E62)</f>
        <v>2935702.8600000003</v>
      </c>
      <c r="F57" s="7">
        <f>B57-E57</f>
        <v>1099297.1399999997</v>
      </c>
      <c r="G57" s="7">
        <f t="shared" si="1"/>
        <v>1972964.1399999997</v>
      </c>
      <c r="H57" s="7">
        <f t="shared" si="5"/>
        <v>9159.1399999996647</v>
      </c>
      <c r="I57" s="7">
        <f t="shared" si="2"/>
        <v>72.755956877323428</v>
      </c>
      <c r="J57" s="7">
        <f t="shared" si="3"/>
        <v>59.806518959220497</v>
      </c>
      <c r="K57" s="7">
        <f t="shared" si="4"/>
        <v>99.688978974226984</v>
      </c>
    </row>
    <row r="58" spans="1:11" ht="26.4" x14ac:dyDescent="0.25">
      <c r="A58" s="12" t="s">
        <v>13</v>
      </c>
      <c r="B58" s="9">
        <v>285000</v>
      </c>
      <c r="C58" s="9">
        <v>285000</v>
      </c>
      <c r="D58" s="9">
        <v>22862</v>
      </c>
      <c r="E58" s="9">
        <v>22862</v>
      </c>
      <c r="F58" s="9">
        <f t="shared" ref="F58:F137" si="33">B58-E58</f>
        <v>262138</v>
      </c>
      <c r="G58" s="9">
        <f t="shared" si="1"/>
        <v>262138</v>
      </c>
      <c r="H58" s="9">
        <f t="shared" si="5"/>
        <v>0</v>
      </c>
      <c r="I58" s="9">
        <f t="shared" si="2"/>
        <v>8.0217543859649112</v>
      </c>
      <c r="J58" s="9">
        <f t="shared" si="3"/>
        <v>8.0217543859649112</v>
      </c>
      <c r="K58" s="9">
        <f t="shared" si="4"/>
        <v>100</v>
      </c>
    </row>
    <row r="59" spans="1:11" ht="42.6" customHeight="1" x14ac:dyDescent="0.25">
      <c r="A59" s="12" t="s">
        <v>1</v>
      </c>
      <c r="B59" s="9">
        <v>2755000</v>
      </c>
      <c r="C59" s="9">
        <v>3590000</v>
      </c>
      <c r="D59" s="9">
        <v>2105000</v>
      </c>
      <c r="E59" s="9">
        <v>2095840.86</v>
      </c>
      <c r="F59" s="9">
        <f t="shared" si="33"/>
        <v>659159.1399999999</v>
      </c>
      <c r="G59" s="9">
        <f t="shared" ref="G59:G137" si="34">C59-E59</f>
        <v>1494159.14</v>
      </c>
      <c r="H59" s="9">
        <f t="shared" ref="H59:H137" si="35">D59-E59</f>
        <v>9159.1399999998976</v>
      </c>
      <c r="I59" s="9">
        <f t="shared" si="2"/>
        <v>76.074078402903808</v>
      </c>
      <c r="J59" s="9">
        <f t="shared" si="3"/>
        <v>58.379968245125347</v>
      </c>
      <c r="K59" s="9">
        <f t="shared" si="4"/>
        <v>99.564886460807614</v>
      </c>
    </row>
    <row r="60" spans="1:11" ht="30" customHeight="1" x14ac:dyDescent="0.25">
      <c r="A60" s="12" t="s">
        <v>5</v>
      </c>
      <c r="B60" s="9">
        <v>200000</v>
      </c>
      <c r="C60" s="9">
        <v>200000</v>
      </c>
      <c r="D60" s="9">
        <v>0</v>
      </c>
      <c r="E60" s="9">
        <v>0</v>
      </c>
      <c r="F60" s="9">
        <f t="shared" si="33"/>
        <v>200000</v>
      </c>
      <c r="G60" s="9">
        <f t="shared" si="34"/>
        <v>200000</v>
      </c>
      <c r="H60" s="9">
        <f t="shared" si="35"/>
        <v>0</v>
      </c>
      <c r="I60" s="9">
        <f t="shared" si="2"/>
        <v>0</v>
      </c>
      <c r="J60" s="9">
        <f t="shared" si="3"/>
        <v>0</v>
      </c>
      <c r="K60" s="9">
        <v>0</v>
      </c>
    </row>
    <row r="61" spans="1:11" ht="39.6" x14ac:dyDescent="0.25">
      <c r="A61" s="12" t="s">
        <v>6</v>
      </c>
      <c r="B61" s="9">
        <v>795000</v>
      </c>
      <c r="C61" s="9">
        <v>795000</v>
      </c>
      <c r="D61" s="9">
        <v>795000</v>
      </c>
      <c r="E61" s="9">
        <v>795000</v>
      </c>
      <c r="F61" s="9">
        <f t="shared" si="33"/>
        <v>0</v>
      </c>
      <c r="G61" s="9">
        <f t="shared" si="34"/>
        <v>0</v>
      </c>
      <c r="H61" s="9">
        <f t="shared" si="35"/>
        <v>0</v>
      </c>
      <c r="I61" s="9">
        <f t="shared" si="2"/>
        <v>100</v>
      </c>
      <c r="J61" s="9">
        <f t="shared" si="3"/>
        <v>100</v>
      </c>
      <c r="K61" s="9">
        <f t="shared" si="4"/>
        <v>100</v>
      </c>
    </row>
    <row r="62" spans="1:11" ht="66" x14ac:dyDescent="0.25">
      <c r="A62" s="12" t="s">
        <v>2</v>
      </c>
      <c r="B62" s="9"/>
      <c r="C62" s="9">
        <v>38667</v>
      </c>
      <c r="D62" s="9">
        <v>22000</v>
      </c>
      <c r="E62" s="9">
        <v>22000</v>
      </c>
      <c r="F62" s="9">
        <f t="shared" ref="F62" si="36">B62-E62</f>
        <v>-22000</v>
      </c>
      <c r="G62" s="9">
        <f t="shared" ref="G62" si="37">C62-E62</f>
        <v>16667</v>
      </c>
      <c r="H62" s="9">
        <f t="shared" ref="H62" si="38">D62-E62</f>
        <v>0</v>
      </c>
      <c r="I62" s="9">
        <v>0</v>
      </c>
      <c r="J62" s="9">
        <f t="shared" si="3"/>
        <v>56.896061240851367</v>
      </c>
      <c r="K62" s="9">
        <f t="shared" si="4"/>
        <v>100</v>
      </c>
    </row>
    <row r="63" spans="1:11" ht="26.4" x14ac:dyDescent="0.25">
      <c r="A63" s="6" t="s">
        <v>26</v>
      </c>
      <c r="B63" s="7">
        <f>SUM(B64:B65)</f>
        <v>495235100</v>
      </c>
      <c r="C63" s="7">
        <f t="shared" ref="C63:E63" si="39">SUM(C64:C65)</f>
        <v>597042585</v>
      </c>
      <c r="D63" s="7">
        <f t="shared" si="39"/>
        <v>216323732.88</v>
      </c>
      <c r="E63" s="7">
        <f t="shared" si="39"/>
        <v>186500050.25999999</v>
      </c>
      <c r="F63" s="7">
        <f t="shared" si="33"/>
        <v>308735049.74000001</v>
      </c>
      <c r="G63" s="7">
        <f t="shared" si="34"/>
        <v>410542534.74000001</v>
      </c>
      <c r="H63" s="7">
        <f t="shared" si="35"/>
        <v>29823682.620000005</v>
      </c>
      <c r="I63" s="7">
        <f t="shared" si="2"/>
        <v>37.658891758681882</v>
      </c>
      <c r="J63" s="7">
        <f t="shared" si="3"/>
        <v>31.237311197826866</v>
      </c>
      <c r="K63" s="7">
        <f t="shared" si="4"/>
        <v>86.213402374789865</v>
      </c>
    </row>
    <row r="64" spans="1:11" ht="66" x14ac:dyDescent="0.25">
      <c r="A64" s="12" t="s">
        <v>2</v>
      </c>
      <c r="B64" s="9"/>
      <c r="C64" s="9">
        <v>15812411</v>
      </c>
      <c r="D64" s="9">
        <v>1903091</v>
      </c>
      <c r="E64" s="9">
        <v>278900</v>
      </c>
      <c r="F64" s="9">
        <f t="shared" si="33"/>
        <v>-278900</v>
      </c>
      <c r="G64" s="9">
        <f t="shared" si="34"/>
        <v>15533511</v>
      </c>
      <c r="H64" s="9">
        <f t="shared" si="35"/>
        <v>1624191</v>
      </c>
      <c r="I64" s="9">
        <v>0</v>
      </c>
      <c r="J64" s="9">
        <f t="shared" si="3"/>
        <v>1.7638043939029919</v>
      </c>
      <c r="K64" s="9">
        <f t="shared" si="4"/>
        <v>14.655105825207517</v>
      </c>
    </row>
    <row r="65" spans="1:11" ht="46.8" customHeight="1" x14ac:dyDescent="0.25">
      <c r="A65" s="12" t="s">
        <v>9</v>
      </c>
      <c r="B65" s="9">
        <v>495235100</v>
      </c>
      <c r="C65" s="9">
        <v>581230174</v>
      </c>
      <c r="D65" s="9">
        <v>214420641.88</v>
      </c>
      <c r="E65" s="9">
        <v>186221150.25999999</v>
      </c>
      <c r="F65" s="9">
        <f t="shared" si="33"/>
        <v>309013949.74000001</v>
      </c>
      <c r="G65" s="9">
        <f t="shared" si="34"/>
        <v>395009023.74000001</v>
      </c>
      <c r="H65" s="9">
        <f t="shared" si="35"/>
        <v>28199491.620000005</v>
      </c>
      <c r="I65" s="9">
        <f t="shared" si="2"/>
        <v>37.602575071920384</v>
      </c>
      <c r="J65" s="9">
        <f t="shared" si="3"/>
        <v>32.03914018751545</v>
      </c>
      <c r="K65" s="9">
        <f t="shared" si="4"/>
        <v>86.848518233714742</v>
      </c>
    </row>
    <row r="66" spans="1:11" ht="39.6" x14ac:dyDescent="0.25">
      <c r="A66" s="6" t="s">
        <v>7</v>
      </c>
      <c r="B66" s="7">
        <f>B67</f>
        <v>308566500</v>
      </c>
      <c r="C66" s="7">
        <f t="shared" ref="C66:E66" si="40">C67</f>
        <v>325280966</v>
      </c>
      <c r="D66" s="7">
        <f t="shared" si="40"/>
        <v>159185657</v>
      </c>
      <c r="E66" s="7">
        <f t="shared" si="40"/>
        <v>146855996.74000001</v>
      </c>
      <c r="F66" s="7">
        <f t="shared" si="33"/>
        <v>161710503.25999999</v>
      </c>
      <c r="G66" s="7">
        <f t="shared" si="34"/>
        <v>178424969.25999999</v>
      </c>
      <c r="H66" s="7">
        <f t="shared" si="35"/>
        <v>12329660.25999999</v>
      </c>
      <c r="I66" s="7">
        <f t="shared" si="2"/>
        <v>47.592981331414784</v>
      </c>
      <c r="J66" s="7">
        <f t="shared" si="3"/>
        <v>45.147430095863648</v>
      </c>
      <c r="K66" s="7">
        <f t="shared" si="4"/>
        <v>92.254540709028831</v>
      </c>
    </row>
    <row r="67" spans="1:11" ht="45.6" customHeight="1" x14ac:dyDescent="0.25">
      <c r="A67" s="12" t="s">
        <v>9</v>
      </c>
      <c r="B67" s="9">
        <v>308566500</v>
      </c>
      <c r="C67" s="9">
        <v>325280966</v>
      </c>
      <c r="D67" s="9">
        <v>159185657</v>
      </c>
      <c r="E67" s="9">
        <v>146855996.74000001</v>
      </c>
      <c r="F67" s="9">
        <f t="shared" si="33"/>
        <v>161710503.25999999</v>
      </c>
      <c r="G67" s="9">
        <f t="shared" si="34"/>
        <v>178424969.25999999</v>
      </c>
      <c r="H67" s="9">
        <f t="shared" si="35"/>
        <v>12329660.25999999</v>
      </c>
      <c r="I67" s="9">
        <f t="shared" si="2"/>
        <v>47.592981331414784</v>
      </c>
      <c r="J67" s="9">
        <f t="shared" si="3"/>
        <v>45.147430095863648</v>
      </c>
      <c r="K67" s="9">
        <f t="shared" si="4"/>
        <v>92.254540709028831</v>
      </c>
    </row>
    <row r="68" spans="1:11" ht="132" x14ac:dyDescent="0.25">
      <c r="A68" s="6" t="s">
        <v>43</v>
      </c>
      <c r="B68" s="7">
        <f>B69</f>
        <v>11385900</v>
      </c>
      <c r="C68" s="7">
        <f t="shared" ref="C68:E68" si="41">C69</f>
        <v>102399703</v>
      </c>
      <c r="D68" s="7">
        <f t="shared" si="41"/>
        <v>23995000</v>
      </c>
      <c r="E68" s="7">
        <f t="shared" si="41"/>
        <v>18405949.460000001</v>
      </c>
      <c r="F68" s="7">
        <f t="shared" si="33"/>
        <v>-7020049.4600000009</v>
      </c>
      <c r="G68" s="7">
        <f t="shared" si="34"/>
        <v>83993753.539999992</v>
      </c>
      <c r="H68" s="7">
        <f t="shared" si="35"/>
        <v>5589050.5399999991</v>
      </c>
      <c r="I68" s="7">
        <f t="shared" si="2"/>
        <v>161.65563951905429</v>
      </c>
      <c r="J68" s="7">
        <f t="shared" si="3"/>
        <v>17.974612152927826</v>
      </c>
      <c r="K68" s="7">
        <f t="shared" si="4"/>
        <v>76.707436799333195</v>
      </c>
    </row>
    <row r="69" spans="1:11" ht="42" customHeight="1" x14ac:dyDescent="0.25">
      <c r="A69" s="12" t="s">
        <v>9</v>
      </c>
      <c r="B69" s="9">
        <v>11385900</v>
      </c>
      <c r="C69" s="9">
        <v>102399703</v>
      </c>
      <c r="D69" s="9">
        <v>23995000</v>
      </c>
      <c r="E69" s="9">
        <v>18405949.460000001</v>
      </c>
      <c r="F69" s="9">
        <f t="shared" si="33"/>
        <v>-7020049.4600000009</v>
      </c>
      <c r="G69" s="9">
        <f t="shared" si="34"/>
        <v>83993753.539999992</v>
      </c>
      <c r="H69" s="9">
        <f t="shared" si="35"/>
        <v>5589050.5399999991</v>
      </c>
      <c r="I69" s="9">
        <f t="shared" si="2"/>
        <v>161.65563951905429</v>
      </c>
      <c r="J69" s="9">
        <f t="shared" si="3"/>
        <v>17.974612152927826</v>
      </c>
      <c r="K69" s="9">
        <f t="shared" si="4"/>
        <v>76.707436799333195</v>
      </c>
    </row>
    <row r="70" spans="1:11" ht="105.6" x14ac:dyDescent="0.25">
      <c r="A70" s="6" t="s">
        <v>54</v>
      </c>
      <c r="B70" s="7">
        <f>B71+B75</f>
        <v>3613500</v>
      </c>
      <c r="C70" s="7">
        <f>C71+C75</f>
        <v>32843515</v>
      </c>
      <c r="D70" s="7">
        <f>D71+D75</f>
        <v>16427827</v>
      </c>
      <c r="E70" s="7">
        <f>E71+E75</f>
        <v>15428957.699999999</v>
      </c>
      <c r="F70" s="7">
        <f t="shared" si="33"/>
        <v>-11815457.699999999</v>
      </c>
      <c r="G70" s="7">
        <f t="shared" si="34"/>
        <v>17414557.300000001</v>
      </c>
      <c r="H70" s="7">
        <f t="shared" si="35"/>
        <v>998869.30000000075</v>
      </c>
      <c r="I70" s="7">
        <f t="shared" si="2"/>
        <v>426.98097965960977</v>
      </c>
      <c r="J70" s="7">
        <f t="shared" si="3"/>
        <v>46.977181644534696</v>
      </c>
      <c r="K70" s="7">
        <f t="shared" si="4"/>
        <v>93.919650480857868</v>
      </c>
    </row>
    <row r="71" spans="1:11" ht="26.4" x14ac:dyDescent="0.25">
      <c r="A71" s="6" t="s">
        <v>14</v>
      </c>
      <c r="B71" s="7">
        <f>SUM(B72:B74)</f>
        <v>3188600</v>
      </c>
      <c r="C71" s="7">
        <f>SUM(C72:C74)</f>
        <v>32418615</v>
      </c>
      <c r="D71" s="7">
        <f>SUM(D72:D74)</f>
        <v>16002927</v>
      </c>
      <c r="E71" s="7">
        <f>SUM(E72:E74)</f>
        <v>15004057.699999999</v>
      </c>
      <c r="F71" s="7">
        <f t="shared" si="33"/>
        <v>-11815457.699999999</v>
      </c>
      <c r="G71" s="7">
        <f t="shared" si="34"/>
        <v>17414557.300000001</v>
      </c>
      <c r="H71" s="7">
        <f t="shared" si="35"/>
        <v>998869.30000000075</v>
      </c>
      <c r="I71" s="7">
        <f t="shared" ref="I71:I134" si="42">E71/B71*100</f>
        <v>470.55314871730536</v>
      </c>
      <c r="J71" s="7">
        <f t="shared" ref="J71:J134" si="43">E71/C71*100</f>
        <v>46.282229206892396</v>
      </c>
      <c r="K71" s="7">
        <f t="shared" ref="K71:K134" si="44">E71/D71*100</f>
        <v>93.758208732689965</v>
      </c>
    </row>
    <row r="72" spans="1:11" ht="26.4" x14ac:dyDescent="0.25">
      <c r="A72" s="12" t="s">
        <v>13</v>
      </c>
      <c r="B72" s="9">
        <v>137600</v>
      </c>
      <c r="C72" s="9">
        <v>137600</v>
      </c>
      <c r="D72" s="9">
        <v>63900</v>
      </c>
      <c r="E72" s="9">
        <v>63896</v>
      </c>
      <c r="F72" s="9">
        <f t="shared" si="33"/>
        <v>73704</v>
      </c>
      <c r="G72" s="9">
        <f t="shared" si="34"/>
        <v>73704</v>
      </c>
      <c r="H72" s="9">
        <f>D72-E72</f>
        <v>4</v>
      </c>
      <c r="I72" s="9">
        <f t="shared" si="42"/>
        <v>46.436046511627907</v>
      </c>
      <c r="J72" s="9">
        <f t="shared" si="43"/>
        <v>46.436046511627907</v>
      </c>
      <c r="K72" s="9">
        <f t="shared" si="44"/>
        <v>99.993740219092331</v>
      </c>
    </row>
    <row r="73" spans="1:11" ht="54" customHeight="1" x14ac:dyDescent="0.25">
      <c r="A73" s="12" t="s">
        <v>4</v>
      </c>
      <c r="B73" s="9"/>
      <c r="C73" s="9">
        <v>15891027</v>
      </c>
      <c r="D73" s="9">
        <v>15891027</v>
      </c>
      <c r="E73" s="9">
        <v>14892161.699999999</v>
      </c>
      <c r="F73" s="9">
        <f t="shared" ref="F73" si="45">B73-E73</f>
        <v>-14892161.699999999</v>
      </c>
      <c r="G73" s="9">
        <f t="shared" ref="G73" si="46">C73-E73</f>
        <v>998865.30000000075</v>
      </c>
      <c r="H73" s="9">
        <f t="shared" ref="H73" si="47">D73-E73</f>
        <v>998865.30000000075</v>
      </c>
      <c r="I73" s="9">
        <v>0</v>
      </c>
      <c r="J73" s="9">
        <f t="shared" si="43"/>
        <v>93.714281021610489</v>
      </c>
      <c r="K73" s="9">
        <f t="shared" si="44"/>
        <v>93.714281021610489</v>
      </c>
    </row>
    <row r="74" spans="1:11" ht="41.4" customHeight="1" x14ac:dyDescent="0.25">
      <c r="A74" s="12" t="s">
        <v>9</v>
      </c>
      <c r="B74" s="9">
        <v>3051000</v>
      </c>
      <c r="C74" s="9">
        <v>16389988</v>
      </c>
      <c r="D74" s="9">
        <v>48000</v>
      </c>
      <c r="E74" s="9">
        <v>48000</v>
      </c>
      <c r="F74" s="9">
        <f t="shared" si="33"/>
        <v>3003000</v>
      </c>
      <c r="G74" s="9">
        <f t="shared" si="34"/>
        <v>16341988</v>
      </c>
      <c r="H74" s="9">
        <f t="shared" si="35"/>
        <v>0</v>
      </c>
      <c r="I74" s="9">
        <f t="shared" si="42"/>
        <v>1.5732546705998034</v>
      </c>
      <c r="J74" s="9">
        <f t="shared" si="43"/>
        <v>0.29286171533499594</v>
      </c>
      <c r="K74" s="9">
        <f t="shared" si="44"/>
        <v>100</v>
      </c>
    </row>
    <row r="75" spans="1:11" ht="66" x14ac:dyDescent="0.25">
      <c r="A75" s="6" t="s">
        <v>60</v>
      </c>
      <c r="B75" s="7">
        <f>SUM(B76:B77)</f>
        <v>424900</v>
      </c>
      <c r="C75" s="7">
        <f>SUM(C76:C77)</f>
        <v>424900</v>
      </c>
      <c r="D75" s="7">
        <f>SUM(D76:D77)</f>
        <v>424900</v>
      </c>
      <c r="E75" s="7">
        <f>SUM(E76:E77)</f>
        <v>424900</v>
      </c>
      <c r="F75" s="7">
        <f t="shared" si="33"/>
        <v>0</v>
      </c>
      <c r="G75" s="7">
        <f t="shared" si="34"/>
        <v>0</v>
      </c>
      <c r="H75" s="7">
        <f t="shared" si="35"/>
        <v>0</v>
      </c>
      <c r="I75" s="7">
        <f t="shared" si="42"/>
        <v>100</v>
      </c>
      <c r="J75" s="7">
        <f t="shared" si="43"/>
        <v>100</v>
      </c>
      <c r="K75" s="7">
        <f t="shared" si="44"/>
        <v>100</v>
      </c>
    </row>
    <row r="76" spans="1:11" ht="26.4" customHeight="1" x14ac:dyDescent="0.25">
      <c r="A76" s="12" t="s">
        <v>5</v>
      </c>
      <c r="B76" s="9">
        <v>303643</v>
      </c>
      <c r="C76" s="9">
        <v>303643</v>
      </c>
      <c r="D76" s="9">
        <v>303643</v>
      </c>
      <c r="E76" s="9">
        <v>303643</v>
      </c>
      <c r="F76" s="9">
        <f t="shared" si="33"/>
        <v>0</v>
      </c>
      <c r="G76" s="9">
        <f t="shared" si="34"/>
        <v>0</v>
      </c>
      <c r="H76" s="9">
        <f t="shared" si="35"/>
        <v>0</v>
      </c>
      <c r="I76" s="9">
        <f t="shared" si="42"/>
        <v>100</v>
      </c>
      <c r="J76" s="9">
        <f t="shared" si="43"/>
        <v>100</v>
      </c>
      <c r="K76" s="9">
        <f t="shared" si="44"/>
        <v>100</v>
      </c>
    </row>
    <row r="77" spans="1:11" ht="39.6" x14ac:dyDescent="0.25">
      <c r="A77" s="12" t="s">
        <v>6</v>
      </c>
      <c r="B77" s="9">
        <v>121257</v>
      </c>
      <c r="C77" s="9">
        <v>121257</v>
      </c>
      <c r="D77" s="9">
        <v>121257</v>
      </c>
      <c r="E77" s="9">
        <v>121257</v>
      </c>
      <c r="F77" s="9">
        <f t="shared" ref="F77" si="48">B77-E77</f>
        <v>0</v>
      </c>
      <c r="G77" s="9">
        <f>C77-E77</f>
        <v>0</v>
      </c>
      <c r="H77" s="9">
        <f t="shared" ref="H77" si="49">D77-E77</f>
        <v>0</v>
      </c>
      <c r="I77" s="9">
        <f t="shared" si="42"/>
        <v>100</v>
      </c>
      <c r="J77" s="9">
        <f t="shared" si="43"/>
        <v>100</v>
      </c>
      <c r="K77" s="9">
        <f t="shared" si="44"/>
        <v>100</v>
      </c>
    </row>
    <row r="78" spans="1:11" ht="79.2" x14ac:dyDescent="0.25">
      <c r="A78" s="6" t="s">
        <v>44</v>
      </c>
      <c r="B78" s="7">
        <f>B79+B82</f>
        <v>12761460</v>
      </c>
      <c r="C78" s="7">
        <f>C79+C82</f>
        <v>51294279</v>
      </c>
      <c r="D78" s="7">
        <f>D79+D82</f>
        <v>23559305.390000001</v>
      </c>
      <c r="E78" s="7">
        <f>E79+E82</f>
        <v>6581878.9200000009</v>
      </c>
      <c r="F78" s="7">
        <f t="shared" si="33"/>
        <v>6179581.0799999991</v>
      </c>
      <c r="G78" s="7">
        <f t="shared" si="34"/>
        <v>44712400.079999998</v>
      </c>
      <c r="H78" s="7">
        <f t="shared" si="35"/>
        <v>16977426.469999999</v>
      </c>
      <c r="I78" s="7">
        <f t="shared" si="42"/>
        <v>51.576221842955285</v>
      </c>
      <c r="J78" s="7">
        <f t="shared" si="43"/>
        <v>12.831604319850173</v>
      </c>
      <c r="K78" s="7">
        <f t="shared" si="44"/>
        <v>27.937491411753378</v>
      </c>
    </row>
    <row r="79" spans="1:11" ht="78.599999999999994" customHeight="1" x14ac:dyDescent="0.25">
      <c r="A79" s="6" t="s">
        <v>55</v>
      </c>
      <c r="B79" s="7">
        <f>SUM(B80:B81)</f>
        <v>60000</v>
      </c>
      <c r="C79" s="7">
        <f>SUM(C80:C81)</f>
        <v>9622905</v>
      </c>
      <c r="D79" s="7">
        <f>SUM(D80:D81)</f>
        <v>60000</v>
      </c>
      <c r="E79" s="7">
        <f>SUM(E80:E81)</f>
        <v>59998.2</v>
      </c>
      <c r="F79" s="7">
        <f t="shared" si="33"/>
        <v>1.8000000000029104</v>
      </c>
      <c r="G79" s="7">
        <f t="shared" si="34"/>
        <v>9562906.8000000007</v>
      </c>
      <c r="H79" s="7">
        <f t="shared" si="35"/>
        <v>1.8000000000029104</v>
      </c>
      <c r="I79" s="7">
        <f t="shared" si="42"/>
        <v>99.996999999999986</v>
      </c>
      <c r="J79" s="7">
        <f t="shared" si="43"/>
        <v>0.62349363315963324</v>
      </c>
      <c r="K79" s="7">
        <f t="shared" si="44"/>
        <v>99.996999999999986</v>
      </c>
    </row>
    <row r="80" spans="1:11" ht="26.4" x14ac:dyDescent="0.25">
      <c r="A80" s="12" t="s">
        <v>13</v>
      </c>
      <c r="B80" s="9">
        <v>60000</v>
      </c>
      <c r="C80" s="9">
        <v>60000</v>
      </c>
      <c r="D80" s="9">
        <v>60000</v>
      </c>
      <c r="E80" s="9">
        <v>59998.2</v>
      </c>
      <c r="F80" s="9">
        <f t="shared" si="33"/>
        <v>1.8000000000029104</v>
      </c>
      <c r="G80" s="9">
        <f t="shared" si="34"/>
        <v>1.8000000000029104</v>
      </c>
      <c r="H80" s="9">
        <f t="shared" si="35"/>
        <v>1.8000000000029104</v>
      </c>
      <c r="I80" s="9">
        <f t="shared" si="42"/>
        <v>99.996999999999986</v>
      </c>
      <c r="J80" s="9">
        <f t="shared" si="43"/>
        <v>99.996999999999986</v>
      </c>
      <c r="K80" s="9">
        <f t="shared" si="44"/>
        <v>99.996999999999986</v>
      </c>
    </row>
    <row r="81" spans="1:12" ht="66" x14ac:dyDescent="0.25">
      <c r="A81" s="12" t="s">
        <v>2</v>
      </c>
      <c r="B81" s="9"/>
      <c r="C81" s="9">
        <v>9562905</v>
      </c>
      <c r="D81" s="9">
        <v>0</v>
      </c>
      <c r="E81" s="9">
        <v>0</v>
      </c>
      <c r="F81" s="9">
        <f t="shared" si="33"/>
        <v>0</v>
      </c>
      <c r="G81" s="9">
        <f>C81-E81</f>
        <v>9562905</v>
      </c>
      <c r="H81" s="9">
        <f t="shared" ref="H81" si="50">D81-E81</f>
        <v>0</v>
      </c>
      <c r="I81" s="9">
        <v>0</v>
      </c>
      <c r="J81" s="9">
        <f t="shared" si="43"/>
        <v>0</v>
      </c>
      <c r="K81" s="9">
        <v>0</v>
      </c>
    </row>
    <row r="82" spans="1:12" ht="52.8" x14ac:dyDescent="0.25">
      <c r="A82" s="6" t="s">
        <v>16</v>
      </c>
      <c r="B82" s="7">
        <f>SUM(B83:B89)</f>
        <v>12701460</v>
      </c>
      <c r="C82" s="7">
        <f>SUM(C83:C89)</f>
        <v>41671374</v>
      </c>
      <c r="D82" s="7">
        <f>SUM(D83:D89)</f>
        <v>23499305.390000001</v>
      </c>
      <c r="E82" s="7">
        <f>SUM(E83:E89)</f>
        <v>6521880.7200000007</v>
      </c>
      <c r="F82" s="7">
        <f t="shared" si="33"/>
        <v>6179579.2799999993</v>
      </c>
      <c r="G82" s="7">
        <f t="shared" si="34"/>
        <v>35149493.280000001</v>
      </c>
      <c r="H82" s="7">
        <f t="shared" si="35"/>
        <v>16977424.670000002</v>
      </c>
      <c r="I82" s="7">
        <f t="shared" si="42"/>
        <v>51.347488556433674</v>
      </c>
      <c r="J82" s="7">
        <f t="shared" si="43"/>
        <v>15.650745569368556</v>
      </c>
      <c r="K82" s="7">
        <f t="shared" si="44"/>
        <v>27.753504249429223</v>
      </c>
    </row>
    <row r="83" spans="1:12" ht="26.4" x14ac:dyDescent="0.25">
      <c r="A83" s="12" t="s">
        <v>13</v>
      </c>
      <c r="B83" s="9">
        <v>202600</v>
      </c>
      <c r="C83" s="9">
        <v>319952</v>
      </c>
      <c r="D83" s="9">
        <v>217369</v>
      </c>
      <c r="E83" s="9">
        <v>62304.15</v>
      </c>
      <c r="F83" s="9">
        <f t="shared" si="33"/>
        <v>140295.85</v>
      </c>
      <c r="G83" s="9">
        <f t="shared" si="34"/>
        <v>257647.85</v>
      </c>
      <c r="H83" s="9">
        <f t="shared" si="35"/>
        <v>155064.85</v>
      </c>
      <c r="I83" s="9">
        <f t="shared" si="42"/>
        <v>30.752295162882525</v>
      </c>
      <c r="J83" s="9">
        <f t="shared" si="43"/>
        <v>19.472967820173025</v>
      </c>
      <c r="K83" s="9">
        <f t="shared" si="44"/>
        <v>28.662849808390341</v>
      </c>
    </row>
    <row r="84" spans="1:12" ht="58.95" customHeight="1" x14ac:dyDescent="0.25">
      <c r="A84" s="12" t="s">
        <v>4</v>
      </c>
      <c r="B84" s="9">
        <v>99500</v>
      </c>
      <c r="C84" s="9">
        <v>99500</v>
      </c>
      <c r="D84" s="9">
        <v>34700</v>
      </c>
      <c r="E84" s="9">
        <v>34500</v>
      </c>
      <c r="F84" s="9">
        <f t="shared" si="33"/>
        <v>65000</v>
      </c>
      <c r="G84" s="9">
        <f t="shared" si="34"/>
        <v>65000</v>
      </c>
      <c r="H84" s="9">
        <f t="shared" si="35"/>
        <v>200</v>
      </c>
      <c r="I84" s="9">
        <f t="shared" si="42"/>
        <v>34.673366834170857</v>
      </c>
      <c r="J84" s="9">
        <f t="shared" si="43"/>
        <v>34.673366834170857</v>
      </c>
      <c r="K84" s="9">
        <f t="shared" si="44"/>
        <v>99.423631123919307</v>
      </c>
    </row>
    <row r="85" spans="1:12" ht="45" customHeight="1" x14ac:dyDescent="0.25">
      <c r="A85" s="12" t="s">
        <v>1</v>
      </c>
      <c r="B85" s="9">
        <v>9276000</v>
      </c>
      <c r="C85" s="9">
        <v>17721176</v>
      </c>
      <c r="D85" s="9">
        <v>6197904.3899999997</v>
      </c>
      <c r="E85" s="9">
        <v>4646405.25</v>
      </c>
      <c r="F85" s="9">
        <f t="shared" si="33"/>
        <v>4629594.75</v>
      </c>
      <c r="G85" s="9">
        <f t="shared" si="34"/>
        <v>13074770.75</v>
      </c>
      <c r="H85" s="9">
        <f t="shared" si="35"/>
        <v>1551499.1399999997</v>
      </c>
      <c r="I85" s="9">
        <f t="shared" si="42"/>
        <v>50.090612871927554</v>
      </c>
      <c r="J85" s="9">
        <f t="shared" si="43"/>
        <v>26.219508513430483</v>
      </c>
      <c r="K85" s="9">
        <f t="shared" si="44"/>
        <v>74.967359249631798</v>
      </c>
    </row>
    <row r="86" spans="1:12" ht="32.4" customHeight="1" x14ac:dyDescent="0.25">
      <c r="A86" s="12" t="s">
        <v>5</v>
      </c>
      <c r="B86" s="9">
        <v>1150160</v>
      </c>
      <c r="C86" s="9">
        <v>5284383</v>
      </c>
      <c r="D86" s="9">
        <v>1115512</v>
      </c>
      <c r="E86" s="9">
        <v>946040.3</v>
      </c>
      <c r="F86" s="9">
        <f t="shared" si="33"/>
        <v>204119.69999999995</v>
      </c>
      <c r="G86" s="9">
        <f t="shared" si="34"/>
        <v>4338342.7</v>
      </c>
      <c r="H86" s="9">
        <f t="shared" si="35"/>
        <v>169471.69999999995</v>
      </c>
      <c r="I86" s="9">
        <f t="shared" si="42"/>
        <v>82.252930027126666</v>
      </c>
      <c r="J86" s="9">
        <f t="shared" si="43"/>
        <v>17.902568757790647</v>
      </c>
      <c r="K86" s="9">
        <f t="shared" si="44"/>
        <v>84.807720580325451</v>
      </c>
    </row>
    <row r="87" spans="1:12" ht="39.6" x14ac:dyDescent="0.25">
      <c r="A87" s="12" t="s">
        <v>6</v>
      </c>
      <c r="B87" s="9">
        <v>1373200</v>
      </c>
      <c r="C87" s="9">
        <v>17657030</v>
      </c>
      <c r="D87" s="9">
        <v>15758520</v>
      </c>
      <c r="E87" s="9">
        <v>740131.02</v>
      </c>
      <c r="F87" s="9">
        <f t="shared" si="33"/>
        <v>633068.98</v>
      </c>
      <c r="G87" s="9">
        <f t="shared" si="34"/>
        <v>16916898.98</v>
      </c>
      <c r="H87" s="9">
        <f t="shared" si="35"/>
        <v>15018388.98</v>
      </c>
      <c r="I87" s="9">
        <f t="shared" si="42"/>
        <v>53.898268278473637</v>
      </c>
      <c r="J87" s="9">
        <f t="shared" si="43"/>
        <v>4.1917073256374371</v>
      </c>
      <c r="K87" s="9">
        <f t="shared" si="44"/>
        <v>4.6967038782829862</v>
      </c>
    </row>
    <row r="88" spans="1:12" ht="66" x14ac:dyDescent="0.25">
      <c r="A88" s="12" t="s">
        <v>2</v>
      </c>
      <c r="B88" s="9">
        <v>168700</v>
      </c>
      <c r="C88" s="9">
        <v>158033</v>
      </c>
      <c r="D88" s="9">
        <v>63200</v>
      </c>
      <c r="E88" s="9">
        <v>50500</v>
      </c>
      <c r="F88" s="9">
        <f t="shared" si="33"/>
        <v>118200</v>
      </c>
      <c r="G88" s="9">
        <f t="shared" si="34"/>
        <v>107533</v>
      </c>
      <c r="H88" s="9">
        <f t="shared" si="35"/>
        <v>12700</v>
      </c>
      <c r="I88" s="9">
        <f t="shared" si="42"/>
        <v>29.93479549496147</v>
      </c>
      <c r="J88" s="9">
        <f t="shared" si="43"/>
        <v>31.955351097555575</v>
      </c>
      <c r="K88" s="9">
        <f t="shared" si="44"/>
        <v>79.905063291139243</v>
      </c>
    </row>
    <row r="89" spans="1:12" ht="44.4" customHeight="1" x14ac:dyDescent="0.25">
      <c r="A89" s="12" t="s">
        <v>9</v>
      </c>
      <c r="B89" s="9">
        <v>431300</v>
      </c>
      <c r="C89" s="9">
        <v>431300</v>
      </c>
      <c r="D89" s="9">
        <v>112100</v>
      </c>
      <c r="E89" s="9">
        <v>42000</v>
      </c>
      <c r="F89" s="9">
        <f t="shared" si="33"/>
        <v>389300</v>
      </c>
      <c r="G89" s="9">
        <f t="shared" si="34"/>
        <v>389300</v>
      </c>
      <c r="H89" s="9">
        <f t="shared" si="35"/>
        <v>70100</v>
      </c>
      <c r="I89" s="9">
        <f t="shared" si="42"/>
        <v>9.7380013911430563</v>
      </c>
      <c r="J89" s="9">
        <f t="shared" si="43"/>
        <v>9.7380013911430563</v>
      </c>
      <c r="K89" s="9">
        <f t="shared" si="44"/>
        <v>37.46654772524532</v>
      </c>
    </row>
    <row r="90" spans="1:12" ht="39.6" x14ac:dyDescent="0.25">
      <c r="A90" s="6" t="s">
        <v>45</v>
      </c>
      <c r="B90" s="7">
        <f>B91+B94+B96</f>
        <v>411477700</v>
      </c>
      <c r="C90" s="7">
        <f>C91+C94+C96</f>
        <v>497473299</v>
      </c>
      <c r="D90" s="7">
        <f>D91+D94+D96</f>
        <v>229794006</v>
      </c>
      <c r="E90" s="7">
        <f>E91+E94+E96</f>
        <v>205669613.49000001</v>
      </c>
      <c r="F90" s="7">
        <f t="shared" si="33"/>
        <v>205808086.50999999</v>
      </c>
      <c r="G90" s="7">
        <f t="shared" si="34"/>
        <v>291803685.50999999</v>
      </c>
      <c r="H90" s="7">
        <f t="shared" si="35"/>
        <v>24124392.50999999</v>
      </c>
      <c r="I90" s="7">
        <f t="shared" si="42"/>
        <v>49.983173690822127</v>
      </c>
      <c r="J90" s="7">
        <f t="shared" si="43"/>
        <v>41.34284471215409</v>
      </c>
      <c r="K90" s="7">
        <f t="shared" si="44"/>
        <v>89.501731167870417</v>
      </c>
    </row>
    <row r="91" spans="1:12" ht="39.6" x14ac:dyDescent="0.25">
      <c r="A91" s="6" t="s">
        <v>17</v>
      </c>
      <c r="B91" s="7">
        <f>SUM(B92:B93)</f>
        <v>328405300</v>
      </c>
      <c r="C91" s="7">
        <f t="shared" ref="C91:E91" si="51">SUM(C92:C93)</f>
        <v>408659933</v>
      </c>
      <c r="D91" s="7">
        <f t="shared" si="51"/>
        <v>183046437</v>
      </c>
      <c r="E91" s="7">
        <f t="shared" si="51"/>
        <v>170287093.91999999</v>
      </c>
      <c r="F91" s="7">
        <f t="shared" si="33"/>
        <v>158118206.08000001</v>
      </c>
      <c r="G91" s="7">
        <f t="shared" si="34"/>
        <v>238372839.08000001</v>
      </c>
      <c r="H91" s="7">
        <f t="shared" si="35"/>
        <v>12759343.080000013</v>
      </c>
      <c r="I91" s="7">
        <f t="shared" si="42"/>
        <v>51.852724033381911</v>
      </c>
      <c r="J91" s="7">
        <f t="shared" si="43"/>
        <v>41.669632907222152</v>
      </c>
      <c r="K91" s="7">
        <f t="shared" si="44"/>
        <v>93.029450182633155</v>
      </c>
    </row>
    <row r="92" spans="1:12" ht="26.4" x14ac:dyDescent="0.25">
      <c r="A92" s="12" t="s">
        <v>13</v>
      </c>
      <c r="B92" s="9">
        <v>327602200</v>
      </c>
      <c r="C92" s="9">
        <v>407806833</v>
      </c>
      <c r="D92" s="9">
        <v>182896437</v>
      </c>
      <c r="E92" s="9">
        <v>170237093.91999999</v>
      </c>
      <c r="F92" s="9">
        <f t="shared" si="33"/>
        <v>157365106.08000001</v>
      </c>
      <c r="G92" s="9">
        <f t="shared" si="34"/>
        <v>237569739.08000001</v>
      </c>
      <c r="H92" s="9">
        <f t="shared" si="35"/>
        <v>12659343.080000013</v>
      </c>
      <c r="I92" s="9">
        <f t="shared" si="42"/>
        <v>51.964575915546348</v>
      </c>
      <c r="J92" s="9">
        <f t="shared" si="43"/>
        <v>41.744541813501193</v>
      </c>
      <c r="K92" s="9">
        <f t="shared" si="44"/>
        <v>93.078409132704962</v>
      </c>
    </row>
    <row r="93" spans="1:12" ht="66" x14ac:dyDescent="0.25">
      <c r="A93" s="12" t="s">
        <v>2</v>
      </c>
      <c r="B93" s="9">
        <v>803100</v>
      </c>
      <c r="C93" s="9">
        <v>853100</v>
      </c>
      <c r="D93" s="9">
        <v>150000</v>
      </c>
      <c r="E93" s="9">
        <v>50000</v>
      </c>
      <c r="F93" s="9">
        <f t="shared" ref="F93" si="52">B93-E93</f>
        <v>753100</v>
      </c>
      <c r="G93" s="9">
        <f t="shared" ref="G93" si="53">C93-E93</f>
        <v>803100</v>
      </c>
      <c r="H93" s="9">
        <f t="shared" ref="H93" si="54">D93-E93</f>
        <v>100000</v>
      </c>
      <c r="I93" s="9">
        <f t="shared" si="42"/>
        <v>6.2258747354003239</v>
      </c>
      <c r="J93" s="9">
        <f t="shared" si="43"/>
        <v>5.8609776110655254</v>
      </c>
      <c r="K93" s="9">
        <f t="shared" si="44"/>
        <v>33.333333333333329</v>
      </c>
    </row>
    <row r="94" spans="1:12" ht="39.6" x14ac:dyDescent="0.25">
      <c r="A94" s="6" t="s">
        <v>18</v>
      </c>
      <c r="B94" s="7">
        <f>B95</f>
        <v>75964900</v>
      </c>
      <c r="C94" s="7">
        <f t="shared" ref="C94:E94" si="55">C95</f>
        <v>81705866</v>
      </c>
      <c r="D94" s="7">
        <f t="shared" si="55"/>
        <v>40240069</v>
      </c>
      <c r="E94" s="7">
        <f t="shared" si="55"/>
        <v>29401286.239999998</v>
      </c>
      <c r="F94" s="7">
        <f t="shared" si="33"/>
        <v>46563613.760000005</v>
      </c>
      <c r="G94" s="7">
        <f t="shared" si="34"/>
        <v>52304579.760000005</v>
      </c>
      <c r="H94" s="7">
        <f t="shared" si="35"/>
        <v>10838782.760000002</v>
      </c>
      <c r="I94" s="7">
        <f t="shared" si="42"/>
        <v>38.703777981673113</v>
      </c>
      <c r="J94" s="7">
        <f t="shared" si="43"/>
        <v>35.984302816152756</v>
      </c>
      <c r="K94" s="7">
        <f t="shared" si="44"/>
        <v>73.064701355258606</v>
      </c>
    </row>
    <row r="95" spans="1:12" ht="26.4" x14ac:dyDescent="0.25">
      <c r="A95" s="12" t="s">
        <v>13</v>
      </c>
      <c r="B95" s="9">
        <v>75964900</v>
      </c>
      <c r="C95" s="9">
        <v>81705866</v>
      </c>
      <c r="D95" s="9">
        <v>40240069</v>
      </c>
      <c r="E95" s="9">
        <v>29401286.239999998</v>
      </c>
      <c r="F95" s="9">
        <f t="shared" si="33"/>
        <v>46563613.760000005</v>
      </c>
      <c r="G95" s="9">
        <f t="shared" si="34"/>
        <v>52304579.760000005</v>
      </c>
      <c r="H95" s="9">
        <f t="shared" si="35"/>
        <v>10838782.760000002</v>
      </c>
      <c r="I95" s="9">
        <f t="shared" si="42"/>
        <v>38.703777981673113</v>
      </c>
      <c r="J95" s="9">
        <f t="shared" si="43"/>
        <v>35.984302816152756</v>
      </c>
      <c r="K95" s="9">
        <f t="shared" si="44"/>
        <v>73.064701355258606</v>
      </c>
      <c r="L95" s="8"/>
    </row>
    <row r="96" spans="1:12" ht="31.95" customHeight="1" x14ac:dyDescent="0.25">
      <c r="A96" s="6" t="s">
        <v>19</v>
      </c>
      <c r="B96" s="7">
        <f>B97</f>
        <v>7107500</v>
      </c>
      <c r="C96" s="7">
        <f t="shared" ref="C96:E96" si="56">C97</f>
        <v>7107500</v>
      </c>
      <c r="D96" s="7">
        <f t="shared" si="56"/>
        <v>6507500</v>
      </c>
      <c r="E96" s="7">
        <f t="shared" si="56"/>
        <v>5981233.3300000001</v>
      </c>
      <c r="F96" s="7">
        <f t="shared" si="33"/>
        <v>1126266.67</v>
      </c>
      <c r="G96" s="7">
        <f t="shared" si="34"/>
        <v>1126266.67</v>
      </c>
      <c r="H96" s="7">
        <f t="shared" si="35"/>
        <v>526266.66999999993</v>
      </c>
      <c r="I96" s="7">
        <f t="shared" si="42"/>
        <v>84.153828068941266</v>
      </c>
      <c r="J96" s="7">
        <f t="shared" si="43"/>
        <v>84.153828068941266</v>
      </c>
      <c r="K96" s="7">
        <f t="shared" si="44"/>
        <v>91.912920937379951</v>
      </c>
    </row>
    <row r="97" spans="1:11" ht="26.4" x14ac:dyDescent="0.25">
      <c r="A97" s="12" t="s">
        <v>13</v>
      </c>
      <c r="B97" s="9">
        <v>7107500</v>
      </c>
      <c r="C97" s="9">
        <v>7107500</v>
      </c>
      <c r="D97" s="9">
        <v>6507500</v>
      </c>
      <c r="E97" s="9">
        <v>5981233.3300000001</v>
      </c>
      <c r="F97" s="9">
        <f t="shared" si="33"/>
        <v>1126266.67</v>
      </c>
      <c r="G97" s="9">
        <f t="shared" si="34"/>
        <v>1126266.67</v>
      </c>
      <c r="H97" s="9">
        <f t="shared" si="35"/>
        <v>526266.66999999993</v>
      </c>
      <c r="I97" s="9">
        <f t="shared" si="42"/>
        <v>84.153828068941266</v>
      </c>
      <c r="J97" s="9">
        <f t="shared" si="43"/>
        <v>84.153828068941266</v>
      </c>
      <c r="K97" s="9">
        <f t="shared" si="44"/>
        <v>91.912920937379951</v>
      </c>
    </row>
    <row r="98" spans="1:11" ht="52.8" x14ac:dyDescent="0.25">
      <c r="A98" s="6" t="s">
        <v>46</v>
      </c>
      <c r="B98" s="7">
        <f>B99+B101+B105</f>
        <v>681439200</v>
      </c>
      <c r="C98" s="7">
        <f t="shared" ref="C98:E98" si="57">C99+C101+C105</f>
        <v>1010635031</v>
      </c>
      <c r="D98" s="7">
        <f t="shared" si="57"/>
        <v>325676819</v>
      </c>
      <c r="E98" s="7">
        <f t="shared" si="57"/>
        <v>304307673.66000003</v>
      </c>
      <c r="F98" s="7">
        <f t="shared" si="33"/>
        <v>377131526.33999997</v>
      </c>
      <c r="G98" s="7">
        <f t="shared" si="34"/>
        <v>706327357.33999991</v>
      </c>
      <c r="H98" s="7">
        <f t="shared" si="35"/>
        <v>21369145.339999974</v>
      </c>
      <c r="I98" s="7">
        <f t="shared" si="42"/>
        <v>44.656614069164206</v>
      </c>
      <c r="J98" s="7">
        <f t="shared" si="43"/>
        <v>30.110540830837284</v>
      </c>
      <c r="K98" s="7">
        <f t="shared" si="44"/>
        <v>93.438542722931729</v>
      </c>
    </row>
    <row r="99" spans="1:11" ht="27" customHeight="1" x14ac:dyDescent="0.25">
      <c r="A99" s="6" t="s">
        <v>21</v>
      </c>
      <c r="B99" s="7">
        <f>B100</f>
        <v>353049100</v>
      </c>
      <c r="C99" s="7">
        <f t="shared" ref="C99:E99" si="58">C100</f>
        <v>353478124</v>
      </c>
      <c r="D99" s="7">
        <f t="shared" si="58"/>
        <v>143710735</v>
      </c>
      <c r="E99" s="7">
        <f t="shared" si="58"/>
        <v>143710733.36000001</v>
      </c>
      <c r="F99" s="7">
        <f t="shared" si="33"/>
        <v>209338366.63999999</v>
      </c>
      <c r="G99" s="7">
        <f t="shared" si="34"/>
        <v>209767390.63999999</v>
      </c>
      <c r="H99" s="7">
        <f>D99-E99</f>
        <v>1.6399999856948853</v>
      </c>
      <c r="I99" s="7">
        <f t="shared" si="42"/>
        <v>40.705594026439954</v>
      </c>
      <c r="J99" s="7">
        <f t="shared" si="43"/>
        <v>40.656188771670635</v>
      </c>
      <c r="K99" s="7">
        <f t="shared" si="44"/>
        <v>99.999998858818728</v>
      </c>
    </row>
    <row r="100" spans="1:11" ht="52.8" x14ac:dyDescent="0.25">
      <c r="A100" s="12" t="s">
        <v>9</v>
      </c>
      <c r="B100" s="9">
        <v>353049100</v>
      </c>
      <c r="C100" s="9">
        <v>353478124</v>
      </c>
      <c r="D100" s="9">
        <v>143710735</v>
      </c>
      <c r="E100" s="9">
        <v>143710733.36000001</v>
      </c>
      <c r="F100" s="9">
        <f t="shared" si="33"/>
        <v>209338366.63999999</v>
      </c>
      <c r="G100" s="9">
        <f t="shared" si="34"/>
        <v>209767390.63999999</v>
      </c>
      <c r="H100" s="9">
        <f>D100-E100</f>
        <v>1.6399999856948853</v>
      </c>
      <c r="I100" s="9">
        <f t="shared" si="42"/>
        <v>40.705594026439954</v>
      </c>
      <c r="J100" s="9">
        <f t="shared" si="43"/>
        <v>40.656188771670635</v>
      </c>
      <c r="K100" s="9">
        <f t="shared" si="44"/>
        <v>99.999998858818728</v>
      </c>
    </row>
    <row r="101" spans="1:11" ht="26.4" x14ac:dyDescent="0.25">
      <c r="A101" s="6" t="s">
        <v>22</v>
      </c>
      <c r="B101" s="7">
        <f>SUM(B102:B104)</f>
        <v>307166000</v>
      </c>
      <c r="C101" s="7">
        <f>SUM(C102:C104)</f>
        <v>628731205</v>
      </c>
      <c r="D101" s="7">
        <f t="shared" ref="D101:E101" si="59">SUM(D102:D103)</f>
        <v>180850073</v>
      </c>
      <c r="E101" s="7">
        <f t="shared" si="59"/>
        <v>159821071.30000001</v>
      </c>
      <c r="F101" s="7">
        <f t="shared" si="33"/>
        <v>147344928.69999999</v>
      </c>
      <c r="G101" s="7">
        <f t="shared" si="34"/>
        <v>468910133.69999999</v>
      </c>
      <c r="H101" s="7">
        <f t="shared" si="35"/>
        <v>21029001.699999988</v>
      </c>
      <c r="I101" s="7">
        <f t="shared" si="42"/>
        <v>52.030846936184346</v>
      </c>
      <c r="J101" s="7">
        <f t="shared" si="43"/>
        <v>25.419618118047758</v>
      </c>
      <c r="K101" s="7">
        <f t="shared" si="44"/>
        <v>88.372135354349567</v>
      </c>
    </row>
    <row r="102" spans="1:11" ht="66" x14ac:dyDescent="0.25">
      <c r="A102" s="12" t="s">
        <v>2</v>
      </c>
      <c r="B102" s="9"/>
      <c r="C102" s="9">
        <v>226025923</v>
      </c>
      <c r="D102" s="9">
        <v>0</v>
      </c>
      <c r="E102" s="9">
        <v>0</v>
      </c>
      <c r="F102" s="9">
        <f t="shared" si="33"/>
        <v>0</v>
      </c>
      <c r="G102" s="9">
        <f t="shared" si="34"/>
        <v>226025923</v>
      </c>
      <c r="H102" s="9">
        <f t="shared" si="35"/>
        <v>0</v>
      </c>
      <c r="I102" s="9">
        <v>0</v>
      </c>
      <c r="J102" s="9">
        <f t="shared" si="43"/>
        <v>0</v>
      </c>
      <c r="K102" s="9">
        <v>0</v>
      </c>
    </row>
    <row r="103" spans="1:11" ht="52.8" x14ac:dyDescent="0.25">
      <c r="A103" s="12" t="s">
        <v>9</v>
      </c>
      <c r="B103" s="9">
        <v>307166000</v>
      </c>
      <c r="C103" s="9">
        <v>396815732</v>
      </c>
      <c r="D103" s="9">
        <v>180850073</v>
      </c>
      <c r="E103" s="9">
        <v>159821071.30000001</v>
      </c>
      <c r="F103" s="9">
        <f t="shared" si="33"/>
        <v>147344928.69999999</v>
      </c>
      <c r="G103" s="9">
        <f t="shared" si="34"/>
        <v>236994660.69999999</v>
      </c>
      <c r="H103" s="9">
        <f t="shared" si="35"/>
        <v>21029001.699999988</v>
      </c>
      <c r="I103" s="9">
        <f t="shared" si="42"/>
        <v>52.030846936184346</v>
      </c>
      <c r="J103" s="9">
        <f t="shared" si="43"/>
        <v>40.27589090142223</v>
      </c>
      <c r="K103" s="9">
        <f t="shared" si="44"/>
        <v>88.372135354349567</v>
      </c>
    </row>
    <row r="104" spans="1:11" ht="54" customHeight="1" x14ac:dyDescent="0.25">
      <c r="A104" s="12" t="s">
        <v>4</v>
      </c>
      <c r="B104" s="9"/>
      <c r="C104" s="9">
        <v>5889550</v>
      </c>
      <c r="D104" s="9">
        <v>0</v>
      </c>
      <c r="E104" s="9">
        <v>0</v>
      </c>
      <c r="F104" s="9">
        <f t="shared" ref="F104" si="60">B104-E104</f>
        <v>0</v>
      </c>
      <c r="G104" s="9">
        <f t="shared" ref="G104" si="61">C104-E104</f>
        <v>5889550</v>
      </c>
      <c r="H104" s="9">
        <f>D104-E104</f>
        <v>0</v>
      </c>
      <c r="I104" s="9">
        <v>0</v>
      </c>
      <c r="J104" s="9">
        <f t="shared" si="43"/>
        <v>0</v>
      </c>
      <c r="K104" s="9">
        <v>0</v>
      </c>
    </row>
    <row r="105" spans="1:11" ht="34.200000000000003" customHeight="1" x14ac:dyDescent="0.25">
      <c r="A105" s="6" t="s">
        <v>15</v>
      </c>
      <c r="B105" s="7">
        <f>SUM(B106:B107)</f>
        <v>21224100</v>
      </c>
      <c r="C105" s="7">
        <f t="shared" ref="C105:E105" si="62">SUM(C106:C107)</f>
        <v>28425702</v>
      </c>
      <c r="D105" s="7">
        <f t="shared" si="62"/>
        <v>1116011</v>
      </c>
      <c r="E105" s="7">
        <f t="shared" si="62"/>
        <v>775869</v>
      </c>
      <c r="F105" s="7">
        <f t="shared" si="33"/>
        <v>20448231</v>
      </c>
      <c r="G105" s="7">
        <f t="shared" si="34"/>
        <v>27649833</v>
      </c>
      <c r="H105" s="7">
        <f t="shared" si="35"/>
        <v>340142</v>
      </c>
      <c r="I105" s="7">
        <f t="shared" si="42"/>
        <v>3.6556037711846434</v>
      </c>
      <c r="J105" s="7">
        <f t="shared" si="43"/>
        <v>2.7294629346357042</v>
      </c>
      <c r="K105" s="7">
        <f t="shared" si="44"/>
        <v>69.521626578949494</v>
      </c>
    </row>
    <row r="106" spans="1:11" ht="66" x14ac:dyDescent="0.25">
      <c r="A106" s="12" t="s">
        <v>2</v>
      </c>
      <c r="B106" s="9"/>
      <c r="C106" s="9">
        <v>23393</v>
      </c>
      <c r="D106" s="9">
        <v>0</v>
      </c>
      <c r="E106" s="9">
        <v>0</v>
      </c>
      <c r="F106" s="9">
        <f t="shared" si="33"/>
        <v>0</v>
      </c>
      <c r="G106" s="9">
        <f t="shared" si="34"/>
        <v>23393</v>
      </c>
      <c r="H106" s="9">
        <f>D106-E106</f>
        <v>0</v>
      </c>
      <c r="I106" s="9">
        <v>0</v>
      </c>
      <c r="J106" s="9">
        <f t="shared" si="43"/>
        <v>0</v>
      </c>
      <c r="K106" s="9">
        <v>0</v>
      </c>
    </row>
    <row r="107" spans="1:11" ht="52.8" x14ac:dyDescent="0.25">
      <c r="A107" s="12" t="s">
        <v>9</v>
      </c>
      <c r="B107" s="9">
        <v>21224100</v>
      </c>
      <c r="C107" s="9">
        <v>28402309</v>
      </c>
      <c r="D107" s="9">
        <v>1116011</v>
      </c>
      <c r="E107" s="9">
        <v>775869</v>
      </c>
      <c r="F107" s="9">
        <f t="shared" si="33"/>
        <v>20448231</v>
      </c>
      <c r="G107" s="9">
        <f t="shared" si="34"/>
        <v>27626440</v>
      </c>
      <c r="H107" s="9">
        <f t="shared" si="35"/>
        <v>340142</v>
      </c>
      <c r="I107" s="9">
        <f t="shared" si="42"/>
        <v>3.6556037711846434</v>
      </c>
      <c r="J107" s="9">
        <f t="shared" si="43"/>
        <v>2.7317110027920615</v>
      </c>
      <c r="K107" s="9">
        <f t="shared" si="44"/>
        <v>69.521626578949494</v>
      </c>
    </row>
    <row r="108" spans="1:11" ht="52.8" x14ac:dyDescent="0.25">
      <c r="A108" s="6" t="s">
        <v>47</v>
      </c>
      <c r="B108" s="7">
        <f>B109</f>
        <v>74357000</v>
      </c>
      <c r="C108" s="7">
        <f>C109</f>
        <v>85615985</v>
      </c>
      <c r="D108" s="7">
        <f>D109</f>
        <v>36343487</v>
      </c>
      <c r="E108" s="7">
        <f>E109</f>
        <v>36204096.799999997</v>
      </c>
      <c r="F108" s="7">
        <f t="shared" si="33"/>
        <v>38152903.200000003</v>
      </c>
      <c r="G108" s="7">
        <f t="shared" si="34"/>
        <v>49411888.200000003</v>
      </c>
      <c r="H108" s="7">
        <f t="shared" si="35"/>
        <v>139390.20000000298</v>
      </c>
      <c r="I108" s="7">
        <f t="shared" si="42"/>
        <v>48.689560902134296</v>
      </c>
      <c r="J108" s="7">
        <f t="shared" si="43"/>
        <v>42.286608978451859</v>
      </c>
      <c r="K108" s="7">
        <f t="shared" si="44"/>
        <v>99.616464430064184</v>
      </c>
    </row>
    <row r="109" spans="1:11" ht="42.6" customHeight="1" x14ac:dyDescent="0.25">
      <c r="A109" s="6" t="s">
        <v>23</v>
      </c>
      <c r="B109" s="7">
        <f>B110</f>
        <v>74357000</v>
      </c>
      <c r="C109" s="7">
        <f t="shared" ref="C109:E109" si="63">C110</f>
        <v>85615985</v>
      </c>
      <c r="D109" s="7">
        <f t="shared" si="63"/>
        <v>36343487</v>
      </c>
      <c r="E109" s="7">
        <f t="shared" si="63"/>
        <v>36204096.799999997</v>
      </c>
      <c r="F109" s="7">
        <f t="shared" si="33"/>
        <v>38152903.200000003</v>
      </c>
      <c r="G109" s="7">
        <f t="shared" si="34"/>
        <v>49411888.200000003</v>
      </c>
      <c r="H109" s="7">
        <f t="shared" si="35"/>
        <v>139390.20000000298</v>
      </c>
      <c r="I109" s="7">
        <f t="shared" si="42"/>
        <v>48.689560902134296</v>
      </c>
      <c r="J109" s="7">
        <f t="shared" si="43"/>
        <v>42.286608978451859</v>
      </c>
      <c r="K109" s="7">
        <f t="shared" si="44"/>
        <v>99.616464430064184</v>
      </c>
    </row>
    <row r="110" spans="1:11" ht="31.95" customHeight="1" x14ac:dyDescent="0.25">
      <c r="A110" s="20" t="s">
        <v>0</v>
      </c>
      <c r="B110" s="9">
        <v>74357000</v>
      </c>
      <c r="C110" s="9">
        <v>85615985</v>
      </c>
      <c r="D110" s="9">
        <v>36343487</v>
      </c>
      <c r="E110" s="9">
        <v>36204096.799999997</v>
      </c>
      <c r="F110" s="9">
        <f t="shared" si="33"/>
        <v>38152903.200000003</v>
      </c>
      <c r="G110" s="9">
        <f t="shared" si="34"/>
        <v>49411888.200000003</v>
      </c>
      <c r="H110" s="9">
        <f t="shared" si="35"/>
        <v>139390.20000000298</v>
      </c>
      <c r="I110" s="9">
        <f t="shared" si="42"/>
        <v>48.689560902134296</v>
      </c>
      <c r="J110" s="9">
        <f t="shared" si="43"/>
        <v>42.286608978451859</v>
      </c>
      <c r="K110" s="9">
        <f t="shared" si="44"/>
        <v>99.616464430064184</v>
      </c>
    </row>
    <row r="111" spans="1:11" ht="45.6" customHeight="1" x14ac:dyDescent="0.25">
      <c r="A111" s="6" t="s">
        <v>65</v>
      </c>
      <c r="B111" s="7">
        <f>B112+B115+B118+B121</f>
        <v>56453800</v>
      </c>
      <c r="C111" s="7">
        <f>C112+C115+C118+C121</f>
        <v>80899523</v>
      </c>
      <c r="D111" s="7">
        <f>D112+D115+D118+D121</f>
        <v>33506455</v>
      </c>
      <c r="E111" s="7">
        <f>E112+E115+E118+E121</f>
        <v>30648728.52</v>
      </c>
      <c r="F111" s="7">
        <f t="shared" ref="F111:F112" si="64">B111-E111</f>
        <v>25805071.48</v>
      </c>
      <c r="G111" s="7">
        <f t="shared" ref="G111:G112" si="65">C111-E111</f>
        <v>50250794.480000004</v>
      </c>
      <c r="H111" s="7">
        <f t="shared" ref="H111:H112" si="66">D111-E111</f>
        <v>2857726.4800000004</v>
      </c>
      <c r="I111" s="7">
        <f t="shared" si="42"/>
        <v>54.289930031282218</v>
      </c>
      <c r="J111" s="7">
        <f t="shared" si="43"/>
        <v>37.884931064426667</v>
      </c>
      <c r="K111" s="7">
        <f t="shared" si="44"/>
        <v>91.471116595294845</v>
      </c>
    </row>
    <row r="112" spans="1:11" s="13" customFormat="1" ht="60" customHeight="1" x14ac:dyDescent="0.25">
      <c r="A112" s="6" t="s">
        <v>66</v>
      </c>
      <c r="B112" s="7">
        <f>SUM(B113:B114)</f>
        <v>4540200</v>
      </c>
      <c r="C112" s="7">
        <f>SUM(C113:C114)</f>
        <v>7540200</v>
      </c>
      <c r="D112" s="7">
        <f>SUM(D113:D114)</f>
        <v>6783750</v>
      </c>
      <c r="E112" s="7">
        <f>SUM(E113:E114)</f>
        <v>6283085.6699999999</v>
      </c>
      <c r="F112" s="7">
        <f t="shared" si="64"/>
        <v>-1742885.67</v>
      </c>
      <c r="G112" s="7">
        <f t="shared" si="65"/>
        <v>1257114.33</v>
      </c>
      <c r="H112" s="7">
        <f t="shared" si="66"/>
        <v>500664.33000000007</v>
      </c>
      <c r="I112" s="7">
        <f t="shared" si="42"/>
        <v>138.38786110744019</v>
      </c>
      <c r="J112" s="7">
        <f t="shared" si="43"/>
        <v>83.327838386249695</v>
      </c>
      <c r="K112" s="7">
        <f t="shared" si="44"/>
        <v>92.619652404643446</v>
      </c>
    </row>
    <row r="113" spans="1:11" s="13" customFormat="1" ht="60" customHeight="1" x14ac:dyDescent="0.25">
      <c r="A113" s="12" t="s">
        <v>1</v>
      </c>
      <c r="B113" s="9">
        <v>1590200</v>
      </c>
      <c r="C113" s="9">
        <v>1590200</v>
      </c>
      <c r="D113" s="9">
        <v>833750</v>
      </c>
      <c r="E113" s="9">
        <v>833085.67</v>
      </c>
      <c r="F113" s="9">
        <f t="shared" ref="F113" si="67">B113-E113</f>
        <v>757114.33</v>
      </c>
      <c r="G113" s="9">
        <f t="shared" ref="G113" si="68">C113-E113</f>
        <v>757114.33</v>
      </c>
      <c r="H113" s="9">
        <f t="shared" ref="H113" si="69">D113-E113</f>
        <v>664.32999999995809</v>
      </c>
      <c r="I113" s="9">
        <f t="shared" si="42"/>
        <v>52.388735379197591</v>
      </c>
      <c r="J113" s="9">
        <f t="shared" si="43"/>
        <v>52.388735379197591</v>
      </c>
      <c r="K113" s="9">
        <f t="shared" si="44"/>
        <v>99.92032023988007</v>
      </c>
    </row>
    <row r="114" spans="1:11" s="13" customFormat="1" ht="27" customHeight="1" x14ac:dyDescent="0.25">
      <c r="A114" s="12" t="s">
        <v>13</v>
      </c>
      <c r="B114" s="9">
        <v>2950000</v>
      </c>
      <c r="C114" s="9">
        <v>5950000</v>
      </c>
      <c r="D114" s="9">
        <v>5950000</v>
      </c>
      <c r="E114" s="9">
        <v>5450000</v>
      </c>
      <c r="F114" s="9">
        <f t="shared" ref="F114:F123" si="70">B114-E114</f>
        <v>-2500000</v>
      </c>
      <c r="G114" s="9">
        <f t="shared" ref="G114:G123" si="71">C114-E114</f>
        <v>500000</v>
      </c>
      <c r="H114" s="9">
        <f t="shared" ref="H114:H123" si="72">D114-E114</f>
        <v>500000</v>
      </c>
      <c r="I114" s="9">
        <f t="shared" si="42"/>
        <v>184.74576271186442</v>
      </c>
      <c r="J114" s="9">
        <f t="shared" si="43"/>
        <v>91.596638655462186</v>
      </c>
      <c r="K114" s="9">
        <f t="shared" si="44"/>
        <v>91.596638655462186</v>
      </c>
    </row>
    <row r="115" spans="1:11" ht="80.400000000000006" customHeight="1" x14ac:dyDescent="0.25">
      <c r="A115" s="6" t="s">
        <v>20</v>
      </c>
      <c r="B115" s="7">
        <f>SUM(B116:B117)</f>
        <v>51913600</v>
      </c>
      <c r="C115" s="7">
        <f t="shared" ref="C115:E115" si="73">SUM(C116:C117)</f>
        <v>56547083</v>
      </c>
      <c r="D115" s="7">
        <f t="shared" si="73"/>
        <v>26256305</v>
      </c>
      <c r="E115" s="7">
        <f t="shared" si="73"/>
        <v>23900323.329999998</v>
      </c>
      <c r="F115" s="7">
        <f t="shared" si="70"/>
        <v>28013276.670000002</v>
      </c>
      <c r="G115" s="7">
        <f t="shared" si="71"/>
        <v>32646759.670000002</v>
      </c>
      <c r="H115" s="7">
        <f t="shared" si="72"/>
        <v>2355981.6700000018</v>
      </c>
      <c r="I115" s="7">
        <f t="shared" si="42"/>
        <v>46.038655246409412</v>
      </c>
      <c r="J115" s="7">
        <f t="shared" si="43"/>
        <v>42.266235607590929</v>
      </c>
      <c r="K115" s="7">
        <f t="shared" si="44"/>
        <v>91.026986965606909</v>
      </c>
    </row>
    <row r="116" spans="1:11" ht="58.2" customHeight="1" x14ac:dyDescent="0.25">
      <c r="A116" s="12" t="s">
        <v>4</v>
      </c>
      <c r="B116" s="9">
        <v>25833600</v>
      </c>
      <c r="C116" s="9">
        <v>29567083</v>
      </c>
      <c r="D116" s="9">
        <v>11806300</v>
      </c>
      <c r="E116" s="9">
        <v>10534686.91</v>
      </c>
      <c r="F116" s="9">
        <f t="shared" si="70"/>
        <v>15298913.09</v>
      </c>
      <c r="G116" s="9">
        <f t="shared" si="71"/>
        <v>19032396.09</v>
      </c>
      <c r="H116" s="9">
        <f t="shared" si="72"/>
        <v>1271613.0899999999</v>
      </c>
      <c r="I116" s="9">
        <f t="shared" si="42"/>
        <v>40.779012255357365</v>
      </c>
      <c r="J116" s="9">
        <f t="shared" si="43"/>
        <v>35.629780962836271</v>
      </c>
      <c r="K116" s="9">
        <f t="shared" si="44"/>
        <v>89.229368303363458</v>
      </c>
    </row>
    <row r="117" spans="1:11" ht="31.95" customHeight="1" x14ac:dyDescent="0.25">
      <c r="A117" s="12" t="s">
        <v>13</v>
      </c>
      <c r="B117" s="9">
        <v>26080000</v>
      </c>
      <c r="C117" s="9">
        <v>26980000</v>
      </c>
      <c r="D117" s="9">
        <v>14450005</v>
      </c>
      <c r="E117" s="9">
        <v>13365636.42</v>
      </c>
      <c r="F117" s="9">
        <f t="shared" si="70"/>
        <v>12714363.58</v>
      </c>
      <c r="G117" s="9">
        <f t="shared" si="71"/>
        <v>13614363.58</v>
      </c>
      <c r="H117" s="9">
        <f t="shared" si="72"/>
        <v>1084368.58</v>
      </c>
      <c r="I117" s="9">
        <f t="shared" si="42"/>
        <v>51.248605904907976</v>
      </c>
      <c r="J117" s="9">
        <f t="shared" si="43"/>
        <v>49.539052705707931</v>
      </c>
      <c r="K117" s="9">
        <f t="shared" si="44"/>
        <v>92.495721766186236</v>
      </c>
    </row>
    <row r="118" spans="1:11" s="13" customFormat="1" ht="34.799999999999997" customHeight="1" x14ac:dyDescent="0.25">
      <c r="A118" s="6" t="s">
        <v>71</v>
      </c>
      <c r="B118" s="7">
        <f>SUM(B119:B120)</f>
        <v>0</v>
      </c>
      <c r="C118" s="7">
        <f>SUM(C119:C120)</f>
        <v>16019240</v>
      </c>
      <c r="D118" s="7">
        <f>SUM(D119:D120)</f>
        <v>0</v>
      </c>
      <c r="E118" s="7">
        <f>SUM(E119:E120)</f>
        <v>0</v>
      </c>
      <c r="F118" s="7">
        <f t="shared" ref="F118" si="74">B118-E118</f>
        <v>0</v>
      </c>
      <c r="G118" s="7">
        <f t="shared" ref="G118" si="75">C118-E118</f>
        <v>16019240</v>
      </c>
      <c r="H118" s="7">
        <f t="shared" ref="H118" si="76">D118-E118</f>
        <v>0</v>
      </c>
      <c r="I118" s="7">
        <v>0</v>
      </c>
      <c r="J118" s="7">
        <f t="shared" si="43"/>
        <v>0</v>
      </c>
      <c r="K118" s="7">
        <v>0</v>
      </c>
    </row>
    <row r="119" spans="1:11" s="13" customFormat="1" ht="43.2" customHeight="1" x14ac:dyDescent="0.25">
      <c r="A119" s="12" t="s">
        <v>1</v>
      </c>
      <c r="B119" s="9"/>
      <c r="C119" s="9">
        <v>10922350</v>
      </c>
      <c r="D119" s="9">
        <v>0</v>
      </c>
      <c r="E119" s="9">
        <v>0</v>
      </c>
      <c r="F119" s="9">
        <f>B119-E119</f>
        <v>0</v>
      </c>
      <c r="G119" s="9">
        <f t="shared" ref="G119:G120" si="77">C119-E119</f>
        <v>10922350</v>
      </c>
      <c r="H119" s="9">
        <f t="shared" ref="H119" si="78">D119-E119</f>
        <v>0</v>
      </c>
      <c r="I119" s="9">
        <v>0</v>
      </c>
      <c r="J119" s="9">
        <f t="shared" si="43"/>
        <v>0</v>
      </c>
      <c r="K119" s="9">
        <v>0</v>
      </c>
    </row>
    <row r="120" spans="1:11" s="13" customFormat="1" ht="45" customHeight="1" x14ac:dyDescent="0.25">
      <c r="A120" s="12" t="s">
        <v>9</v>
      </c>
      <c r="B120" s="9"/>
      <c r="C120" s="9">
        <v>5096890</v>
      </c>
      <c r="D120" s="9">
        <v>0</v>
      </c>
      <c r="E120" s="9">
        <v>0</v>
      </c>
      <c r="F120" s="9">
        <v>0</v>
      </c>
      <c r="G120" s="9">
        <f t="shared" si="77"/>
        <v>5096890</v>
      </c>
      <c r="H120" s="9">
        <f t="shared" ref="H120" si="79">D120-E120</f>
        <v>0</v>
      </c>
      <c r="I120" s="9">
        <v>0</v>
      </c>
      <c r="J120" s="9">
        <f t="shared" si="43"/>
        <v>0</v>
      </c>
      <c r="K120" s="9">
        <v>0</v>
      </c>
    </row>
    <row r="121" spans="1:11" ht="71.400000000000006" customHeight="1" x14ac:dyDescent="0.25">
      <c r="A121" s="6" t="s">
        <v>67</v>
      </c>
      <c r="B121" s="7">
        <f>SUM(B122:B123)</f>
        <v>0</v>
      </c>
      <c r="C121" s="7">
        <f>SUM(C122:C123)</f>
        <v>793000</v>
      </c>
      <c r="D121" s="7">
        <f>SUM(D122:D123)</f>
        <v>466400</v>
      </c>
      <c r="E121" s="7">
        <f>SUM(E122:E123)</f>
        <v>465319.52</v>
      </c>
      <c r="F121" s="7">
        <f t="shared" si="70"/>
        <v>-465319.52</v>
      </c>
      <c r="G121" s="7">
        <f t="shared" si="71"/>
        <v>327680.48</v>
      </c>
      <c r="H121" s="7">
        <f t="shared" si="72"/>
        <v>1080.4799999999814</v>
      </c>
      <c r="I121" s="7">
        <v>0</v>
      </c>
      <c r="J121" s="7">
        <f t="shared" si="43"/>
        <v>58.678375788146283</v>
      </c>
      <c r="K121" s="7">
        <f t="shared" si="44"/>
        <v>99.768336192109786</v>
      </c>
    </row>
    <row r="122" spans="1:11" ht="48.6" customHeight="1" x14ac:dyDescent="0.25">
      <c r="A122" s="12" t="s">
        <v>1</v>
      </c>
      <c r="B122" s="9"/>
      <c r="C122" s="9">
        <v>616400</v>
      </c>
      <c r="D122" s="9">
        <v>466400</v>
      </c>
      <c r="E122" s="9">
        <v>465319.52</v>
      </c>
      <c r="F122" s="9">
        <f>B122-E122</f>
        <v>-465319.52</v>
      </c>
      <c r="G122" s="9">
        <f t="shared" si="71"/>
        <v>151080.47999999998</v>
      </c>
      <c r="H122" s="9">
        <f t="shared" si="72"/>
        <v>1080.4799999999814</v>
      </c>
      <c r="I122" s="9">
        <v>0</v>
      </c>
      <c r="J122" s="9">
        <f t="shared" si="43"/>
        <v>75.48986372485399</v>
      </c>
      <c r="K122" s="9">
        <f t="shared" si="44"/>
        <v>99.768336192109786</v>
      </c>
    </row>
    <row r="123" spans="1:11" ht="48.6" customHeight="1" x14ac:dyDescent="0.25">
      <c r="A123" s="12" t="s">
        <v>13</v>
      </c>
      <c r="B123" s="9"/>
      <c r="C123" s="9">
        <v>176600</v>
      </c>
      <c r="D123" s="9">
        <v>0</v>
      </c>
      <c r="E123" s="9">
        <v>0</v>
      </c>
      <c r="F123" s="9">
        <f t="shared" si="70"/>
        <v>0</v>
      </c>
      <c r="G123" s="9">
        <f t="shared" si="71"/>
        <v>176600</v>
      </c>
      <c r="H123" s="9">
        <f t="shared" si="72"/>
        <v>0</v>
      </c>
      <c r="I123" s="9">
        <v>0</v>
      </c>
      <c r="J123" s="9">
        <f t="shared" si="43"/>
        <v>0</v>
      </c>
      <c r="K123" s="9">
        <v>0</v>
      </c>
    </row>
    <row r="124" spans="1:11" ht="57.6" customHeight="1" x14ac:dyDescent="0.25">
      <c r="A124" s="6" t="s">
        <v>48</v>
      </c>
      <c r="B124" s="7">
        <f>SUM(B125:B125)</f>
        <v>75437700</v>
      </c>
      <c r="C124" s="7">
        <f>SUM(C125:C126)</f>
        <v>91031002</v>
      </c>
      <c r="D124" s="7">
        <f>SUM(D125:D126)</f>
        <v>39086043.359999999</v>
      </c>
      <c r="E124" s="7">
        <f>SUM(E125:E126)</f>
        <v>35694471.960000001</v>
      </c>
      <c r="F124" s="7">
        <f t="shared" si="33"/>
        <v>39743228.039999999</v>
      </c>
      <c r="G124" s="7">
        <f t="shared" si="34"/>
        <v>55336530.039999999</v>
      </c>
      <c r="H124" s="7">
        <f t="shared" si="35"/>
        <v>3391571.3999999985</v>
      </c>
      <c r="I124" s="7">
        <f t="shared" si="42"/>
        <v>47.316490242942187</v>
      </c>
      <c r="J124" s="7">
        <f t="shared" si="43"/>
        <v>39.211335891919546</v>
      </c>
      <c r="K124" s="7">
        <f t="shared" si="44"/>
        <v>91.322807047103481</v>
      </c>
    </row>
    <row r="125" spans="1:11" ht="54.6" customHeight="1" x14ac:dyDescent="0.25">
      <c r="A125" s="12" t="s">
        <v>4</v>
      </c>
      <c r="B125" s="9">
        <v>75437700</v>
      </c>
      <c r="C125" s="9">
        <v>88828501</v>
      </c>
      <c r="D125" s="9">
        <v>36883542.359999999</v>
      </c>
      <c r="E125" s="9">
        <v>35694471.960000001</v>
      </c>
      <c r="F125" s="9">
        <f>B125-E125</f>
        <v>39743228.039999999</v>
      </c>
      <c r="G125" s="9">
        <f t="shared" si="34"/>
        <v>53134029.039999999</v>
      </c>
      <c r="H125" s="9">
        <f t="shared" si="35"/>
        <v>1189070.3999999985</v>
      </c>
      <c r="I125" s="9">
        <f t="shared" si="42"/>
        <v>47.316490242942187</v>
      </c>
      <c r="J125" s="9">
        <f t="shared" si="43"/>
        <v>40.183580222748553</v>
      </c>
      <c r="K125" s="9">
        <f t="shared" si="44"/>
        <v>96.776149133415288</v>
      </c>
    </row>
    <row r="126" spans="1:11" ht="68.400000000000006" customHeight="1" x14ac:dyDescent="0.25">
      <c r="A126" s="12" t="s">
        <v>2</v>
      </c>
      <c r="B126" s="9"/>
      <c r="C126" s="9">
        <v>2202501</v>
      </c>
      <c r="D126" s="9">
        <v>2202501</v>
      </c>
      <c r="E126" s="9">
        <v>0</v>
      </c>
      <c r="F126" s="9">
        <f t="shared" si="33"/>
        <v>0</v>
      </c>
      <c r="G126" s="9">
        <f t="shared" si="34"/>
        <v>2202501</v>
      </c>
      <c r="H126" s="9">
        <f t="shared" si="35"/>
        <v>2202501</v>
      </c>
      <c r="I126" s="9">
        <v>0</v>
      </c>
      <c r="J126" s="9">
        <f t="shared" si="43"/>
        <v>0</v>
      </c>
      <c r="K126" s="9">
        <f t="shared" si="44"/>
        <v>0</v>
      </c>
    </row>
    <row r="127" spans="1:11" ht="79.2" x14ac:dyDescent="0.25">
      <c r="A127" s="6" t="s">
        <v>49</v>
      </c>
      <c r="B127" s="7">
        <f>B128+B132</f>
        <v>749000</v>
      </c>
      <c r="C127" s="7">
        <f>C128+C132</f>
        <v>749000</v>
      </c>
      <c r="D127" s="7">
        <f>D128+D132</f>
        <v>343000</v>
      </c>
      <c r="E127" s="7">
        <f>E128+E132</f>
        <v>325075</v>
      </c>
      <c r="F127" s="7">
        <f t="shared" si="33"/>
        <v>423925</v>
      </c>
      <c r="G127" s="7">
        <f t="shared" si="34"/>
        <v>423925</v>
      </c>
      <c r="H127" s="7">
        <f t="shared" si="35"/>
        <v>17925</v>
      </c>
      <c r="I127" s="7">
        <f t="shared" si="42"/>
        <v>43.401201602136183</v>
      </c>
      <c r="J127" s="7">
        <f t="shared" si="43"/>
        <v>43.401201602136183</v>
      </c>
      <c r="K127" s="7">
        <f t="shared" si="44"/>
        <v>94.774052478134109</v>
      </c>
    </row>
    <row r="128" spans="1:11" ht="187.2" customHeight="1" x14ac:dyDescent="0.25">
      <c r="A128" s="6" t="s">
        <v>58</v>
      </c>
      <c r="B128" s="7">
        <f>SUM(B129:B131)</f>
        <v>342750</v>
      </c>
      <c r="C128" s="7">
        <f>SUM(C129:C131)</f>
        <v>342750</v>
      </c>
      <c r="D128" s="7">
        <f>SUM(D129:D131)</f>
        <v>106750</v>
      </c>
      <c r="E128" s="7">
        <f>SUM(E129:E131)</f>
        <v>106750</v>
      </c>
      <c r="F128" s="7">
        <f t="shared" si="33"/>
        <v>236000</v>
      </c>
      <c r="G128" s="7">
        <f t="shared" si="34"/>
        <v>236000</v>
      </c>
      <c r="H128" s="7">
        <f t="shared" si="35"/>
        <v>0</v>
      </c>
      <c r="I128" s="7">
        <f t="shared" si="42"/>
        <v>31.145149525893505</v>
      </c>
      <c r="J128" s="7">
        <f t="shared" si="43"/>
        <v>31.145149525893505</v>
      </c>
      <c r="K128" s="7">
        <f t="shared" si="44"/>
        <v>100</v>
      </c>
    </row>
    <row r="129" spans="1:11" ht="52.8" x14ac:dyDescent="0.25">
      <c r="A129" s="12" t="s">
        <v>1</v>
      </c>
      <c r="B129" s="9">
        <v>66750</v>
      </c>
      <c r="C129" s="9">
        <v>66750</v>
      </c>
      <c r="D129" s="9">
        <v>66750</v>
      </c>
      <c r="E129" s="9">
        <v>66750</v>
      </c>
      <c r="F129" s="9">
        <f t="shared" si="33"/>
        <v>0</v>
      </c>
      <c r="G129" s="9">
        <f t="shared" si="34"/>
        <v>0</v>
      </c>
      <c r="H129" s="9">
        <f t="shared" si="35"/>
        <v>0</v>
      </c>
      <c r="I129" s="9">
        <f t="shared" si="42"/>
        <v>100</v>
      </c>
      <c r="J129" s="9">
        <f t="shared" si="43"/>
        <v>100</v>
      </c>
      <c r="K129" s="9">
        <f t="shared" si="44"/>
        <v>100</v>
      </c>
    </row>
    <row r="130" spans="1:11" ht="39.6" x14ac:dyDescent="0.25">
      <c r="A130" s="12" t="s">
        <v>5</v>
      </c>
      <c r="B130" s="9">
        <v>127000</v>
      </c>
      <c r="C130" s="9">
        <v>127000</v>
      </c>
      <c r="D130" s="9">
        <v>40000</v>
      </c>
      <c r="E130" s="9">
        <v>40000</v>
      </c>
      <c r="F130" s="9">
        <f t="shared" si="33"/>
        <v>87000</v>
      </c>
      <c r="G130" s="9">
        <f t="shared" si="34"/>
        <v>87000</v>
      </c>
      <c r="H130" s="9">
        <f t="shared" si="35"/>
        <v>0</v>
      </c>
      <c r="I130" s="9">
        <f t="shared" si="42"/>
        <v>31.496062992125985</v>
      </c>
      <c r="J130" s="9">
        <f t="shared" si="43"/>
        <v>31.496062992125985</v>
      </c>
      <c r="K130" s="9">
        <f t="shared" si="44"/>
        <v>100</v>
      </c>
    </row>
    <row r="131" spans="1:11" ht="49.8" customHeight="1" x14ac:dyDescent="0.25">
      <c r="A131" s="12" t="s">
        <v>6</v>
      </c>
      <c r="B131" s="9">
        <v>149000</v>
      </c>
      <c r="C131" s="9">
        <v>149000</v>
      </c>
      <c r="D131" s="9">
        <v>0</v>
      </c>
      <c r="E131" s="9">
        <v>0</v>
      </c>
      <c r="F131" s="9">
        <f t="shared" ref="F131" si="80">B131-E131</f>
        <v>149000</v>
      </c>
      <c r="G131" s="9">
        <f t="shared" ref="G131" si="81">C131-E131</f>
        <v>149000</v>
      </c>
      <c r="H131" s="9">
        <f t="shared" ref="H131" si="82">D131-E131</f>
        <v>0</v>
      </c>
      <c r="I131" s="9">
        <f t="shared" si="42"/>
        <v>0</v>
      </c>
      <c r="J131" s="9">
        <f t="shared" si="43"/>
        <v>0</v>
      </c>
      <c r="K131" s="9">
        <v>0</v>
      </c>
    </row>
    <row r="132" spans="1:11" ht="66" x14ac:dyDescent="0.25">
      <c r="A132" s="6" t="s">
        <v>50</v>
      </c>
      <c r="B132" s="7">
        <f>SUM(B133)</f>
        <v>406250</v>
      </c>
      <c r="C132" s="7">
        <f t="shared" ref="C132:E132" si="83">SUM(C133)</f>
        <v>406250</v>
      </c>
      <c r="D132" s="7">
        <f t="shared" si="83"/>
        <v>236250</v>
      </c>
      <c r="E132" s="7">
        <f t="shared" si="83"/>
        <v>218325</v>
      </c>
      <c r="F132" s="7">
        <f t="shared" si="33"/>
        <v>187925</v>
      </c>
      <c r="G132" s="7">
        <f t="shared" si="34"/>
        <v>187925</v>
      </c>
      <c r="H132" s="7">
        <f t="shared" si="35"/>
        <v>17925</v>
      </c>
      <c r="I132" s="7">
        <f t="shared" si="42"/>
        <v>53.741538461538461</v>
      </c>
      <c r="J132" s="7">
        <f t="shared" si="43"/>
        <v>53.741538461538461</v>
      </c>
      <c r="K132" s="7">
        <f t="shared" si="44"/>
        <v>92.412698412698418</v>
      </c>
    </row>
    <row r="133" spans="1:11" ht="52.8" x14ac:dyDescent="0.25">
      <c r="A133" s="12" t="s">
        <v>1</v>
      </c>
      <c r="B133" s="9">
        <v>406250</v>
      </c>
      <c r="C133" s="9">
        <v>406250</v>
      </c>
      <c r="D133" s="9">
        <v>236250</v>
      </c>
      <c r="E133" s="9">
        <v>218325</v>
      </c>
      <c r="F133" s="9">
        <f t="shared" si="33"/>
        <v>187925</v>
      </c>
      <c r="G133" s="9">
        <f t="shared" si="34"/>
        <v>187925</v>
      </c>
      <c r="H133" s="9">
        <f t="shared" si="35"/>
        <v>17925</v>
      </c>
      <c r="I133" s="9">
        <f t="shared" si="42"/>
        <v>53.741538461538461</v>
      </c>
      <c r="J133" s="9">
        <f t="shared" si="43"/>
        <v>53.741538461538461</v>
      </c>
      <c r="K133" s="9">
        <f t="shared" si="44"/>
        <v>92.412698412698418</v>
      </c>
    </row>
    <row r="134" spans="1:11" ht="39.6" x14ac:dyDescent="0.25">
      <c r="A134" s="6" t="s">
        <v>56</v>
      </c>
      <c r="B134" s="7">
        <f>SUM(B135:B137)</f>
        <v>2447600</v>
      </c>
      <c r="C134" s="7">
        <f>SUM(C135:C137)</f>
        <v>6971609</v>
      </c>
      <c r="D134" s="7">
        <f>SUM(D135:D137)</f>
        <v>2707447</v>
      </c>
      <c r="E134" s="7">
        <f>SUM(E135:E137)</f>
        <v>2663787</v>
      </c>
      <c r="F134" s="7">
        <f t="shared" si="33"/>
        <v>-216187</v>
      </c>
      <c r="G134" s="7">
        <f t="shared" si="34"/>
        <v>4307822</v>
      </c>
      <c r="H134" s="7">
        <f t="shared" si="35"/>
        <v>43660</v>
      </c>
      <c r="I134" s="7">
        <f t="shared" si="42"/>
        <v>108.83261153783297</v>
      </c>
      <c r="J134" s="7">
        <f t="shared" si="43"/>
        <v>38.209070531637671</v>
      </c>
      <c r="K134" s="7">
        <f t="shared" si="44"/>
        <v>98.387410723090795</v>
      </c>
    </row>
    <row r="135" spans="1:11" ht="52.8" x14ac:dyDescent="0.25">
      <c r="A135" s="12" t="s">
        <v>1</v>
      </c>
      <c r="B135" s="9">
        <v>970000</v>
      </c>
      <c r="C135" s="9">
        <v>3388018</v>
      </c>
      <c r="D135" s="9">
        <v>1514847</v>
      </c>
      <c r="E135" s="9">
        <v>1514847</v>
      </c>
      <c r="F135" s="9">
        <f t="shared" si="33"/>
        <v>-544847</v>
      </c>
      <c r="G135" s="9">
        <f t="shared" si="34"/>
        <v>1873171</v>
      </c>
      <c r="H135" s="9">
        <f t="shared" si="35"/>
        <v>0</v>
      </c>
      <c r="I135" s="9">
        <f t="shared" ref="I135:I138" si="84">E135/B135*100</f>
        <v>156.16979381443298</v>
      </c>
      <c r="J135" s="9">
        <f t="shared" ref="J135:J138" si="85">E135/C135*100</f>
        <v>44.711893502336764</v>
      </c>
      <c r="K135" s="9">
        <f t="shared" ref="K135:K138" si="86">E135/D135*100</f>
        <v>100</v>
      </c>
    </row>
    <row r="136" spans="1:11" ht="39.6" x14ac:dyDescent="0.25">
      <c r="A136" s="12" t="s">
        <v>5</v>
      </c>
      <c r="B136" s="9">
        <v>977600</v>
      </c>
      <c r="C136" s="9">
        <v>3083591</v>
      </c>
      <c r="D136" s="9">
        <v>692600</v>
      </c>
      <c r="E136" s="9">
        <v>659940</v>
      </c>
      <c r="F136" s="9">
        <f t="shared" si="33"/>
        <v>317660</v>
      </c>
      <c r="G136" s="9">
        <f t="shared" si="34"/>
        <v>2423651</v>
      </c>
      <c r="H136" s="9">
        <f t="shared" si="35"/>
        <v>32660</v>
      </c>
      <c r="I136" s="9">
        <f t="shared" si="84"/>
        <v>67.506137479541735</v>
      </c>
      <c r="J136" s="9">
        <f t="shared" si="85"/>
        <v>21.401670973874293</v>
      </c>
      <c r="K136" s="9">
        <f t="shared" si="86"/>
        <v>95.28443546058331</v>
      </c>
    </row>
    <row r="137" spans="1:11" ht="39.6" x14ac:dyDescent="0.25">
      <c r="A137" s="12" t="s">
        <v>6</v>
      </c>
      <c r="B137" s="9">
        <v>500000</v>
      </c>
      <c r="C137" s="9">
        <v>500000</v>
      </c>
      <c r="D137" s="9">
        <v>500000</v>
      </c>
      <c r="E137" s="9">
        <v>489000</v>
      </c>
      <c r="F137" s="9">
        <f t="shared" si="33"/>
        <v>11000</v>
      </c>
      <c r="G137" s="9">
        <f t="shared" si="34"/>
        <v>11000</v>
      </c>
      <c r="H137" s="9">
        <f t="shared" si="35"/>
        <v>11000</v>
      </c>
      <c r="I137" s="9">
        <f t="shared" si="84"/>
        <v>97.8</v>
      </c>
      <c r="J137" s="9">
        <f t="shared" si="85"/>
        <v>97.8</v>
      </c>
      <c r="K137" s="9">
        <f t="shared" si="86"/>
        <v>97.8</v>
      </c>
    </row>
    <row r="138" spans="1:11" ht="19.8" customHeight="1" collapsed="1" x14ac:dyDescent="0.25">
      <c r="A138" s="24" t="s">
        <v>74</v>
      </c>
      <c r="B138" s="10">
        <f>B6+B20+B23+B30+B39+B50+B70+B78+B90+B98+B108+B111+B124+B127+B134</f>
        <v>14790823606</v>
      </c>
      <c r="C138" s="10">
        <f>C6+C20+C23+C30+C39+C50+C70+C78+C90+C98+C108+C111+C124+C127+C134</f>
        <v>16674789807.35</v>
      </c>
      <c r="D138" s="10">
        <f>D6+D20+D23+D30+D39+D50+D70+D78+D90+D98+D108+D111+D124+D127+D134</f>
        <v>8544691434.3000002</v>
      </c>
      <c r="E138" s="10">
        <f>E6+E20+E23+E30+E39+E50+E70+E78+E90+E98+E108+E111+E124+E127+E134</f>
        <v>7585409352.0600004</v>
      </c>
      <c r="F138" s="10">
        <f t="shared" ref="F138:F139" si="87">B138-E138</f>
        <v>7205414253.9399996</v>
      </c>
      <c r="G138" s="10">
        <f t="shared" ref="G138:G139" si="88">C138-E138</f>
        <v>9089380455.2900009</v>
      </c>
      <c r="H138" s="10">
        <f t="shared" ref="H138:H139" si="89">D138-E138</f>
        <v>959282082.23999977</v>
      </c>
      <c r="I138" s="10">
        <f t="shared" si="84"/>
        <v>51.284563687061521</v>
      </c>
      <c r="J138" s="10">
        <f t="shared" si="85"/>
        <v>45.49028467343237</v>
      </c>
      <c r="K138" s="10">
        <f t="shared" si="86"/>
        <v>88.773356070071046</v>
      </c>
    </row>
    <row r="139" spans="1:11" ht="17.399999999999999" customHeight="1" x14ac:dyDescent="0.25">
      <c r="A139" s="25" t="s">
        <v>72</v>
      </c>
      <c r="B139" s="21">
        <v>96908200</v>
      </c>
      <c r="C139" s="22">
        <v>178427748</v>
      </c>
      <c r="D139" s="22">
        <v>80960990</v>
      </c>
      <c r="E139" s="22">
        <v>46621316.140000001</v>
      </c>
      <c r="F139" s="9">
        <f t="shared" si="87"/>
        <v>50286883.859999999</v>
      </c>
      <c r="G139" s="9">
        <f t="shared" si="88"/>
        <v>131806431.86</v>
      </c>
      <c r="H139" s="9">
        <f t="shared" si="89"/>
        <v>34339673.859999999</v>
      </c>
      <c r="I139" s="9">
        <f t="shared" ref="I139" si="90">E139/B139*100</f>
        <v>48.108742232339473</v>
      </c>
      <c r="J139" s="9">
        <f t="shared" ref="J139" si="91">E139/C139*100</f>
        <v>26.128960692817799</v>
      </c>
      <c r="K139" s="9">
        <f t="shared" ref="K139" si="92">E139/D139*100</f>
        <v>57.584913598512074</v>
      </c>
    </row>
    <row r="140" spans="1:11" ht="19.2" customHeight="1" x14ac:dyDescent="0.25">
      <c r="A140" s="25" t="s">
        <v>73</v>
      </c>
      <c r="B140" s="26">
        <f>B138+B139</f>
        <v>14887731806</v>
      </c>
      <c r="C140" s="26">
        <f>C138+C139</f>
        <v>16853217555.35</v>
      </c>
      <c r="D140" s="26">
        <f>D138+D139</f>
        <v>8625652424.2999992</v>
      </c>
      <c r="E140" s="26">
        <f>E138+E139</f>
        <v>7632030668.2000008</v>
      </c>
      <c r="F140" s="10">
        <f t="shared" ref="F140" si="93">B140-E140</f>
        <v>7255701137.7999992</v>
      </c>
      <c r="G140" s="10">
        <f t="shared" ref="G140" si="94">C140-E140</f>
        <v>9221186887.1499996</v>
      </c>
      <c r="H140" s="10">
        <f t="shared" ref="H140" si="95">D140-E140</f>
        <v>993621756.09999847</v>
      </c>
      <c r="I140" s="10">
        <f t="shared" ref="I140" si="96">E140/B140*100</f>
        <v>51.263891421822684</v>
      </c>
      <c r="J140" s="10">
        <f t="shared" ref="J140" si="97">E140/C140*100</f>
        <v>45.285303195870966</v>
      </c>
      <c r="K140" s="10">
        <f t="shared" ref="K140" si="98">E140/D140*100</f>
        <v>88.480619120464567</v>
      </c>
    </row>
  </sheetData>
  <mergeCells count="1">
    <mergeCell ref="A2:K2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Трусова Вера Альбертовна</cp:lastModifiedBy>
  <cp:lastPrinted>2023-07-10T12:07:19Z</cp:lastPrinted>
  <dcterms:created xsi:type="dcterms:W3CDTF">2018-04-12T12:44:43Z</dcterms:created>
  <dcterms:modified xsi:type="dcterms:W3CDTF">2023-07-17T12:10:48Z</dcterms:modified>
</cp:coreProperties>
</file>