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92.168.133.9\общие папки\OCЭПП\ЛЮДМИЛА\НАЦ. ПРОЕКТЫ____\2023\"/>
    </mc:Choice>
  </mc:AlternateContent>
  <bookViews>
    <workbookView xWindow="0" yWindow="0" windowWidth="28800" windowHeight="11730"/>
  </bookViews>
  <sheets>
    <sheet name="1" sheetId="33" r:id="rId1"/>
    <sheet name="ведомственная" sheetId="36" state="hidden" r:id="rId2"/>
    <sheet name="АИП" sheetId="37" state="hidden" r:id="rId3"/>
  </sheets>
  <externalReferences>
    <externalReference r:id="rId4"/>
  </externalReferences>
  <definedNames>
    <definedName name="_xlnm._FilterDatabase" localSheetId="0" hidden="1">'1'!#REF!</definedName>
    <definedName name="для">'[1]УКС по состоянию на 01.05.2010'!#REF!</definedName>
    <definedName name="_xlnm.Print_Titles" localSheetId="0">'1'!$2:$3</definedName>
    <definedName name="копия">'[1]УКС по состоянию на 01.05.2010'!#REF!</definedName>
    <definedName name="_xlnm.Print_Area" localSheetId="0">'1'!$A$1:$F$7</definedName>
  </definedNames>
  <calcPr calcId="162913"/>
</workbook>
</file>

<file path=xl/calcChain.xml><?xml version="1.0" encoding="utf-8"?>
<calcChain xmlns="http://schemas.openxmlformats.org/spreadsheetml/2006/main">
  <c r="F7" i="33" l="1"/>
  <c r="F6" i="33" l="1"/>
  <c r="G6" i="33" s="1"/>
  <c r="D5" i="33"/>
  <c r="E5" i="33"/>
  <c r="F5" i="33" l="1"/>
  <c r="G5" i="33" s="1"/>
  <c r="G18" i="37" l="1"/>
  <c r="W18" i="37" s="1"/>
  <c r="P15" i="37"/>
  <c r="L15" i="37"/>
  <c r="D15" i="37"/>
  <c r="E10" i="37"/>
  <c r="F10" i="37"/>
  <c r="G10" i="37"/>
  <c r="I10" i="37"/>
  <c r="J10" i="37"/>
  <c r="K10" i="37"/>
  <c r="M10" i="37"/>
  <c r="N10" i="37"/>
  <c r="Q10" i="37"/>
  <c r="R10" i="37"/>
  <c r="S10" i="37"/>
  <c r="H11" i="37"/>
  <c r="H10" i="37" s="1"/>
  <c r="P13" i="37"/>
  <c r="O13" i="37"/>
  <c r="L13" i="37" s="1"/>
  <c r="H13" i="37"/>
  <c r="D13" i="37"/>
  <c r="K8" i="37"/>
  <c r="G8" i="37"/>
  <c r="E5" i="37"/>
  <c r="F5" i="37"/>
  <c r="G5" i="37"/>
  <c r="I5" i="37"/>
  <c r="J5" i="37"/>
  <c r="K5" i="37"/>
  <c r="M5" i="37"/>
  <c r="N5" i="37"/>
  <c r="Q5" i="37"/>
  <c r="R5" i="37"/>
  <c r="S5" i="37"/>
  <c r="P6" i="37"/>
  <c r="P5" i="37" s="1"/>
  <c r="H6" i="37"/>
  <c r="H5" i="37" s="1"/>
  <c r="U18" i="37"/>
  <c r="P18" i="37"/>
  <c r="L18" i="37"/>
  <c r="W17" i="37"/>
  <c r="U17" i="37"/>
  <c r="P17" i="37"/>
  <c r="L17" i="37"/>
  <c r="D17" i="37"/>
  <c r="W16" i="37"/>
  <c r="U16" i="37"/>
  <c r="P16" i="37"/>
  <c r="L16" i="37"/>
  <c r="D16" i="37"/>
  <c r="W15" i="37"/>
  <c r="U15" i="37"/>
  <c r="L14" i="37"/>
  <c r="T15" i="37"/>
  <c r="S14" i="37"/>
  <c r="R14" i="37"/>
  <c r="Q14" i="37"/>
  <c r="P14" i="37" s="1"/>
  <c r="N14" i="37"/>
  <c r="M14" i="37"/>
  <c r="K14" i="37"/>
  <c r="K4" i="37" s="1"/>
  <c r="J14" i="37"/>
  <c r="J4" i="37" s="1"/>
  <c r="I14" i="37"/>
  <c r="I4" i="37" s="1"/>
  <c r="H14" i="37"/>
  <c r="H12" i="37" s="1"/>
  <c r="F14" i="37"/>
  <c r="E14" i="37"/>
  <c r="W13" i="37"/>
  <c r="U13" i="37"/>
  <c r="T13" i="37"/>
  <c r="S12" i="37"/>
  <c r="O12" i="37" s="1"/>
  <c r="R12" i="37"/>
  <c r="Q12" i="37"/>
  <c r="N12" i="37"/>
  <c r="M12" i="37"/>
  <c r="G12" i="37"/>
  <c r="F12" i="37"/>
  <c r="E12" i="37"/>
  <c r="W11" i="37"/>
  <c r="W10" i="37" s="1"/>
  <c r="P11" i="37"/>
  <c r="P10" i="37" s="1"/>
  <c r="O11" i="37"/>
  <c r="L11" i="37" s="1"/>
  <c r="L10" i="37" s="1"/>
  <c r="D11" i="37"/>
  <c r="D10" i="37" s="1"/>
  <c r="W9" i="37"/>
  <c r="U9" i="37"/>
  <c r="P9" i="37"/>
  <c r="L9" i="37"/>
  <c r="D9" i="37"/>
  <c r="W8" i="37"/>
  <c r="U8" i="37"/>
  <c r="P8" i="37"/>
  <c r="L8" i="37"/>
  <c r="D8" i="37"/>
  <c r="S7" i="37"/>
  <c r="O7" i="37" s="1"/>
  <c r="R7" i="37"/>
  <c r="Q7" i="37"/>
  <c r="N7" i="37"/>
  <c r="M7" i="37"/>
  <c r="G7" i="37"/>
  <c r="F7" i="37"/>
  <c r="E7" i="37"/>
  <c r="W6" i="37"/>
  <c r="U6" i="37"/>
  <c r="O6" i="37"/>
  <c r="L6" i="37" s="1"/>
  <c r="L5" i="37" s="1"/>
  <c r="D6" i="37"/>
  <c r="D5" i="37" s="1"/>
  <c r="G14" i="37" l="1"/>
  <c r="W14" i="37" s="1"/>
  <c r="D18" i="37"/>
  <c r="D14" i="37" s="1"/>
  <c r="T14" i="37" s="1"/>
  <c r="F4" i="37"/>
  <c r="M4" i="37"/>
  <c r="S4" i="37"/>
  <c r="E4" i="37"/>
  <c r="G4" i="37"/>
  <c r="N4" i="37"/>
  <c r="R4" i="37"/>
  <c r="H7" i="37"/>
  <c r="H4" i="37" s="1"/>
  <c r="Q4" i="37"/>
  <c r="O10" i="37"/>
  <c r="T6" i="37"/>
  <c r="O5" i="37"/>
  <c r="D12" i="37"/>
  <c r="D7" i="37"/>
  <c r="T11" i="37"/>
  <c r="T10" i="37" s="1"/>
  <c r="T17" i="37"/>
  <c r="U7" i="37"/>
  <c r="T16" i="37"/>
  <c r="L7" i="37"/>
  <c r="T8" i="37"/>
  <c r="L12" i="37"/>
  <c r="O14" i="37"/>
  <c r="O4" i="37" s="1"/>
  <c r="W7" i="37"/>
  <c r="T9" i="37"/>
  <c r="U12" i="37"/>
  <c r="W12" i="37"/>
  <c r="T18" i="37"/>
  <c r="U5" i="37"/>
  <c r="W5" i="37"/>
  <c r="T5" i="37"/>
  <c r="P7" i="37"/>
  <c r="P12" i="37"/>
  <c r="U14" i="37"/>
  <c r="W4" i="37" l="1"/>
  <c r="D4" i="37"/>
  <c r="T12" i="37"/>
  <c r="U4" i="37"/>
  <c r="L4" i="37"/>
  <c r="P4" i="37"/>
  <c r="T4" i="37" s="1"/>
  <c r="T7" i="37"/>
  <c r="M7" i="36" l="1"/>
  <c r="M6" i="36"/>
  <c r="L6" i="36" l="1"/>
  <c r="L7" i="36"/>
  <c r="G7" i="36" l="1"/>
  <c r="D7" i="36"/>
  <c r="G6" i="36"/>
  <c r="D6" i="36"/>
  <c r="N6" i="36" s="1"/>
  <c r="I5" i="36"/>
  <c r="H5" i="36"/>
  <c r="F5" i="36"/>
  <c r="E5" i="36"/>
  <c r="D5" i="36" l="1"/>
  <c r="G5" i="36"/>
  <c r="L5" i="36"/>
  <c r="M5" i="36"/>
  <c r="N7" i="36"/>
  <c r="J7" i="36"/>
  <c r="J6" i="36"/>
  <c r="N5" i="36" l="1"/>
  <c r="J5" i="36"/>
</calcChain>
</file>

<file path=xl/sharedStrings.xml><?xml version="1.0" encoding="utf-8"?>
<sst xmlns="http://schemas.openxmlformats.org/spreadsheetml/2006/main" count="131" uniqueCount="77">
  <si>
    <t>№ п/п</t>
  </si>
  <si>
    <t>Наименование программы</t>
  </si>
  <si>
    <t>Запланированные мероприятия</t>
  </si>
  <si>
    <t>1</t>
  </si>
  <si>
    <t>1.1</t>
  </si>
  <si>
    <t>1.2</t>
  </si>
  <si>
    <t>2.1</t>
  </si>
  <si>
    <t>2.2</t>
  </si>
  <si>
    <t>Развитие жилищно-коммунального комплекса в городе Нефтеюганске в 2014-2020 годах</t>
  </si>
  <si>
    <t>Управление муниципальным имуществом города Нефтеюганска на 2014-2020 годы</t>
  </si>
  <si>
    <t>Развитие физической культуры и спорта в городе Нефтеюганске на 2014-2020 годы</t>
  </si>
  <si>
    <t>Обеспечение доступным и комфортным жильем жителей города Нефтеюганска в 2014-2020 годах</t>
  </si>
  <si>
    <t>2</t>
  </si>
  <si>
    <t>Крытый каток в 15 микрорайоне города Нефтеюганска</t>
  </si>
  <si>
    <t>5</t>
  </si>
  <si>
    <t>8</t>
  </si>
  <si>
    <t>Исполнит.    ГРБС</t>
  </si>
  <si>
    <t>8.2.1</t>
  </si>
  <si>
    <t>Договора на программное (информационные технологии) обеспечение и обслуживание</t>
  </si>
  <si>
    <t>Всего</t>
  </si>
  <si>
    <t>окружной бюджет</t>
  </si>
  <si>
    <t>местный бюджет</t>
  </si>
  <si>
    <t>Всего по программам</t>
  </si>
  <si>
    <t>3</t>
  </si>
  <si>
    <t>3.1</t>
  </si>
  <si>
    <t>4</t>
  </si>
  <si>
    <t>6</t>
  </si>
  <si>
    <t>9</t>
  </si>
  <si>
    <t>10</t>
  </si>
  <si>
    <t>11</t>
  </si>
  <si>
    <t>12</t>
  </si>
  <si>
    <t>13</t>
  </si>
  <si>
    <t>14</t>
  </si>
  <si>
    <t>15</t>
  </si>
  <si>
    <t>7</t>
  </si>
  <si>
    <t>ПЛАН  на 2015 год (рублей)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</si>
  <si>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</si>
  <si>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</si>
  <si>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</si>
  <si>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</si>
  <si>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</si>
  <si>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</si>
  <si>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</si>
  <si>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</si>
  <si>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федеральный бюджет</t>
  </si>
  <si>
    <t>Станция обезжелезивания 7 мкр.57/7 реестр.№ 522074</t>
  </si>
  <si>
    <t>22</t>
  </si>
  <si>
    <t>Сети тепловодоснабжения и канализации в микрорайоне 11б с КНС. Сети тепловодоснабжения и канализации в микрорайоне 11 (I этап) (9 этап строительства)</t>
  </si>
  <si>
    <t>Сети тепловодоснабжения и канализации в микрорайоне 11б с КНС. Сети тепловодоснабжения и канализации в микрорайоне 11 (II-IV этап) (11 этап строительства)</t>
  </si>
  <si>
    <t>Газоснабжение коттеджной застройки в 11Б микрорайоне г.Нефтеюганска</t>
  </si>
  <si>
    <t>ДГиЗО</t>
  </si>
  <si>
    <t>23</t>
  </si>
  <si>
    <t>18</t>
  </si>
  <si>
    <t>ПЛАН  на 2017 год</t>
  </si>
  <si>
    <t>ПЛАН  9 месяцев  2017 год</t>
  </si>
  <si>
    <t>Кассовый расход на 01.08.2017</t>
  </si>
  <si>
    <t>% исполнения  к плану года</t>
  </si>
  <si>
    <t>21</t>
  </si>
  <si>
    <t>Развитие транспортной системы в городе Нефтеюганске на 2014-2020 годы</t>
  </si>
  <si>
    <t>Автодорога по ул.Мамонтовская (развязка перекрестка ул.Мамонтовская - ул.Молодежная)</t>
  </si>
  <si>
    <t>Автодорога по ул.Набережная (от перекрестка ул.Ленина - ул.Гагарина до ул.Юганская) (участок автодороги от ул.Молодежная до ул.Юганская)</t>
  </si>
  <si>
    <t>3.7.3</t>
  </si>
  <si>
    <t>"Реконструкция нежилого строения роддома. г.Нефтеюганск, 7мкр., строение № 9. (реестр. №57524)"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</si>
  <si>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</si>
  <si>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Профинансировано на 01.10.2017</t>
  </si>
  <si>
    <t>Ответственный исполнитель</t>
  </si>
  <si>
    <t>Причины 
неосвоения / отклонения                     от плана</t>
  </si>
  <si>
    <t>Региональный проект</t>
  </si>
  <si>
    <t>Поддержка малого и среднего предпринимательства</t>
  </si>
  <si>
    <t>Создание условий для легкого старта и комфортного ведения бизнеса</t>
  </si>
  <si>
    <t>Акселерация субъектов малого и среднего предпринимательства</t>
  </si>
  <si>
    <t>Отчет об исполнении мероприятия по реализации национальных проектов на территории города Нефтеюганска</t>
  </si>
  <si>
    <t>ДЭР</t>
  </si>
  <si>
    <t>ПЛАН  на 2023 год (рублей)</t>
  </si>
  <si>
    <t>% исполнения  к плану на 2023 год</t>
  </si>
  <si>
    <t>Освоение на 01.05.2023 г (рублей)</t>
  </si>
  <si>
    <t>Национальный проект "Малое и среднее предпринимательство и поддержка индивидуальной предпринимательской инициативы"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</si>
</sst>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_р_._-;\-* #,##0.00_р_._-;_-* &quot;-&quot;??_р_._-;_-@_-"/>
    <numFmt numFmtId="165" formatCode="0.0"/>
    <numFmt numFmtId="166" formatCode="_(* #,##0.00_);_(* \(#,##0.00\);_(* &quot;-&quot;??_);_(@_)"/>
    <numFmt numFmtId="167" formatCode="_-* #,##0.00_р_._-;\-* #,##0.00_р_._-;_-* \-??_р_._-;_-@_-"/>
    <numFmt numFmtId="168" formatCode="#,##0.0"/>
  </numFmts>
  <fonts count="40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Times New Roman"/>
      <family val="2"/>
      <scheme val="mino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</font>
    <font>
      <sz val="11"/>
      <color indexed="17"/>
      <name val="Calibri"/>
      <family val="2"/>
      <charset val="204"/>
    </font>
    <font>
      <sz val="11"/>
      <name val="Times New Roman"/>
      <family val="1"/>
      <charset val="204"/>
      <scheme val="minor"/>
    </font>
    <font>
      <sz val="8"/>
      <name val="Times New Roman"/>
      <family val="1"/>
      <charset val="204"/>
    </font>
    <font>
      <sz val="8"/>
      <name val="Times New Roman"/>
      <family val="1"/>
      <charset val="204"/>
      <scheme val="minor"/>
    </font>
    <font>
      <sz val="8"/>
      <color theme="1"/>
      <name val="Times New Roman"/>
      <family val="1"/>
      <charset val="204"/>
      <scheme val="minor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  <scheme val="minor"/>
    </font>
    <font>
      <b/>
      <sz val="14"/>
      <name val="Times New Roman"/>
      <family val="1"/>
      <charset val="204"/>
      <scheme val="minor"/>
    </font>
    <font>
      <sz val="14"/>
      <name val="Times New Roman"/>
      <family val="1"/>
      <charset val="204"/>
      <scheme val="minor"/>
    </font>
    <font>
      <sz val="14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</borders>
  <cellStyleXfs count="114">
    <xf numFmtId="0" fontId="0" fillId="0" borderId="0"/>
    <xf numFmtId="0" fontId="1" fillId="0" borderId="0"/>
    <xf numFmtId="0" fontId="9" fillId="0" borderId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9" borderId="0" applyNumberFormat="0" applyBorder="0" applyAlignment="0" applyProtection="0"/>
    <xf numFmtId="0" fontId="10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20" borderId="0" applyNumberFormat="0" applyBorder="0" applyAlignment="0" applyProtection="0"/>
    <xf numFmtId="0" fontId="12" fillId="8" borderId="11" applyNumberFormat="0" applyAlignment="0" applyProtection="0"/>
    <xf numFmtId="0" fontId="13" fillId="21" borderId="12" applyNumberFormat="0" applyAlignment="0" applyProtection="0"/>
    <xf numFmtId="0" fontId="14" fillId="21" borderId="11" applyNumberFormat="0" applyAlignment="0" applyProtection="0"/>
    <xf numFmtId="0" fontId="15" fillId="0" borderId="0" applyNumberFormat="0" applyFill="0" applyBorder="0" applyAlignment="0" applyProtection="0"/>
    <xf numFmtId="0" fontId="16" fillId="0" borderId="13" applyNumberFormat="0" applyFill="0" applyAlignment="0" applyProtection="0"/>
    <xf numFmtId="0" fontId="17" fillId="0" borderId="14" applyNumberFormat="0" applyFill="0" applyAlignment="0" applyProtection="0"/>
    <xf numFmtId="0" fontId="18" fillId="0" borderId="15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16" applyNumberFormat="0" applyFill="0" applyAlignment="0" applyProtection="0"/>
    <xf numFmtId="0" fontId="20" fillId="22" borderId="17" applyNumberFormat="0" applyAlignment="0" applyProtection="0"/>
    <xf numFmtId="0" fontId="21" fillId="0" borderId="0" applyNumberFormat="0" applyFill="0" applyBorder="0" applyAlignment="0" applyProtection="0"/>
    <xf numFmtId="0" fontId="22" fillId="23" borderId="0" applyNumberFormat="0" applyBorder="0" applyAlignment="0" applyProtection="0"/>
    <xf numFmtId="0" fontId="10" fillId="0" borderId="0"/>
    <xf numFmtId="0" fontId="9" fillId="0" borderId="0"/>
    <xf numFmtId="0" fontId="10" fillId="0" borderId="0"/>
    <xf numFmtId="0" fontId="1" fillId="0" borderId="0"/>
    <xf numFmtId="0" fontId="1" fillId="0" borderId="0"/>
    <xf numFmtId="0" fontId="9" fillId="0" borderId="0"/>
    <xf numFmtId="0" fontId="10" fillId="0" borderId="0"/>
    <xf numFmtId="0" fontId="23" fillId="0" borderId="0"/>
    <xf numFmtId="0" fontId="1" fillId="0" borderId="0"/>
    <xf numFmtId="0" fontId="9" fillId="0" borderId="0"/>
    <xf numFmtId="0" fontId="24" fillId="0" borderId="0"/>
    <xf numFmtId="0" fontId="10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24" fillId="0" borderId="0"/>
    <xf numFmtId="0" fontId="9" fillId="0" borderId="0"/>
    <xf numFmtId="0" fontId="10" fillId="0" borderId="0"/>
    <xf numFmtId="0" fontId="9" fillId="0" borderId="0"/>
    <xf numFmtId="0" fontId="10" fillId="0" borderId="0"/>
    <xf numFmtId="0" fontId="9" fillId="0" borderId="0"/>
    <xf numFmtId="0" fontId="10" fillId="0" borderId="0"/>
    <xf numFmtId="0" fontId="2" fillId="0" borderId="0"/>
    <xf numFmtId="0" fontId="10" fillId="0" borderId="0"/>
    <xf numFmtId="0" fontId="9" fillId="0" borderId="0"/>
    <xf numFmtId="0" fontId="25" fillId="4" borderId="0" applyNumberFormat="0" applyBorder="0" applyAlignment="0" applyProtection="0"/>
    <xf numFmtId="0" fontId="26" fillId="0" borderId="0" applyNumberFormat="0" applyFill="0" applyBorder="0" applyAlignment="0" applyProtection="0"/>
    <xf numFmtId="0" fontId="23" fillId="24" borderId="18" applyNumberFormat="0" applyAlignment="0" applyProtection="0"/>
    <xf numFmtId="9" fontId="10" fillId="0" borderId="0" applyFont="0" applyFill="0" applyBorder="0" applyAlignment="0" applyProtection="0"/>
    <xf numFmtId="0" fontId="27" fillId="0" borderId="19" applyNumberFormat="0" applyFill="0" applyAlignment="0" applyProtection="0"/>
    <xf numFmtId="0" fontId="28" fillId="0" borderId="0" applyNumberFormat="0" applyFill="0" applyBorder="0" applyAlignment="0" applyProtection="0"/>
    <xf numFmtId="166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9" fillId="0" borderId="0" applyFont="0" applyFill="0" applyBorder="0" applyAlignment="0" applyProtection="0"/>
    <xf numFmtId="167" fontId="23" fillId="0" borderId="0" applyFill="0" applyBorder="0" applyAlignment="0" applyProtection="0"/>
    <xf numFmtId="164" fontId="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9" fillId="0" borderId="0" applyFont="0" applyFill="0" applyBorder="0" applyAlignment="0" applyProtection="0"/>
    <xf numFmtId="166" fontId="10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30" fillId="5" borderId="0" applyNumberFormat="0" applyBorder="0" applyAlignment="0" applyProtection="0"/>
    <xf numFmtId="0" fontId="10" fillId="0" borderId="0"/>
    <xf numFmtId="0" fontId="2" fillId="0" borderId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95">
    <xf numFmtId="0" fontId="0" fillId="0" borderId="0" xfId="0"/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4" fillId="0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 wrapText="1"/>
    </xf>
    <xf numFmtId="2" fontId="32" fillId="0" borderId="1" xfId="0" applyNumberFormat="1" applyFont="1" applyFill="1" applyBorder="1" applyAlignment="1">
      <alignment horizontal="center" vertical="center" wrapText="1"/>
    </xf>
    <xf numFmtId="165" fontId="33" fillId="0" borderId="1" xfId="0" applyNumberFormat="1" applyFont="1" applyFill="1" applyBorder="1" applyAlignment="1">
      <alignment horizontal="center" vertical="center" wrapText="1"/>
    </xf>
    <xf numFmtId="168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168" fontId="4" fillId="0" borderId="1" xfId="0" applyNumberFormat="1" applyFont="1" applyFill="1" applyBorder="1" applyAlignment="1">
      <alignment horizontal="left" vertical="center" wrapText="1"/>
    </xf>
    <xf numFmtId="168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168" fontId="5" fillId="0" borderId="1" xfId="0" applyNumberFormat="1" applyFont="1" applyFill="1" applyBorder="1" applyAlignment="1">
      <alignment horizontal="center" vertical="center"/>
    </xf>
    <xf numFmtId="168" fontId="8" fillId="0" borderId="1" xfId="0" applyNumberFormat="1" applyFont="1" applyFill="1" applyBorder="1" applyAlignment="1">
      <alignment horizontal="center" vertical="center"/>
    </xf>
    <xf numFmtId="168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left" vertical="center" wrapText="1"/>
    </xf>
    <xf numFmtId="0" fontId="0" fillId="0" borderId="0" xfId="0" applyFill="1"/>
    <xf numFmtId="168" fontId="35" fillId="0" borderId="1" xfId="0" applyNumberFormat="1" applyFont="1" applyFill="1" applyBorder="1" applyAlignment="1">
      <alignment horizontal="center" vertical="center"/>
    </xf>
    <xf numFmtId="168" fontId="35" fillId="0" borderId="1" xfId="0" applyNumberFormat="1" applyFont="1" applyFill="1" applyBorder="1" applyAlignment="1">
      <alignment horizontal="center" vertical="center" wrapText="1"/>
    </xf>
    <xf numFmtId="0" fontId="36" fillId="0" borderId="0" xfId="0" applyFont="1"/>
    <xf numFmtId="0" fontId="31" fillId="0" borderId="0" xfId="0" applyFont="1"/>
    <xf numFmtId="0" fontId="8" fillId="0" borderId="1" xfId="0" applyFont="1" applyFill="1" applyBorder="1" applyAlignment="1">
      <alignment horizontal="center" vertical="center" wrapText="1"/>
    </xf>
    <xf numFmtId="0" fontId="38" fillId="0" borderId="0" xfId="0" applyFont="1" applyFill="1" applyAlignment="1"/>
    <xf numFmtId="0" fontId="39" fillId="0" borderId="1" xfId="0" applyFont="1" applyFill="1" applyBorder="1" applyAlignment="1">
      <alignment horizontal="center" vertical="center" wrapText="1"/>
    </xf>
    <xf numFmtId="2" fontId="39" fillId="0" borderId="1" xfId="0" applyNumberFormat="1" applyFont="1" applyFill="1" applyBorder="1" applyAlignment="1">
      <alignment horizontal="center" vertical="center" wrapText="1"/>
    </xf>
    <xf numFmtId="2" fontId="38" fillId="0" borderId="1" xfId="0" applyNumberFormat="1" applyFont="1" applyFill="1" applyBorder="1" applyAlignment="1">
      <alignment horizontal="center" vertical="center" wrapText="1"/>
    </xf>
    <xf numFmtId="165" fontId="38" fillId="0" borderId="2" xfId="0" applyNumberFormat="1" applyFont="1" applyFill="1" applyBorder="1" applyAlignment="1">
      <alignment horizontal="center" vertical="center" wrapText="1"/>
    </xf>
    <xf numFmtId="0" fontId="38" fillId="0" borderId="0" xfId="0" applyFont="1" applyFill="1" applyBorder="1"/>
    <xf numFmtId="165" fontId="38" fillId="0" borderId="1" xfId="0" applyNumberFormat="1" applyFont="1" applyFill="1" applyBorder="1" applyAlignment="1">
      <alignment horizontal="center" vertical="center" wrapText="1"/>
    </xf>
    <xf numFmtId="0" fontId="38" fillId="0" borderId="1" xfId="0" applyFont="1" applyFill="1" applyBorder="1"/>
    <xf numFmtId="49" fontId="37" fillId="0" borderId="1" xfId="0" applyNumberFormat="1" applyFont="1" applyFill="1" applyBorder="1" applyAlignment="1">
      <alignment horizontal="center" vertical="center"/>
    </xf>
    <xf numFmtId="49" fontId="38" fillId="0" borderId="1" xfId="0" applyNumberFormat="1" applyFont="1" applyFill="1" applyBorder="1" applyAlignment="1">
      <alignment horizontal="center" vertical="center"/>
    </xf>
    <xf numFmtId="0" fontId="38" fillId="0" borderId="1" xfId="0" applyFont="1" applyFill="1" applyBorder="1" applyAlignment="1">
      <alignment horizontal="center" vertical="center"/>
    </xf>
    <xf numFmtId="0" fontId="37" fillId="0" borderId="1" xfId="0" applyFont="1" applyFill="1" applyBorder="1" applyAlignment="1">
      <alignment horizontal="center" vertical="center"/>
    </xf>
    <xf numFmtId="0" fontId="37" fillId="0" borderId="0" xfId="0" applyFont="1" applyFill="1"/>
    <xf numFmtId="0" fontId="38" fillId="0" borderId="0" xfId="0" applyFont="1" applyFill="1"/>
    <xf numFmtId="0" fontId="37" fillId="0" borderId="1" xfId="0" applyFont="1" applyFill="1" applyBorder="1" applyAlignment="1">
      <alignment wrapText="1"/>
    </xf>
    <xf numFmtId="4" fontId="37" fillId="0" borderId="1" xfId="113" applyNumberFormat="1" applyFont="1" applyFill="1" applyBorder="1" applyAlignment="1">
      <alignment horizontal="center" vertical="center"/>
    </xf>
    <xf numFmtId="165" fontId="37" fillId="0" borderId="1" xfId="0" applyNumberFormat="1" applyFont="1" applyFill="1" applyBorder="1" applyAlignment="1">
      <alignment horizontal="center" vertical="center"/>
    </xf>
    <xf numFmtId="165" fontId="37" fillId="0" borderId="1" xfId="0" applyNumberFormat="1" applyFont="1" applyFill="1" applyBorder="1"/>
    <xf numFmtId="0" fontId="38" fillId="0" borderId="1" xfId="0" applyFont="1" applyFill="1" applyBorder="1" applyAlignment="1">
      <alignment vertical="top" wrapText="1"/>
    </xf>
    <xf numFmtId="4" fontId="38" fillId="0" borderId="1" xfId="113" applyNumberFormat="1" applyFont="1" applyFill="1" applyBorder="1" applyAlignment="1">
      <alignment horizontal="center" vertical="center"/>
    </xf>
    <xf numFmtId="165" fontId="38" fillId="0" borderId="1" xfId="0" applyNumberFormat="1" applyFont="1" applyFill="1" applyBorder="1" applyAlignment="1">
      <alignment horizontal="center" vertical="center"/>
    </xf>
    <xf numFmtId="49" fontId="38" fillId="0" borderId="0" xfId="0" applyNumberFormat="1" applyFont="1" applyFill="1" applyAlignment="1">
      <alignment horizontal="center" vertical="center"/>
    </xf>
    <xf numFmtId="2" fontId="38" fillId="0" borderId="0" xfId="0" applyNumberFormat="1" applyFont="1" applyFill="1"/>
    <xf numFmtId="4" fontId="38" fillId="0" borderId="0" xfId="113" applyNumberFormat="1" applyFont="1" applyFill="1" applyBorder="1" applyAlignment="1">
      <alignment horizontal="center" vertical="center"/>
    </xf>
    <xf numFmtId="165" fontId="38" fillId="0" borderId="0" xfId="0" applyNumberFormat="1" applyFont="1" applyFill="1"/>
    <xf numFmtId="49" fontId="37" fillId="0" borderId="20" xfId="0" applyNumberFormat="1" applyFont="1" applyFill="1" applyBorder="1" applyAlignment="1">
      <alignment horizontal="center" vertical="center" wrapText="1"/>
    </xf>
    <xf numFmtId="0" fontId="37" fillId="0" borderId="20" xfId="0" applyFont="1" applyFill="1" applyBorder="1" applyAlignment="1">
      <alignment wrapText="1"/>
    </xf>
    <xf numFmtId="49" fontId="39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9" fillId="0" borderId="1" xfId="0" applyFont="1" applyFill="1" applyBorder="1" applyAlignment="1">
      <alignment horizontal="center" vertical="center" wrapText="1"/>
    </xf>
    <xf numFmtId="49" fontId="37" fillId="0" borderId="2" xfId="0" applyNumberFormat="1" applyFont="1" applyFill="1" applyBorder="1" applyAlignment="1">
      <alignment horizontal="center" vertical="center"/>
    </xf>
    <xf numFmtId="49" fontId="37" fillId="0" borderId="3" xfId="0" applyNumberFormat="1" applyFont="1" applyFill="1" applyBorder="1" applyAlignment="1">
      <alignment horizontal="center" vertical="center"/>
    </xf>
    <xf numFmtId="49" fontId="37" fillId="0" borderId="6" xfId="0" applyNumberFormat="1" applyFont="1" applyFill="1" applyBorder="1" applyAlignment="1">
      <alignment horizontal="center" vertical="center"/>
    </xf>
    <xf numFmtId="0" fontId="38" fillId="0" borderId="4" xfId="0" applyFont="1" applyFill="1" applyBorder="1" applyAlignment="1">
      <alignment horizontal="center" vertical="center" wrapText="1"/>
    </xf>
    <xf numFmtId="0" fontId="38" fillId="0" borderId="5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wrapText="1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5" fillId="0" borderId="9" xfId="0" applyNumberFormat="1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2" fontId="33" fillId="0" borderId="1" xfId="0" applyNumberFormat="1" applyFont="1" applyFill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left" vertical="center"/>
    </xf>
    <xf numFmtId="49" fontId="3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2" fillId="0" borderId="1" xfId="0" applyFont="1" applyFill="1" applyBorder="1" applyAlignment="1">
      <alignment horizontal="center" vertical="center" wrapText="1"/>
    </xf>
    <xf numFmtId="2" fontId="32" fillId="0" borderId="1" xfId="0" applyNumberFormat="1" applyFont="1" applyFill="1" applyBorder="1" applyAlignment="1">
      <alignment horizontal="center" vertical="center" wrapText="1"/>
    </xf>
    <xf numFmtId="2" fontId="32" fillId="0" borderId="2" xfId="0" applyNumberFormat="1" applyFont="1" applyFill="1" applyBorder="1" applyAlignment="1">
      <alignment horizontal="center" vertical="center" wrapText="1"/>
    </xf>
    <xf numFmtId="2" fontId="32" fillId="0" borderId="3" xfId="0" applyNumberFormat="1" applyFont="1" applyFill="1" applyBorder="1" applyAlignment="1">
      <alignment horizontal="center" vertical="center" wrapText="1"/>
    </xf>
    <xf numFmtId="2" fontId="32" fillId="0" borderId="6" xfId="0" applyNumberFormat="1" applyFont="1" applyFill="1" applyBorder="1" applyAlignment="1">
      <alignment horizontal="center" vertical="center" wrapText="1"/>
    </xf>
  </cellXfs>
  <cellStyles count="114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Гиперссылка 2" xfId="30"/>
    <cellStyle name="Заголовок 1 2" xfId="31"/>
    <cellStyle name="Заголовок 2 2" xfId="32"/>
    <cellStyle name="Заголовок 3 2" xfId="33"/>
    <cellStyle name="Заголовок 4 2" xfId="34"/>
    <cellStyle name="Итог 2" xfId="35"/>
    <cellStyle name="Контрольная ячейка 2" xfId="36"/>
    <cellStyle name="Название 2" xfId="37"/>
    <cellStyle name="Нейтральный 2" xfId="38"/>
    <cellStyle name="Обычный" xfId="0" builtinId="0"/>
    <cellStyle name="Обычный 10" xfId="39"/>
    <cellStyle name="Обычный 12" xfId="40"/>
    <cellStyle name="Обычный 14" xfId="41"/>
    <cellStyle name="Обычный 16" xfId="42"/>
    <cellStyle name="Обычный 16 2" xfId="43"/>
    <cellStyle name="Обычный 17" xfId="44"/>
    <cellStyle name="Обычный 18" xfId="45"/>
    <cellStyle name="Обычный 2" xfId="1"/>
    <cellStyle name="Обычный 2 2" xfId="46"/>
    <cellStyle name="Обычный 2 2 2" xfId="47"/>
    <cellStyle name="Обычный 2 2 3" xfId="48"/>
    <cellStyle name="Обычный 2 3" xfId="49"/>
    <cellStyle name="Обычный 2 4" xfId="96"/>
    <cellStyle name="Обычный 2_2013-2015гг." xfId="50"/>
    <cellStyle name="Обычный 3" xfId="2"/>
    <cellStyle name="Обычный 3 2" xfId="51"/>
    <cellStyle name="Обычный 3 2 2" xfId="52"/>
    <cellStyle name="Обычный 3 3" xfId="53"/>
    <cellStyle name="Обычный 3 4" xfId="97"/>
    <cellStyle name="Обычный 30" xfId="54"/>
    <cellStyle name="Обычный 31" xfId="55"/>
    <cellStyle name="Обычный 34" xfId="56"/>
    <cellStyle name="Обычный 36" xfId="57"/>
    <cellStyle name="Обычный 4" xfId="58"/>
    <cellStyle name="Обычный 40" xfId="59"/>
    <cellStyle name="Обычный 43" xfId="60"/>
    <cellStyle name="Обычный 5" xfId="61"/>
    <cellStyle name="Обычный 50" xfId="62"/>
    <cellStyle name="Обычный 51" xfId="63"/>
    <cellStyle name="Обычный 52" xfId="64"/>
    <cellStyle name="Обычный 54" xfId="65"/>
    <cellStyle name="Обычный 60" xfId="66"/>
    <cellStyle name="Обычный 61" xfId="67"/>
    <cellStyle name="Обычный 7" xfId="68"/>
    <cellStyle name="Обычный 72" xfId="69"/>
    <cellStyle name="Обычный 8" xfId="70"/>
    <cellStyle name="Плохой 2" xfId="71"/>
    <cellStyle name="Пояснение 2" xfId="72"/>
    <cellStyle name="Примечание 2" xfId="73"/>
    <cellStyle name="Процентный 2" xfId="74"/>
    <cellStyle name="Связанная ячейка 2" xfId="75"/>
    <cellStyle name="Текст предупреждения 2" xfId="76"/>
    <cellStyle name="Финансовый" xfId="113" builtinId="3"/>
    <cellStyle name="Финансовый 10" xfId="77"/>
    <cellStyle name="Финансовый 10 2" xfId="78"/>
    <cellStyle name="Финансовый 10 2 2" xfId="98"/>
    <cellStyle name="Финансовый 11" xfId="79"/>
    <cellStyle name="Финансовый 11 2" xfId="99"/>
    <cellStyle name="Финансовый 13" xfId="80"/>
    <cellStyle name="Финансовый 13 2" xfId="81"/>
    <cellStyle name="Финансовый 13 2 2" xfId="101"/>
    <cellStyle name="Финансовый 13 3" xfId="82"/>
    <cellStyle name="Финансовый 13 3 2" xfId="102"/>
    <cellStyle name="Финансовый 13 4" xfId="100"/>
    <cellStyle name="Финансовый 2" xfId="83"/>
    <cellStyle name="Финансовый 2 2" xfId="84"/>
    <cellStyle name="Финансовый 2 2 2" xfId="85"/>
    <cellStyle name="Финансовый 2 2 2 2" xfId="103"/>
    <cellStyle name="Финансовый 2 3" xfId="86"/>
    <cellStyle name="Финансовый 2 3 2" xfId="104"/>
    <cellStyle name="Финансовый 2 4" xfId="87"/>
    <cellStyle name="Финансовый 2 4 2" xfId="105"/>
    <cellStyle name="Финансовый 3" xfId="88"/>
    <cellStyle name="Финансовый 3 2" xfId="106"/>
    <cellStyle name="Финансовый 4" xfId="89"/>
    <cellStyle name="Финансовый 4 2" xfId="90"/>
    <cellStyle name="Финансовый 4 2 2" xfId="108"/>
    <cellStyle name="Финансовый 4 3" xfId="107"/>
    <cellStyle name="Финансовый 5" xfId="91"/>
    <cellStyle name="Финансовый 5 2" xfId="109"/>
    <cellStyle name="Финансовый 6" xfId="92"/>
    <cellStyle name="Финансовый 6 2" xfId="93"/>
    <cellStyle name="Финансовый 6 2 2" xfId="111"/>
    <cellStyle name="Финансовый 6 3" xfId="110"/>
    <cellStyle name="Финансовый 9" xfId="94"/>
    <cellStyle name="Финансовый 9 2" xfId="112"/>
    <cellStyle name="Хороший 2" xfId="95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\Documents%20and%20Settings\Maierav\&#1052;&#1086;&#1080;%20&#1076;&#1086;&#1082;&#1091;&#1084;&#1077;&#1085;&#1090;&#1099;\ANDY\&#1052;&#1086;&#1085;&#1080;&#1090;&#1086;&#1088;&#1080;&#1085;&#1075;%20&#1050;&#1042;\2010\&#1055;&#1088;&#1077;&#1076;&#1083;&#1086;&#1078;&#1077;&#1085;&#1080;&#1103;%20&#1087;&#1086;%20&#1082;&#1086;&#1088;&#1088;-&#1082;&#1077;%20&#1059;&#1050;&#1057;&#1072;%20(&#1088;&#1072;&#1089;&#1096;&#1080;&#1088;&#1077;&#1085;&#1085;&#1072;&#1103;%20&#1092;&#1086;&#1088;&#1084;&#1072;%20&#1076;&#1083;&#1103;%20&#1050;&#1080;&#1084;&#1072;&#1040;.&#1052;.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КС по состоянию на 01.05.2010"/>
      <sheetName val="Новая форма УКС на 10.06.10"/>
      <sheetName val="УКС по состоянию на 01_05_2010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"/>
  <sheetViews>
    <sheetView tabSelected="1" zoomScale="80" zoomScaleNormal="80" zoomScaleSheetLayoutView="80" workbookViewId="0">
      <pane ySplit="3" topLeftCell="A4" activePane="bottomLeft" state="frozen"/>
      <selection pane="bottomLeft" activeCell="D15" sqref="D15"/>
    </sheetView>
  </sheetViews>
  <sheetFormatPr defaultRowHeight="18.75" x14ac:dyDescent="0.3"/>
  <cols>
    <col min="1" max="1" width="7.42578125" style="57" hidden="1" customWidth="1"/>
    <col min="2" max="2" width="60.28515625" style="49" customWidth="1"/>
    <col min="3" max="3" width="18.85546875" style="49" customWidth="1"/>
    <col min="4" max="4" width="39.28515625" style="49" customWidth="1"/>
    <col min="5" max="5" width="41.7109375" style="58" customWidth="1"/>
    <col min="6" max="6" width="33.28515625" style="60" customWidth="1"/>
    <col min="7" max="7" width="32.7109375" style="49" hidden="1" customWidth="1"/>
    <col min="8" max="16384" width="9.140625" style="49"/>
  </cols>
  <sheetData>
    <row r="1" spans="1:7" s="36" customFormat="1" ht="33.75" customHeight="1" x14ac:dyDescent="0.3">
      <c r="A1" s="61" t="s">
        <v>71</v>
      </c>
      <c r="B1" s="62"/>
      <c r="C1" s="62"/>
      <c r="D1" s="62"/>
      <c r="E1" s="62"/>
      <c r="F1" s="62"/>
    </row>
    <row r="2" spans="1:7" s="41" customFormat="1" ht="42.75" customHeight="1" x14ac:dyDescent="0.3">
      <c r="A2" s="63" t="s">
        <v>0</v>
      </c>
      <c r="B2" s="37" t="s">
        <v>67</v>
      </c>
      <c r="C2" s="64" t="s">
        <v>65</v>
      </c>
      <c r="D2" s="38" t="s">
        <v>73</v>
      </c>
      <c r="E2" s="39" t="s">
        <v>75</v>
      </c>
      <c r="F2" s="40" t="s">
        <v>74</v>
      </c>
      <c r="G2" s="68" t="s">
        <v>66</v>
      </c>
    </row>
    <row r="3" spans="1:7" s="41" customFormat="1" ht="37.5" customHeight="1" x14ac:dyDescent="0.3">
      <c r="A3" s="63"/>
      <c r="B3" s="37" t="s">
        <v>2</v>
      </c>
      <c r="C3" s="64"/>
      <c r="D3" s="38" t="s">
        <v>19</v>
      </c>
      <c r="E3" s="38" t="s">
        <v>19</v>
      </c>
      <c r="F3" s="42" t="s">
        <v>19</v>
      </c>
      <c r="G3" s="69"/>
    </row>
    <row r="4" spans="1:7" ht="32.25" customHeight="1" x14ac:dyDescent="0.3">
      <c r="A4" s="65" t="s">
        <v>76</v>
      </c>
      <c r="B4" s="66"/>
      <c r="C4" s="66"/>
      <c r="D4" s="66"/>
      <c r="E4" s="66"/>
      <c r="F4" s="67"/>
      <c r="G4" s="43"/>
    </row>
    <row r="5" spans="1:7" s="48" customFormat="1" ht="37.5" x14ac:dyDescent="0.3">
      <c r="A5" s="44" t="s">
        <v>34</v>
      </c>
      <c r="B5" s="50" t="s">
        <v>68</v>
      </c>
      <c r="C5" s="47"/>
      <c r="D5" s="51">
        <f>D6+D7</f>
        <v>6507500</v>
      </c>
      <c r="E5" s="51">
        <f t="shared" ref="E5" si="0">E6+E7</f>
        <v>0</v>
      </c>
      <c r="F5" s="52">
        <f t="shared" ref="F5:F7" si="1">E5/D5*100</f>
        <v>0</v>
      </c>
      <c r="G5" s="53" t="e">
        <f>F5/E5*100</f>
        <v>#DIV/0!</v>
      </c>
    </row>
    <row r="6" spans="1:7" ht="37.5" x14ac:dyDescent="0.3">
      <c r="A6" s="45"/>
      <c r="B6" s="54" t="s">
        <v>70</v>
      </c>
      <c r="C6" s="46" t="s">
        <v>72</v>
      </c>
      <c r="D6" s="55">
        <v>5981300</v>
      </c>
      <c r="E6" s="55">
        <v>0</v>
      </c>
      <c r="F6" s="56">
        <f t="shared" si="1"/>
        <v>0</v>
      </c>
      <c r="G6" s="56" t="e">
        <f>F6/E6*100</f>
        <v>#DIV/0!</v>
      </c>
    </row>
    <row r="7" spans="1:7" ht="44.25" customHeight="1" x14ac:dyDescent="0.3">
      <c r="A7" s="45"/>
      <c r="B7" s="54" t="s">
        <v>69</v>
      </c>
      <c r="C7" s="46" t="s">
        <v>72</v>
      </c>
      <c r="D7" s="55">
        <v>526200</v>
      </c>
      <c r="E7" s="55">
        <v>0</v>
      </c>
      <c r="F7" s="56">
        <f t="shared" si="1"/>
        <v>0</v>
      </c>
    </row>
    <row r="8" spans="1:7" x14ac:dyDescent="0.3">
      <c r="D8" s="58"/>
      <c r="E8" s="59"/>
    </row>
  </sheetData>
  <mergeCells count="5">
    <mergeCell ref="A4:F4"/>
    <mergeCell ref="G2:G3"/>
    <mergeCell ref="A1:F1"/>
    <mergeCell ref="A2:A3"/>
    <mergeCell ref="C2:C3"/>
  </mergeCells>
  <pageMargins left="0.39370078740157483" right="0" top="0.39370078740157483" bottom="0" header="0.31496062992125984" footer="0.31496062992125984"/>
  <pageSetup paperSize="9" scale="55" orientation="portrait" verticalDpi="4294967295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workbookViewId="0">
      <selection activeCell="G2" sqref="G2:I2"/>
    </sheetView>
  </sheetViews>
  <sheetFormatPr defaultRowHeight="15" x14ac:dyDescent="0.2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 x14ac:dyDescent="0.25">
      <c r="A1" s="71" t="s">
        <v>38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</row>
    <row r="2" spans="1:14" ht="32.25" customHeight="1" x14ac:dyDescent="0.25">
      <c r="A2" s="73" t="s">
        <v>0</v>
      </c>
      <c r="B2" s="1" t="s">
        <v>1</v>
      </c>
      <c r="C2" s="74" t="s">
        <v>16</v>
      </c>
      <c r="D2" s="75" t="s">
        <v>35</v>
      </c>
      <c r="E2" s="75"/>
      <c r="F2" s="75"/>
      <c r="G2" s="76" t="s">
        <v>43</v>
      </c>
      <c r="H2" s="76"/>
      <c r="I2" s="76"/>
      <c r="J2" s="77" t="s">
        <v>41</v>
      </c>
      <c r="K2" s="78"/>
      <c r="L2" s="79"/>
      <c r="M2" s="80" t="s">
        <v>36</v>
      </c>
      <c r="N2" s="80" t="s">
        <v>37</v>
      </c>
    </row>
    <row r="3" spans="1:14" ht="25.5" x14ac:dyDescent="0.25">
      <c r="A3" s="73"/>
      <c r="B3" s="2" t="s">
        <v>2</v>
      </c>
      <c r="C3" s="74"/>
      <c r="D3" s="3" t="s">
        <v>19</v>
      </c>
      <c r="E3" s="3" t="s">
        <v>20</v>
      </c>
      <c r="F3" s="3" t="s">
        <v>21</v>
      </c>
      <c r="G3" s="3" t="s">
        <v>19</v>
      </c>
      <c r="H3" s="3" t="s">
        <v>20</v>
      </c>
      <c r="I3" s="3" t="s">
        <v>21</v>
      </c>
      <c r="J3" s="3" t="s">
        <v>19</v>
      </c>
      <c r="K3" s="3" t="s">
        <v>20</v>
      </c>
      <c r="L3" s="3" t="s">
        <v>21</v>
      </c>
      <c r="M3" s="81"/>
      <c r="N3" s="81"/>
    </row>
    <row r="4" spans="1:14" x14ac:dyDescent="0.25">
      <c r="A4" s="4" t="s">
        <v>3</v>
      </c>
      <c r="B4" s="5">
        <v>2</v>
      </c>
      <c r="C4" s="6">
        <v>3</v>
      </c>
      <c r="D4" s="6">
        <v>4</v>
      </c>
      <c r="E4" s="5">
        <v>5</v>
      </c>
      <c r="F4" s="6">
        <v>6</v>
      </c>
      <c r="G4" s="6">
        <v>7</v>
      </c>
      <c r="H4" s="6">
        <v>8</v>
      </c>
      <c r="I4" s="6">
        <v>9</v>
      </c>
      <c r="J4" s="6">
        <v>10</v>
      </c>
      <c r="K4" s="6">
        <v>11</v>
      </c>
      <c r="L4" s="6">
        <v>12</v>
      </c>
      <c r="M4" s="6">
        <v>13</v>
      </c>
      <c r="N4" s="6">
        <v>14</v>
      </c>
    </row>
    <row r="5" spans="1:14" ht="70.5" customHeight="1" x14ac:dyDescent="0.25">
      <c r="A5" s="7">
        <v>1</v>
      </c>
      <c r="B5" s="70" t="s">
        <v>39</v>
      </c>
      <c r="C5" s="70"/>
      <c r="D5" s="8">
        <f>SUM(D6:D7)</f>
        <v>9048313</v>
      </c>
      <c r="E5" s="8">
        <f>SUM(E6:E7)</f>
        <v>0</v>
      </c>
      <c r="F5" s="8">
        <f t="shared" ref="F5" si="0">SUM(F6:F7)</f>
        <v>9048313</v>
      </c>
      <c r="G5" s="8">
        <f>SUM(G6:G7)</f>
        <v>3127240</v>
      </c>
      <c r="H5" s="8">
        <f>SUM(H6:H7)</f>
        <v>0</v>
      </c>
      <c r="I5" s="8">
        <f>SUM(I6:I7)</f>
        <v>3127240</v>
      </c>
      <c r="J5" s="8">
        <f>G5/D5*100</f>
        <v>34.561580705707243</v>
      </c>
      <c r="K5" s="8">
        <v>0</v>
      </c>
      <c r="L5" s="8">
        <f>I5/F5*100</f>
        <v>34.561580705707243</v>
      </c>
      <c r="M5" s="12">
        <f>SUM(M6:M7)</f>
        <v>9048313</v>
      </c>
      <c r="N5" s="8">
        <f>M5/D5*100</f>
        <v>100</v>
      </c>
    </row>
    <row r="6" spans="1:14" ht="58.5" customHeight="1" x14ac:dyDescent="0.25">
      <c r="A6" s="9" t="s">
        <v>4</v>
      </c>
      <c r="B6" s="10" t="s">
        <v>18</v>
      </c>
      <c r="C6" s="10" t="s">
        <v>42</v>
      </c>
      <c r="D6" s="10">
        <f t="shared" ref="D6:D7" si="1">E6+F6</f>
        <v>24540</v>
      </c>
      <c r="E6" s="10">
        <v>0</v>
      </c>
      <c r="F6" s="10">
        <v>24540</v>
      </c>
      <c r="G6" s="10">
        <f>H6+I6</f>
        <v>0</v>
      </c>
      <c r="H6" s="10">
        <v>0</v>
      </c>
      <c r="I6" s="10">
        <v>0</v>
      </c>
      <c r="J6" s="11">
        <f>G6/D6*100</f>
        <v>0</v>
      </c>
      <c r="K6" s="11">
        <v>0</v>
      </c>
      <c r="L6" s="11">
        <f>I6/F6*100</f>
        <v>0</v>
      </c>
      <c r="M6" s="13">
        <f>F6</f>
        <v>24540</v>
      </c>
      <c r="N6" s="11">
        <f>M6/D6*100</f>
        <v>100</v>
      </c>
    </row>
    <row r="7" spans="1:14" ht="34.5" customHeight="1" x14ac:dyDescent="0.25">
      <c r="A7" s="9" t="s">
        <v>5</v>
      </c>
      <c r="B7" s="10" t="s">
        <v>40</v>
      </c>
      <c r="C7" s="10" t="s">
        <v>42</v>
      </c>
      <c r="D7" s="10">
        <f t="shared" si="1"/>
        <v>9023773</v>
      </c>
      <c r="E7" s="10">
        <v>0</v>
      </c>
      <c r="F7" s="10">
        <v>9023773</v>
      </c>
      <c r="G7" s="10">
        <f t="shared" ref="G7" si="2">H7+I7</f>
        <v>3127240</v>
      </c>
      <c r="H7" s="10">
        <v>0</v>
      </c>
      <c r="I7" s="10">
        <v>3127240</v>
      </c>
      <c r="J7" s="11">
        <f>G7/D7*100</f>
        <v>34.655570347348053</v>
      </c>
      <c r="K7" s="11">
        <v>0</v>
      </c>
      <c r="L7" s="11">
        <f>I7/F7*100</f>
        <v>34.655570347348053</v>
      </c>
      <c r="M7" s="13">
        <f>F7</f>
        <v>9023773</v>
      </c>
      <c r="N7" s="11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workbookViewId="0">
      <selection activeCell="S20" sqref="S20"/>
    </sheetView>
  </sheetViews>
  <sheetFormatPr defaultRowHeight="15" x14ac:dyDescent="0.25"/>
  <cols>
    <col min="2" max="2" width="50.7109375" customWidth="1"/>
    <col min="5" max="5" width="11.7109375" bestFit="1" customWidth="1"/>
    <col min="7" max="7" width="10.42578125" bestFit="1" customWidth="1"/>
    <col min="9" max="9" width="11.7109375" bestFit="1" customWidth="1"/>
    <col min="11" max="11" width="10.42578125" bestFit="1" customWidth="1"/>
    <col min="12" max="15" width="0" hidden="1" customWidth="1"/>
    <col min="17" max="17" width="11.7109375" bestFit="1" customWidth="1"/>
    <col min="19" max="19" width="10.42578125" bestFit="1" customWidth="1"/>
  </cols>
  <sheetData>
    <row r="1" spans="1:23" x14ac:dyDescent="0.25">
      <c r="A1" s="89" t="s">
        <v>0</v>
      </c>
      <c r="B1" s="17" t="s">
        <v>1</v>
      </c>
      <c r="C1" s="90" t="s">
        <v>16</v>
      </c>
      <c r="D1" s="91" t="s">
        <v>53</v>
      </c>
      <c r="E1" s="91"/>
      <c r="F1" s="91"/>
      <c r="G1" s="91"/>
      <c r="H1" s="91" t="s">
        <v>54</v>
      </c>
      <c r="I1" s="91"/>
      <c r="J1" s="91"/>
      <c r="K1" s="91"/>
      <c r="L1" s="92" t="s">
        <v>64</v>
      </c>
      <c r="M1" s="93"/>
      <c r="N1" s="93"/>
      <c r="O1" s="94"/>
      <c r="P1" s="86" t="s">
        <v>55</v>
      </c>
      <c r="Q1" s="86"/>
      <c r="R1" s="86"/>
      <c r="S1" s="86"/>
      <c r="T1" s="86" t="s">
        <v>56</v>
      </c>
      <c r="U1" s="87"/>
      <c r="V1" s="87"/>
      <c r="W1" s="87"/>
    </row>
    <row r="2" spans="1:23" ht="22.5" x14ac:dyDescent="0.25">
      <c r="A2" s="89"/>
      <c r="B2" s="17" t="s">
        <v>2</v>
      </c>
      <c r="C2" s="90"/>
      <c r="D2" s="18" t="s">
        <v>19</v>
      </c>
      <c r="E2" s="18" t="s">
        <v>20</v>
      </c>
      <c r="F2" s="18" t="s">
        <v>44</v>
      </c>
      <c r="G2" s="18" t="s">
        <v>21</v>
      </c>
      <c r="H2" s="18" t="s">
        <v>19</v>
      </c>
      <c r="I2" s="18" t="s">
        <v>20</v>
      </c>
      <c r="J2" s="18" t="s">
        <v>44</v>
      </c>
      <c r="K2" s="18" t="s">
        <v>21</v>
      </c>
      <c r="L2" s="18" t="s">
        <v>19</v>
      </c>
      <c r="M2" s="18" t="s">
        <v>20</v>
      </c>
      <c r="N2" s="18" t="s">
        <v>44</v>
      </c>
      <c r="O2" s="18" t="s">
        <v>21</v>
      </c>
      <c r="P2" s="18" t="s">
        <v>19</v>
      </c>
      <c r="Q2" s="18" t="s">
        <v>20</v>
      </c>
      <c r="R2" s="18" t="s">
        <v>44</v>
      </c>
      <c r="S2" s="18" t="s">
        <v>21</v>
      </c>
      <c r="T2" s="18" t="s">
        <v>19</v>
      </c>
      <c r="U2" s="19" t="s">
        <v>20</v>
      </c>
      <c r="V2" s="18" t="s">
        <v>44</v>
      </c>
      <c r="W2" s="18" t="s">
        <v>21</v>
      </c>
    </row>
    <row r="3" spans="1:23" x14ac:dyDescent="0.25">
      <c r="A3" s="15" t="s">
        <v>3</v>
      </c>
      <c r="B3" s="15" t="s">
        <v>12</v>
      </c>
      <c r="C3" s="15" t="s">
        <v>23</v>
      </c>
      <c r="D3" s="15" t="s">
        <v>25</v>
      </c>
      <c r="E3" s="15" t="s">
        <v>14</v>
      </c>
      <c r="F3" s="15" t="s">
        <v>26</v>
      </c>
      <c r="G3" s="15" t="s">
        <v>26</v>
      </c>
      <c r="H3" s="15" t="s">
        <v>34</v>
      </c>
      <c r="I3" s="15" t="s">
        <v>27</v>
      </c>
      <c r="J3" s="15" t="s">
        <v>28</v>
      </c>
      <c r="K3" s="15" t="s">
        <v>29</v>
      </c>
      <c r="L3" s="15" t="s">
        <v>30</v>
      </c>
      <c r="M3" s="15" t="s">
        <v>31</v>
      </c>
      <c r="N3" s="15" t="s">
        <v>32</v>
      </c>
      <c r="O3" s="15" t="s">
        <v>33</v>
      </c>
      <c r="P3" s="15" t="s">
        <v>15</v>
      </c>
      <c r="Q3" s="15" t="s">
        <v>27</v>
      </c>
      <c r="R3" s="15" t="s">
        <v>52</v>
      </c>
      <c r="S3" s="15" t="s">
        <v>28</v>
      </c>
      <c r="T3" s="15" t="s">
        <v>29</v>
      </c>
      <c r="U3" s="15" t="s">
        <v>57</v>
      </c>
      <c r="V3" s="15" t="s">
        <v>46</v>
      </c>
      <c r="W3" s="15" t="s">
        <v>51</v>
      </c>
    </row>
    <row r="4" spans="1:23" x14ac:dyDescent="0.25">
      <c r="A4" s="88" t="s">
        <v>22</v>
      </c>
      <c r="B4" s="88"/>
      <c r="C4" s="88"/>
      <c r="D4" s="20">
        <f>D5+D7+D10+D12+D14</f>
        <v>184652.19499999998</v>
      </c>
      <c r="E4" s="20">
        <f t="shared" ref="E4:S4" si="0">E5+E7+E10+E12+E14</f>
        <v>157039.4</v>
      </c>
      <c r="F4" s="20">
        <f t="shared" si="0"/>
        <v>0</v>
      </c>
      <c r="G4" s="20">
        <f t="shared" si="0"/>
        <v>27612.795000000002</v>
      </c>
      <c r="H4" s="20">
        <f t="shared" si="0"/>
        <v>165482.53099999999</v>
      </c>
      <c r="I4" s="20">
        <f t="shared" si="0"/>
        <v>28216.291000000005</v>
      </c>
      <c r="J4" s="20">
        <f t="shared" si="0"/>
        <v>0</v>
      </c>
      <c r="K4" s="20">
        <f t="shared" si="0"/>
        <v>19077.455999999998</v>
      </c>
      <c r="L4" s="20">
        <f t="shared" si="0"/>
        <v>7375.1418100000001</v>
      </c>
      <c r="M4" s="20">
        <f t="shared" si="0"/>
        <v>0</v>
      </c>
      <c r="N4" s="20">
        <f t="shared" si="0"/>
        <v>0</v>
      </c>
      <c r="O4" s="20">
        <f t="shared" si="0"/>
        <v>7375.1418100000001</v>
      </c>
      <c r="P4" s="20">
        <f t="shared" si="0"/>
        <v>82223.705759999983</v>
      </c>
      <c r="Q4" s="20">
        <f t="shared" si="0"/>
        <v>66038.538280000008</v>
      </c>
      <c r="R4" s="20">
        <f t="shared" si="0"/>
        <v>0</v>
      </c>
      <c r="S4" s="20">
        <f t="shared" si="0"/>
        <v>16185.16748</v>
      </c>
      <c r="T4" s="20">
        <f>P4/D4*100</f>
        <v>44.528962008818787</v>
      </c>
      <c r="U4" s="20">
        <f t="shared" ref="U4:W16" si="1">Q4/E4*100</f>
        <v>42.052210005896619</v>
      </c>
      <c r="V4" s="20"/>
      <c r="W4" s="20">
        <f t="shared" si="1"/>
        <v>58.614738131362657</v>
      </c>
    </row>
    <row r="5" spans="1:23" s="30" customFormat="1" ht="34.5" customHeight="1" x14ac:dyDescent="0.25">
      <c r="A5" s="21">
        <v>1</v>
      </c>
      <c r="B5" s="70" t="s">
        <v>8</v>
      </c>
      <c r="C5" s="70"/>
      <c r="D5" s="20">
        <f>D6</f>
        <v>26153.7</v>
      </c>
      <c r="E5" s="20">
        <f t="shared" ref="E5:S5" si="2">E6</f>
        <v>24846</v>
      </c>
      <c r="F5" s="20">
        <f t="shared" si="2"/>
        <v>0</v>
      </c>
      <c r="G5" s="20">
        <f t="shared" si="2"/>
        <v>1307.7</v>
      </c>
      <c r="H5" s="20">
        <f t="shared" si="2"/>
        <v>0</v>
      </c>
      <c r="I5" s="20">
        <f t="shared" si="2"/>
        <v>0</v>
      </c>
      <c r="J5" s="20">
        <f t="shared" si="2"/>
        <v>0</v>
      </c>
      <c r="K5" s="20">
        <f t="shared" si="2"/>
        <v>0</v>
      </c>
      <c r="L5" s="20">
        <f t="shared" si="2"/>
        <v>0</v>
      </c>
      <c r="M5" s="20">
        <f t="shared" si="2"/>
        <v>0</v>
      </c>
      <c r="N5" s="20">
        <f t="shared" si="2"/>
        <v>0</v>
      </c>
      <c r="O5" s="20">
        <f t="shared" si="2"/>
        <v>0</v>
      </c>
      <c r="P5" s="20">
        <f t="shared" si="2"/>
        <v>0</v>
      </c>
      <c r="Q5" s="20">
        <f t="shared" si="2"/>
        <v>0</v>
      </c>
      <c r="R5" s="20">
        <f t="shared" si="2"/>
        <v>0</v>
      </c>
      <c r="S5" s="20">
        <f t="shared" si="2"/>
        <v>0</v>
      </c>
      <c r="T5" s="20">
        <f t="shared" ref="T5:U18" si="3">P5/D5*100</f>
        <v>0</v>
      </c>
      <c r="U5" s="20">
        <f t="shared" si="1"/>
        <v>0</v>
      </c>
      <c r="V5" s="20"/>
      <c r="W5" s="20">
        <f t="shared" si="1"/>
        <v>0</v>
      </c>
    </row>
    <row r="6" spans="1:23" s="30" customFormat="1" x14ac:dyDescent="0.25">
      <c r="A6" s="22" t="s">
        <v>5</v>
      </c>
      <c r="B6" s="23" t="s">
        <v>45</v>
      </c>
      <c r="C6" s="1" t="s">
        <v>50</v>
      </c>
      <c r="D6" s="24">
        <f t="shared" ref="D6" si="4">E6+G6</f>
        <v>26153.7</v>
      </c>
      <c r="E6" s="24">
        <v>24846</v>
      </c>
      <c r="F6" s="24">
        <v>0</v>
      </c>
      <c r="G6" s="24">
        <v>1307.7</v>
      </c>
      <c r="H6" s="24">
        <f>I6+J6+K6</f>
        <v>0</v>
      </c>
      <c r="I6" s="24">
        <v>0</v>
      </c>
      <c r="J6" s="24">
        <v>0</v>
      </c>
      <c r="K6" s="24">
        <v>0</v>
      </c>
      <c r="L6" s="24">
        <f t="shared" ref="L6" si="5">M6+O6</f>
        <v>0</v>
      </c>
      <c r="M6" s="24">
        <v>0</v>
      </c>
      <c r="N6" s="24">
        <v>0</v>
      </c>
      <c r="O6" s="24">
        <f>S6</f>
        <v>0</v>
      </c>
      <c r="P6" s="24">
        <f>Q6+R6+S6</f>
        <v>0</v>
      </c>
      <c r="Q6" s="24">
        <v>0</v>
      </c>
      <c r="R6" s="24">
        <v>0</v>
      </c>
      <c r="S6" s="24">
        <v>0</v>
      </c>
      <c r="T6" s="24">
        <f t="shared" si="3"/>
        <v>0</v>
      </c>
      <c r="U6" s="24">
        <f t="shared" si="1"/>
        <v>0</v>
      </c>
      <c r="V6" s="24"/>
      <c r="W6" s="24">
        <f t="shared" si="1"/>
        <v>0</v>
      </c>
    </row>
    <row r="7" spans="1:23" ht="37.5" customHeight="1" x14ac:dyDescent="0.25">
      <c r="A7" s="21" t="s">
        <v>12</v>
      </c>
      <c r="B7" s="70" t="s">
        <v>58</v>
      </c>
      <c r="C7" s="70"/>
      <c r="D7" s="20">
        <f>E7+F7+G7</f>
        <v>94522.269</v>
      </c>
      <c r="E7" s="20">
        <f>E8+E9</f>
        <v>89702.2</v>
      </c>
      <c r="F7" s="20">
        <f t="shared" ref="F7:G7" si="6">F8+F9</f>
        <v>0</v>
      </c>
      <c r="G7" s="20">
        <f t="shared" si="6"/>
        <v>4820.0689999999995</v>
      </c>
      <c r="H7" s="27">
        <f t="shared" ref="H7:H12" si="7">H8+H9+H10+H11</f>
        <v>80586.006999999998</v>
      </c>
      <c r="I7" s="26">
        <v>0</v>
      </c>
      <c r="J7" s="26">
        <v>0</v>
      </c>
      <c r="K7" s="26">
        <v>0</v>
      </c>
      <c r="L7" s="20">
        <f>M7+N7+O7</f>
        <v>1960.5039999999999</v>
      </c>
      <c r="M7" s="20">
        <f>M8+M9</f>
        <v>0</v>
      </c>
      <c r="N7" s="20">
        <f t="shared" ref="N7" si="8">N8+N9</f>
        <v>0</v>
      </c>
      <c r="O7" s="20">
        <f t="shared" ref="O7:O12" si="9">S7</f>
        <v>1960.5039999999999</v>
      </c>
      <c r="P7" s="20">
        <f t="shared" ref="P7:P18" si="10">Q7+S7</f>
        <v>39209.203999999998</v>
      </c>
      <c r="Q7" s="20">
        <f>Q8+Q9</f>
        <v>37248.699999999997</v>
      </c>
      <c r="R7" s="20">
        <f t="shared" ref="R7:S7" si="11">R8+R9</f>
        <v>0</v>
      </c>
      <c r="S7" s="20">
        <f t="shared" si="11"/>
        <v>1960.5039999999999</v>
      </c>
      <c r="T7" s="20">
        <f t="shared" si="3"/>
        <v>41.481446028342802</v>
      </c>
      <c r="U7" s="20">
        <f t="shared" si="1"/>
        <v>41.524845544479398</v>
      </c>
      <c r="V7" s="20">
        <v>0</v>
      </c>
      <c r="W7" s="20">
        <f t="shared" si="1"/>
        <v>40.673774587044299</v>
      </c>
    </row>
    <row r="8" spans="1:23" ht="25.5" x14ac:dyDescent="0.25">
      <c r="A8" s="22" t="s">
        <v>6</v>
      </c>
      <c r="B8" s="25" t="s">
        <v>59</v>
      </c>
      <c r="C8" s="1" t="s">
        <v>50</v>
      </c>
      <c r="D8" s="28">
        <f>SUM(E8:G8)</f>
        <v>55313.065000000002</v>
      </c>
      <c r="E8" s="28">
        <v>52453.5</v>
      </c>
      <c r="F8" s="28">
        <v>0</v>
      </c>
      <c r="G8" s="28">
        <f>2760.7+98.865</f>
        <v>2859.5649999999996</v>
      </c>
      <c r="H8" s="28">
        <v>11086.165000000001</v>
      </c>
      <c r="I8" s="28">
        <v>10437.94</v>
      </c>
      <c r="J8" s="28">
        <v>0</v>
      </c>
      <c r="K8" s="28">
        <f>549.36+98.865</f>
        <v>648.22500000000002</v>
      </c>
      <c r="L8" s="28">
        <f t="shared" ref="L8:L9" si="12">M8+O8</f>
        <v>0</v>
      </c>
      <c r="M8" s="28">
        <v>0</v>
      </c>
      <c r="N8" s="28">
        <v>0</v>
      </c>
      <c r="O8" s="24">
        <v>0</v>
      </c>
      <c r="P8" s="24">
        <f t="shared" si="10"/>
        <v>0</v>
      </c>
      <c r="Q8" s="28">
        <v>0</v>
      </c>
      <c r="R8" s="28">
        <v>0</v>
      </c>
      <c r="S8" s="28">
        <v>0</v>
      </c>
      <c r="T8" s="24">
        <f t="shared" si="3"/>
        <v>0</v>
      </c>
      <c r="U8" s="24">
        <f t="shared" si="1"/>
        <v>0</v>
      </c>
      <c r="V8" s="24">
        <v>0</v>
      </c>
      <c r="W8" s="24">
        <f t="shared" si="1"/>
        <v>0</v>
      </c>
    </row>
    <row r="9" spans="1:23" s="33" customFormat="1" ht="38.25" x14ac:dyDescent="0.25">
      <c r="A9" s="22" t="s">
        <v>7</v>
      </c>
      <c r="B9" s="25" t="s">
        <v>60</v>
      </c>
      <c r="C9" s="1" t="s">
        <v>50</v>
      </c>
      <c r="D9" s="28">
        <f>SUM(E9:G9)</f>
        <v>39209.203999999998</v>
      </c>
      <c r="E9" s="28">
        <v>37248.699999999997</v>
      </c>
      <c r="F9" s="28">
        <v>0</v>
      </c>
      <c r="G9" s="28">
        <v>1960.5039999999999</v>
      </c>
      <c r="H9" s="28">
        <v>48966.2</v>
      </c>
      <c r="I9" s="28">
        <v>37248.699999999997</v>
      </c>
      <c r="J9" s="28">
        <v>0</v>
      </c>
      <c r="K9" s="28">
        <v>1960.5039999999999</v>
      </c>
      <c r="L9" s="31">
        <f t="shared" si="12"/>
        <v>0</v>
      </c>
      <c r="M9" s="31">
        <v>0</v>
      </c>
      <c r="N9" s="31">
        <v>0</v>
      </c>
      <c r="O9" s="32">
        <v>0</v>
      </c>
      <c r="P9" s="28">
        <f t="shared" si="10"/>
        <v>39209.203999999998</v>
      </c>
      <c r="Q9" s="28">
        <v>37248.699999999997</v>
      </c>
      <c r="R9" s="28">
        <v>0</v>
      </c>
      <c r="S9" s="28">
        <v>1960.5039999999999</v>
      </c>
      <c r="T9" s="28">
        <f t="shared" si="3"/>
        <v>100</v>
      </c>
      <c r="U9" s="28">
        <f t="shared" si="1"/>
        <v>100</v>
      </c>
      <c r="V9" s="28">
        <v>0</v>
      </c>
      <c r="W9" s="28">
        <f t="shared" si="1"/>
        <v>100</v>
      </c>
    </row>
    <row r="10" spans="1:23" s="33" customFormat="1" ht="33" customHeight="1" x14ac:dyDescent="0.25">
      <c r="A10" s="35" t="s">
        <v>23</v>
      </c>
      <c r="B10" s="14" t="s">
        <v>9</v>
      </c>
      <c r="C10" s="14"/>
      <c r="D10" s="27">
        <f>D11</f>
        <v>10266.821</v>
      </c>
      <c r="E10" s="27">
        <f t="shared" ref="E10:W10" si="13">E11</f>
        <v>0</v>
      </c>
      <c r="F10" s="27">
        <f t="shared" si="13"/>
        <v>0</v>
      </c>
      <c r="G10" s="27">
        <f t="shared" si="13"/>
        <v>10266.821</v>
      </c>
      <c r="H10" s="27">
        <f t="shared" si="13"/>
        <v>10266.821</v>
      </c>
      <c r="I10" s="27">
        <f t="shared" si="13"/>
        <v>0</v>
      </c>
      <c r="J10" s="27">
        <f t="shared" si="13"/>
        <v>0</v>
      </c>
      <c r="K10" s="27">
        <f t="shared" si="13"/>
        <v>10266.821</v>
      </c>
      <c r="L10" s="27">
        <f t="shared" si="13"/>
        <v>4923.6239999999998</v>
      </c>
      <c r="M10" s="27">
        <f t="shared" si="13"/>
        <v>0</v>
      </c>
      <c r="N10" s="27">
        <f t="shared" si="13"/>
        <v>0</v>
      </c>
      <c r="O10" s="27">
        <f t="shared" si="13"/>
        <v>4923.6239999999998</v>
      </c>
      <c r="P10" s="27">
        <f t="shared" si="13"/>
        <v>4923.6239999999998</v>
      </c>
      <c r="Q10" s="27">
        <f t="shared" si="13"/>
        <v>0</v>
      </c>
      <c r="R10" s="27">
        <f t="shared" si="13"/>
        <v>0</v>
      </c>
      <c r="S10" s="27">
        <f t="shared" si="13"/>
        <v>4923.6239999999998</v>
      </c>
      <c r="T10" s="27">
        <f t="shared" si="13"/>
        <v>47.956655716506596</v>
      </c>
      <c r="U10" s="27"/>
      <c r="V10" s="27"/>
      <c r="W10" s="27">
        <f t="shared" si="13"/>
        <v>47.956655716506596</v>
      </c>
    </row>
    <row r="11" spans="1:23" s="33" customFormat="1" ht="25.5" x14ac:dyDescent="0.25">
      <c r="A11" s="16" t="s">
        <v>61</v>
      </c>
      <c r="B11" s="25" t="s">
        <v>62</v>
      </c>
      <c r="C11" s="25"/>
      <c r="D11" s="28">
        <f t="shared" ref="D11" si="14">E11+G11</f>
        <v>10266.821</v>
      </c>
      <c r="E11" s="28">
        <v>0</v>
      </c>
      <c r="F11" s="28">
        <v>0</v>
      </c>
      <c r="G11" s="28">
        <v>10266.821</v>
      </c>
      <c r="H11" s="28">
        <f>J11+K11</f>
        <v>10266.821</v>
      </c>
      <c r="I11" s="28">
        <v>0</v>
      </c>
      <c r="J11" s="28">
        <v>0</v>
      </c>
      <c r="K11" s="28">
        <v>10266.821</v>
      </c>
      <c r="L11" s="28">
        <f t="shared" ref="L11" si="15">M11+O11</f>
        <v>4923.6239999999998</v>
      </c>
      <c r="M11" s="28">
        <v>0</v>
      </c>
      <c r="N11" s="28">
        <v>0</v>
      </c>
      <c r="O11" s="28">
        <f t="shared" si="9"/>
        <v>4923.6239999999998</v>
      </c>
      <c r="P11" s="28">
        <f t="shared" si="10"/>
        <v>4923.6239999999998</v>
      </c>
      <c r="Q11" s="28">
        <v>0</v>
      </c>
      <c r="R11" s="28">
        <v>0</v>
      </c>
      <c r="S11" s="28">
        <v>4923.6239999999998</v>
      </c>
      <c r="T11" s="28">
        <f t="shared" si="3"/>
        <v>47.956655716506596</v>
      </c>
      <c r="U11" s="28"/>
      <c r="V11" s="28"/>
      <c r="W11" s="28">
        <f t="shared" si="1"/>
        <v>47.956655716506596</v>
      </c>
    </row>
    <row r="12" spans="1:23" s="34" customFormat="1" ht="27.75" customHeight="1" x14ac:dyDescent="0.25">
      <c r="A12" s="21" t="s">
        <v>23</v>
      </c>
      <c r="B12" s="70" t="s">
        <v>10</v>
      </c>
      <c r="C12" s="70"/>
      <c r="D12" s="20">
        <f>E12+F12+G12</f>
        <v>3100.0950000000003</v>
      </c>
      <c r="E12" s="20">
        <f>E13</f>
        <v>2574</v>
      </c>
      <c r="F12" s="20">
        <f>F13</f>
        <v>0</v>
      </c>
      <c r="G12" s="20">
        <f>G13</f>
        <v>526.09500000000003</v>
      </c>
      <c r="H12" s="27">
        <f t="shared" si="7"/>
        <v>48093.157000000007</v>
      </c>
      <c r="I12" s="20"/>
      <c r="J12" s="20"/>
      <c r="K12" s="20"/>
      <c r="L12" s="20">
        <f>M12+N12+O12</f>
        <v>491.01380999999998</v>
      </c>
      <c r="M12" s="20">
        <f>M13</f>
        <v>0</v>
      </c>
      <c r="N12" s="20">
        <f t="shared" ref="N12" si="16">N13</f>
        <v>0</v>
      </c>
      <c r="O12" s="24">
        <f t="shared" si="9"/>
        <v>491.01380999999998</v>
      </c>
      <c r="P12" s="20">
        <f t="shared" si="10"/>
        <v>2807.3417100000001</v>
      </c>
      <c r="Q12" s="20">
        <f>Q13</f>
        <v>2316.3279000000002</v>
      </c>
      <c r="R12" s="20">
        <f t="shared" ref="R12:S12" si="17">R13</f>
        <v>0</v>
      </c>
      <c r="S12" s="20">
        <f t="shared" si="17"/>
        <v>491.01380999999998</v>
      </c>
      <c r="T12" s="20">
        <f t="shared" si="3"/>
        <v>90.556634877318274</v>
      </c>
      <c r="U12" s="20">
        <f t="shared" si="1"/>
        <v>89.98942890442892</v>
      </c>
      <c r="V12" s="20"/>
      <c r="W12" s="20">
        <f t="shared" si="1"/>
        <v>93.331776580275417</v>
      </c>
    </row>
    <row r="13" spans="1:23" s="34" customFormat="1" x14ac:dyDescent="0.25">
      <c r="A13" s="22" t="s">
        <v>24</v>
      </c>
      <c r="B13" s="29" t="s">
        <v>13</v>
      </c>
      <c r="C13" s="1" t="s">
        <v>50</v>
      </c>
      <c r="D13" s="24">
        <f>SUM(E13:G13)</f>
        <v>3100.0950000000003</v>
      </c>
      <c r="E13" s="26">
        <v>2574</v>
      </c>
      <c r="F13" s="26">
        <v>0</v>
      </c>
      <c r="G13" s="24">
        <v>526.09500000000003</v>
      </c>
      <c r="H13" s="24">
        <f>I13+J13+K13</f>
        <v>3100.0950000000003</v>
      </c>
      <c r="I13" s="24">
        <v>2574</v>
      </c>
      <c r="J13" s="24">
        <v>0</v>
      </c>
      <c r="K13" s="24">
        <v>526.09500000000003</v>
      </c>
      <c r="L13" s="24">
        <f t="shared" ref="L13" si="18">M13+N13+O13</f>
        <v>491.01380999999998</v>
      </c>
      <c r="M13" s="26">
        <v>0</v>
      </c>
      <c r="N13" s="26">
        <v>0</v>
      </c>
      <c r="O13" s="26">
        <f>S13</f>
        <v>491.01380999999998</v>
      </c>
      <c r="P13" s="24">
        <f t="shared" ref="P13" si="19">Q13+S13</f>
        <v>2807.3417100000001</v>
      </c>
      <c r="Q13" s="24">
        <v>2316.3279000000002</v>
      </c>
      <c r="R13" s="24">
        <v>0</v>
      </c>
      <c r="S13" s="24">
        <v>491.01380999999998</v>
      </c>
      <c r="T13" s="20">
        <f t="shared" si="3"/>
        <v>90.556634877318274</v>
      </c>
      <c r="U13" s="20">
        <f t="shared" si="1"/>
        <v>89.98942890442892</v>
      </c>
      <c r="V13" s="20"/>
      <c r="W13" s="20">
        <f t="shared" si="1"/>
        <v>93.331776580275417</v>
      </c>
    </row>
    <row r="14" spans="1:23" s="33" customFormat="1" ht="28.5" customHeight="1" x14ac:dyDescent="0.25">
      <c r="A14" s="35" t="s">
        <v>15</v>
      </c>
      <c r="B14" s="82" t="s">
        <v>11</v>
      </c>
      <c r="C14" s="83"/>
      <c r="D14" s="27">
        <f>D15+D16+D17+D18</f>
        <v>50609.31</v>
      </c>
      <c r="E14" s="27">
        <f t="shared" ref="E14:S14" si="20">E15+E16+E17+E18</f>
        <v>39917.199999999997</v>
      </c>
      <c r="F14" s="27">
        <f t="shared" si="20"/>
        <v>0</v>
      </c>
      <c r="G14" s="27">
        <f t="shared" si="20"/>
        <v>10692.11</v>
      </c>
      <c r="H14" s="27">
        <f t="shared" si="20"/>
        <v>26536.546000000002</v>
      </c>
      <c r="I14" s="27">
        <f t="shared" si="20"/>
        <v>28216.291000000005</v>
      </c>
      <c r="J14" s="27">
        <f t="shared" si="20"/>
        <v>0</v>
      </c>
      <c r="K14" s="27">
        <f t="shared" si="20"/>
        <v>8810.6349999999984</v>
      </c>
      <c r="L14" s="27">
        <f t="shared" si="20"/>
        <v>0</v>
      </c>
      <c r="M14" s="27">
        <f t="shared" si="20"/>
        <v>0</v>
      </c>
      <c r="N14" s="27">
        <f t="shared" si="20"/>
        <v>0</v>
      </c>
      <c r="O14" s="27">
        <f t="shared" si="20"/>
        <v>0</v>
      </c>
      <c r="P14" s="20">
        <f t="shared" si="10"/>
        <v>35283.536049999995</v>
      </c>
      <c r="Q14" s="27">
        <f t="shared" si="20"/>
        <v>26473.51038</v>
      </c>
      <c r="R14" s="27">
        <f t="shared" si="20"/>
        <v>0</v>
      </c>
      <c r="S14" s="27">
        <f t="shared" si="20"/>
        <v>8810.0256699999991</v>
      </c>
      <c r="T14" s="20">
        <f>P14/D14*100</f>
        <v>69.717480933843987</v>
      </c>
      <c r="U14" s="20">
        <f t="shared" si="1"/>
        <v>66.321060545328834</v>
      </c>
      <c r="V14" s="20">
        <v>0</v>
      </c>
      <c r="W14" s="20">
        <f t="shared" si="1"/>
        <v>82.397446995962426</v>
      </c>
    </row>
    <row r="15" spans="1:23" s="33" customFormat="1" ht="38.25" x14ac:dyDescent="0.25">
      <c r="A15" s="80" t="s">
        <v>17</v>
      </c>
      <c r="B15" s="25" t="s">
        <v>63</v>
      </c>
      <c r="C15" s="1" t="s">
        <v>50</v>
      </c>
      <c r="D15" s="28">
        <f t="shared" ref="D15" si="21">SUM(E15:G15)</f>
        <v>9863.4000000000015</v>
      </c>
      <c r="E15" s="28">
        <v>7382.6</v>
      </c>
      <c r="F15" s="28">
        <v>0</v>
      </c>
      <c r="G15" s="28">
        <v>2480.8000000000002</v>
      </c>
      <c r="H15" s="28">
        <v>9228.2579999999998</v>
      </c>
      <c r="I15" s="28">
        <v>1115.94</v>
      </c>
      <c r="J15" s="28">
        <v>0</v>
      </c>
      <c r="K15" s="28">
        <v>905.38199999999995</v>
      </c>
      <c r="L15" s="28">
        <f t="shared" ref="L15" si="22">M15+O15</f>
        <v>0</v>
      </c>
      <c r="M15" s="28">
        <v>0</v>
      </c>
      <c r="N15" s="28">
        <v>0</v>
      </c>
      <c r="O15" s="28">
        <v>0</v>
      </c>
      <c r="P15" s="28">
        <f t="shared" ref="P15" si="23">Q15+S15</f>
        <v>905.38153999999997</v>
      </c>
      <c r="Q15" s="28">
        <v>0</v>
      </c>
      <c r="R15" s="28">
        <v>0</v>
      </c>
      <c r="S15" s="28">
        <v>905.38153999999997</v>
      </c>
      <c r="T15" s="28">
        <f t="shared" si="3"/>
        <v>9.1792033173145153</v>
      </c>
      <c r="U15" s="28">
        <f t="shared" si="1"/>
        <v>0</v>
      </c>
      <c r="V15" s="28">
        <v>0</v>
      </c>
      <c r="W15" s="28">
        <f t="shared" si="1"/>
        <v>36.495547404063203</v>
      </c>
    </row>
    <row r="16" spans="1:23" s="33" customFormat="1" ht="38.25" x14ac:dyDescent="0.25">
      <c r="A16" s="84"/>
      <c r="B16" s="25" t="s">
        <v>47</v>
      </c>
      <c r="C16" s="1" t="s">
        <v>50</v>
      </c>
      <c r="D16" s="28">
        <f t="shared" ref="D16:D18" si="24">SUM(E16:G16)</f>
        <v>9228.2890000000007</v>
      </c>
      <c r="E16" s="28">
        <v>7382.6</v>
      </c>
      <c r="F16" s="28">
        <v>0</v>
      </c>
      <c r="G16" s="28">
        <v>1845.6890000000001</v>
      </c>
      <c r="H16" s="28">
        <v>9228.2579999999998</v>
      </c>
      <c r="I16" s="28">
        <v>7382.6</v>
      </c>
      <c r="J16" s="28">
        <v>0</v>
      </c>
      <c r="K16" s="28">
        <v>1845.6890000000001</v>
      </c>
      <c r="L16" s="28">
        <f t="shared" ref="L16:L18" si="25">M16+O16</f>
        <v>0</v>
      </c>
      <c r="M16" s="28">
        <v>0</v>
      </c>
      <c r="N16" s="28">
        <v>0</v>
      </c>
      <c r="O16" s="28">
        <v>0</v>
      </c>
      <c r="P16" s="28">
        <f t="shared" si="10"/>
        <v>9228.2885400000014</v>
      </c>
      <c r="Q16" s="28">
        <v>7382.6</v>
      </c>
      <c r="R16" s="28">
        <v>0</v>
      </c>
      <c r="S16" s="28">
        <v>1845.6885400000001</v>
      </c>
      <c r="T16" s="28">
        <f t="shared" si="3"/>
        <v>99.999995015327343</v>
      </c>
      <c r="U16" s="28">
        <f t="shared" si="1"/>
        <v>100</v>
      </c>
      <c r="V16" s="28">
        <v>0</v>
      </c>
      <c r="W16" s="28">
        <f t="shared" si="1"/>
        <v>99.99997507705794</v>
      </c>
    </row>
    <row r="17" spans="1:23" s="33" customFormat="1" ht="38.25" x14ac:dyDescent="0.25">
      <c r="A17" s="84"/>
      <c r="B17" s="25" t="s">
        <v>48</v>
      </c>
      <c r="C17" s="1" t="s">
        <v>50</v>
      </c>
      <c r="D17" s="28">
        <f t="shared" si="24"/>
        <v>3540.8130000000001</v>
      </c>
      <c r="E17" s="28">
        <v>2832.6</v>
      </c>
      <c r="F17" s="28">
        <v>0</v>
      </c>
      <c r="G17" s="28">
        <v>708.21299999999997</v>
      </c>
      <c r="H17" s="28">
        <v>3642.13</v>
      </c>
      <c r="I17" s="28">
        <v>2832.6</v>
      </c>
      <c r="J17" s="28">
        <v>0</v>
      </c>
      <c r="K17" s="28">
        <v>708.21299999999997</v>
      </c>
      <c r="L17" s="28">
        <f t="shared" si="25"/>
        <v>0</v>
      </c>
      <c r="M17" s="28">
        <v>0</v>
      </c>
      <c r="N17" s="28">
        <v>0</v>
      </c>
      <c r="O17" s="28">
        <v>0</v>
      </c>
      <c r="P17" s="28">
        <f t="shared" si="10"/>
        <v>2913.3654099999999</v>
      </c>
      <c r="Q17" s="28">
        <v>2205.75992</v>
      </c>
      <c r="R17" s="28">
        <v>0</v>
      </c>
      <c r="S17" s="28">
        <v>707.60549000000003</v>
      </c>
      <c r="T17" s="28">
        <f t="shared" si="3"/>
        <v>82.279561501835872</v>
      </c>
      <c r="U17" s="28">
        <f t="shared" si="3"/>
        <v>77.870504836545933</v>
      </c>
      <c r="V17" s="28">
        <v>0</v>
      </c>
      <c r="W17" s="28">
        <f t="shared" ref="W17:W18" si="26">S17/G17*100</f>
        <v>99.914219309727443</v>
      </c>
    </row>
    <row r="18" spans="1:23" s="33" customFormat="1" ht="25.5" x14ac:dyDescent="0.25">
      <c r="A18" s="85"/>
      <c r="B18" s="25" t="s">
        <v>49</v>
      </c>
      <c r="C18" s="1" t="s">
        <v>50</v>
      </c>
      <c r="D18" s="28">
        <f t="shared" si="24"/>
        <v>27976.808000000001</v>
      </c>
      <c r="E18" s="28">
        <v>22319.4</v>
      </c>
      <c r="F18" s="28">
        <v>0</v>
      </c>
      <c r="G18" s="28">
        <f>5579.9+77.508</f>
        <v>5657.4079999999994</v>
      </c>
      <c r="H18" s="28">
        <v>4437.8999999999996</v>
      </c>
      <c r="I18" s="28">
        <v>16885.151000000002</v>
      </c>
      <c r="J18" s="28">
        <v>0</v>
      </c>
      <c r="K18" s="28">
        <v>5351.3509999999997</v>
      </c>
      <c r="L18" s="28">
        <f t="shared" si="25"/>
        <v>0</v>
      </c>
      <c r="M18" s="28">
        <v>0</v>
      </c>
      <c r="N18" s="28">
        <v>0</v>
      </c>
      <c r="O18" s="28">
        <v>0</v>
      </c>
      <c r="P18" s="28">
        <f t="shared" si="10"/>
        <v>22236.50056</v>
      </c>
      <c r="Q18" s="28">
        <v>16885.150460000001</v>
      </c>
      <c r="R18" s="28">
        <v>0</v>
      </c>
      <c r="S18" s="28">
        <v>5351.3500999999997</v>
      </c>
      <c r="T18" s="28">
        <f t="shared" si="3"/>
        <v>79.481907156813605</v>
      </c>
      <c r="U18" s="28">
        <f t="shared" si="3"/>
        <v>75.652349346308583</v>
      </c>
      <c r="V18" s="28">
        <v>0</v>
      </c>
      <c r="W18" s="28">
        <f t="shared" si="26"/>
        <v>94.590139159134367</v>
      </c>
    </row>
  </sheetData>
  <mergeCells count="13">
    <mergeCell ref="B12:C12"/>
    <mergeCell ref="B14:C14"/>
    <mergeCell ref="A15:A18"/>
    <mergeCell ref="T1:W1"/>
    <mergeCell ref="A4:C4"/>
    <mergeCell ref="B5:C5"/>
    <mergeCell ref="B7:C7"/>
    <mergeCell ref="A1:A2"/>
    <mergeCell ref="C1:C2"/>
    <mergeCell ref="D1:G1"/>
    <mergeCell ref="H1:K1"/>
    <mergeCell ref="L1:O1"/>
    <mergeCell ref="P1:S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1</vt:lpstr>
      <vt:lpstr>ведомственная</vt:lpstr>
      <vt:lpstr>АИП</vt:lpstr>
      <vt:lpstr>'1'!Заголовки_для_печати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Людмила Владимировна Омельчак</cp:lastModifiedBy>
  <cp:lastPrinted>2023-05-04T04:46:59Z</cp:lastPrinted>
  <dcterms:created xsi:type="dcterms:W3CDTF">2012-05-22T08:33:39Z</dcterms:created>
  <dcterms:modified xsi:type="dcterms:W3CDTF">2023-06-06T10:56:55Z</dcterms:modified>
</cp:coreProperties>
</file>