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 год\Отчёты в 2023 году\Отчёт за 1 квартал 2023 года\"/>
    </mc:Choice>
  </mc:AlternateContent>
  <bookViews>
    <workbookView xWindow="480" yWindow="120" windowWidth="15570" windowHeight="11565"/>
  </bookViews>
  <sheets>
    <sheet name="таблица № 4" sheetId="4" r:id="rId1"/>
    <sheet name="Лист2" sheetId="2" state="hidden" r:id="rId2"/>
    <sheet name="Лист3" sheetId="3" state="hidden" r:id="rId3"/>
  </sheets>
  <definedNames>
    <definedName name="_xlnm._FilterDatabase" localSheetId="0" hidden="1">'таблица № 4'!$A$4:$K$132</definedName>
    <definedName name="_xlnm.Print_Titles" localSheetId="0">'таблица № 4'!$3:$4</definedName>
    <definedName name="_xlnm.Print_Area" localSheetId="0">'таблица № 4'!$A$1:$I$132</definedName>
  </definedNames>
  <calcPr calcId="152511"/>
</workbook>
</file>

<file path=xl/calcChain.xml><?xml version="1.0" encoding="utf-8"?>
<calcChain xmlns="http://schemas.openxmlformats.org/spreadsheetml/2006/main">
  <c r="G8" i="4" l="1"/>
  <c r="G10" i="4"/>
  <c r="G12" i="4"/>
  <c r="G14" i="4"/>
  <c r="G16" i="4"/>
  <c r="G18" i="4"/>
  <c r="G20" i="4"/>
  <c r="G21" i="4"/>
  <c r="G24" i="4"/>
  <c r="G25" i="4"/>
  <c r="G26" i="4"/>
  <c r="G28" i="4"/>
  <c r="G31" i="4"/>
  <c r="G32" i="4"/>
  <c r="G34" i="4"/>
  <c r="G35" i="4"/>
  <c r="G37" i="4"/>
  <c r="G40" i="4"/>
  <c r="G41" i="4"/>
  <c r="G42" i="4"/>
  <c r="G44" i="4"/>
  <c r="G46" i="4"/>
  <c r="G48" i="4"/>
  <c r="G51" i="4"/>
  <c r="G52" i="4"/>
  <c r="G54" i="4"/>
  <c r="G55" i="4"/>
  <c r="G57" i="4"/>
  <c r="G58" i="4"/>
  <c r="G59" i="4"/>
  <c r="G60" i="4"/>
  <c r="G62" i="4"/>
  <c r="G63" i="4"/>
  <c r="G65" i="4"/>
  <c r="G67" i="4"/>
  <c r="G70" i="4"/>
  <c r="G71" i="4"/>
  <c r="G72" i="4"/>
  <c r="G74" i="4"/>
  <c r="G75" i="4"/>
  <c r="G78" i="4"/>
  <c r="G79" i="4"/>
  <c r="G81" i="4"/>
  <c r="G82" i="4"/>
  <c r="G83" i="4"/>
  <c r="G84" i="4"/>
  <c r="G85" i="4"/>
  <c r="G86" i="4"/>
  <c r="G87" i="4"/>
  <c r="G90" i="4"/>
  <c r="G91" i="4"/>
  <c r="G93" i="4"/>
  <c r="G95" i="4"/>
  <c r="G98" i="4"/>
  <c r="G100" i="4"/>
  <c r="G101" i="4"/>
  <c r="G102" i="4"/>
  <c r="G104" i="4"/>
  <c r="G105" i="4"/>
  <c r="G108" i="4"/>
  <c r="G111" i="4"/>
  <c r="G112" i="4"/>
  <c r="G114" i="4"/>
  <c r="G115" i="4"/>
  <c r="G117" i="4"/>
  <c r="G118" i="4"/>
  <c r="G120" i="4"/>
  <c r="G123" i="4"/>
  <c r="G124" i="4"/>
  <c r="G125" i="4"/>
  <c r="G127" i="4"/>
  <c r="G129" i="4"/>
  <c r="G130" i="4"/>
  <c r="G131" i="4"/>
  <c r="G7" i="4"/>
  <c r="H8" i="4"/>
  <c r="I8" i="4"/>
  <c r="I10" i="4"/>
  <c r="H12" i="4"/>
  <c r="I12" i="4"/>
  <c r="H14" i="4"/>
  <c r="I14" i="4"/>
  <c r="H16" i="4"/>
  <c r="I16" i="4"/>
  <c r="I18" i="4"/>
  <c r="I20" i="4"/>
  <c r="H21" i="4"/>
  <c r="I21" i="4"/>
  <c r="H24" i="4"/>
  <c r="I24" i="4"/>
  <c r="I25" i="4"/>
  <c r="H26" i="4"/>
  <c r="I26" i="4"/>
  <c r="H28" i="4"/>
  <c r="I28" i="4"/>
  <c r="H31" i="4"/>
  <c r="I31" i="4"/>
  <c r="H32" i="4"/>
  <c r="I32" i="4"/>
  <c r="I34" i="4"/>
  <c r="H35" i="4"/>
  <c r="I35" i="4"/>
  <c r="H37" i="4"/>
  <c r="I37" i="4"/>
  <c r="I40" i="4"/>
  <c r="H41" i="4"/>
  <c r="I41" i="4"/>
  <c r="H42" i="4"/>
  <c r="I42" i="4"/>
  <c r="H44" i="4"/>
  <c r="I44" i="4"/>
  <c r="H46" i="4"/>
  <c r="I46" i="4"/>
  <c r="H48" i="4"/>
  <c r="I48" i="4"/>
  <c r="H51" i="4"/>
  <c r="I51" i="4"/>
  <c r="H52" i="4"/>
  <c r="I52" i="4"/>
  <c r="H54" i="4"/>
  <c r="I54" i="4"/>
  <c r="H55" i="4"/>
  <c r="I55" i="4"/>
  <c r="I57" i="4"/>
  <c r="I58" i="4"/>
  <c r="I59" i="4"/>
  <c r="I60" i="4"/>
  <c r="I62" i="4"/>
  <c r="H63" i="4"/>
  <c r="I63" i="4"/>
  <c r="H65" i="4"/>
  <c r="I65" i="4"/>
  <c r="I67" i="4"/>
  <c r="I70" i="4"/>
  <c r="I71" i="4"/>
  <c r="H72" i="4"/>
  <c r="I72" i="4"/>
  <c r="I74" i="4"/>
  <c r="I75" i="4"/>
  <c r="I78" i="4"/>
  <c r="I79" i="4"/>
  <c r="H81" i="4"/>
  <c r="I81" i="4"/>
  <c r="H82" i="4"/>
  <c r="I82" i="4"/>
  <c r="H83" i="4"/>
  <c r="I83" i="4"/>
  <c r="H84" i="4"/>
  <c r="I84" i="4"/>
  <c r="H85" i="4"/>
  <c r="I85" i="4"/>
  <c r="H86" i="4"/>
  <c r="I86" i="4"/>
  <c r="H87" i="4"/>
  <c r="I87" i="4"/>
  <c r="H90" i="4"/>
  <c r="I90" i="4"/>
  <c r="H91" i="4"/>
  <c r="I91" i="4"/>
  <c r="H93" i="4"/>
  <c r="I93" i="4"/>
  <c r="I95" i="4"/>
  <c r="H98" i="4"/>
  <c r="I98" i="4"/>
  <c r="I100" i="4"/>
  <c r="I101" i="4"/>
  <c r="H102" i="4"/>
  <c r="I102" i="4"/>
  <c r="I104" i="4"/>
  <c r="H105" i="4"/>
  <c r="I105" i="4"/>
  <c r="H108" i="4"/>
  <c r="I108" i="4"/>
  <c r="I111" i="4"/>
  <c r="H112" i="4"/>
  <c r="I112" i="4"/>
  <c r="H114" i="4"/>
  <c r="I114" i="4"/>
  <c r="H115" i="4"/>
  <c r="I115" i="4"/>
  <c r="I117" i="4"/>
  <c r="H118" i="4"/>
  <c r="I118" i="4"/>
  <c r="H120" i="4"/>
  <c r="I120" i="4"/>
  <c r="I123" i="4"/>
  <c r="I124" i="4"/>
  <c r="I125" i="4"/>
  <c r="H127" i="4"/>
  <c r="I127" i="4"/>
  <c r="H129" i="4"/>
  <c r="I129" i="4"/>
  <c r="H130" i="4"/>
  <c r="I130" i="4"/>
  <c r="I131" i="4"/>
  <c r="I7" i="4"/>
  <c r="H7" i="4"/>
  <c r="E126" i="4" l="1"/>
  <c r="E19" i="4"/>
  <c r="F19" i="4"/>
  <c r="D19" i="4"/>
  <c r="D116" i="4"/>
  <c r="E116" i="4"/>
  <c r="F116" i="4"/>
  <c r="C116" i="4"/>
  <c r="E113" i="4"/>
  <c r="F113" i="4"/>
  <c r="E110" i="4"/>
  <c r="F110" i="4"/>
  <c r="E99" i="4"/>
  <c r="F99" i="4"/>
  <c r="D99" i="4"/>
  <c r="E103" i="4"/>
  <c r="G103" i="4" s="1"/>
  <c r="F103" i="4"/>
  <c r="D103" i="4"/>
  <c r="E77" i="4"/>
  <c r="F77" i="4"/>
  <c r="D77" i="4"/>
  <c r="E61" i="4"/>
  <c r="F61" i="4"/>
  <c r="D61" i="4"/>
  <c r="E39" i="4"/>
  <c r="F39" i="4"/>
  <c r="D39" i="4"/>
  <c r="E23" i="4"/>
  <c r="G23" i="4" s="1"/>
  <c r="F23" i="4"/>
  <c r="D23" i="4"/>
  <c r="D128" i="4"/>
  <c r="D126" i="4"/>
  <c r="D122" i="4"/>
  <c r="D119" i="4"/>
  <c r="D113" i="4"/>
  <c r="D110" i="4"/>
  <c r="D107" i="4"/>
  <c r="D106" i="4" s="1"/>
  <c r="D97" i="4"/>
  <c r="D94" i="4"/>
  <c r="D92" i="4"/>
  <c r="D89" i="4"/>
  <c r="D80" i="4"/>
  <c r="D73" i="4"/>
  <c r="D69" i="4"/>
  <c r="D66" i="4"/>
  <c r="D64" i="4"/>
  <c r="D56" i="4"/>
  <c r="D53" i="4"/>
  <c r="D50" i="4"/>
  <c r="D47" i="4"/>
  <c r="D45" i="4"/>
  <c r="D43" i="4"/>
  <c r="D36" i="4"/>
  <c r="D33" i="4"/>
  <c r="D30" i="4"/>
  <c r="D27" i="4"/>
  <c r="D17" i="4"/>
  <c r="D15" i="4"/>
  <c r="D13" i="4"/>
  <c r="D11" i="4"/>
  <c r="D9" i="4"/>
  <c r="D6" i="4"/>
  <c r="E122" i="4"/>
  <c r="F122" i="4"/>
  <c r="C122" i="4"/>
  <c r="C110" i="4"/>
  <c r="C45" i="4"/>
  <c r="G39" i="4" l="1"/>
  <c r="G99" i="4"/>
  <c r="I110" i="4"/>
  <c r="H110" i="4"/>
  <c r="G77" i="4"/>
  <c r="I116" i="4"/>
  <c r="H116" i="4"/>
  <c r="H19" i="4"/>
  <c r="I19" i="4"/>
  <c r="H39" i="4"/>
  <c r="I39" i="4"/>
  <c r="G61" i="4"/>
  <c r="H99" i="4"/>
  <c r="I99" i="4"/>
  <c r="H113" i="4"/>
  <c r="I113" i="4"/>
  <c r="G116" i="4"/>
  <c r="G19" i="4"/>
  <c r="I122" i="4"/>
  <c r="I77" i="4"/>
  <c r="G122" i="4"/>
  <c r="H61" i="4"/>
  <c r="I61" i="4"/>
  <c r="G110" i="4"/>
  <c r="H23" i="4"/>
  <c r="I23" i="4"/>
  <c r="H103" i="4"/>
  <c r="I103" i="4"/>
  <c r="G113" i="4"/>
  <c r="D121" i="4"/>
  <c r="D109" i="4"/>
  <c r="D96" i="4"/>
  <c r="F109" i="4"/>
  <c r="E109" i="4"/>
  <c r="G109" i="4" s="1"/>
  <c r="D29" i="4"/>
  <c r="D76" i="4"/>
  <c r="D38" i="4"/>
  <c r="D68" i="4"/>
  <c r="D49" i="4"/>
  <c r="D88" i="4"/>
  <c r="D22" i="4"/>
  <c r="D5" i="4"/>
  <c r="C80" i="4"/>
  <c r="E80" i="4"/>
  <c r="F80" i="4"/>
  <c r="I80" i="4" l="1"/>
  <c r="H80" i="4"/>
  <c r="H109" i="4"/>
  <c r="I109" i="4"/>
  <c r="G80" i="4"/>
  <c r="D132" i="4"/>
  <c r="E43" i="4"/>
  <c r="F45" i="4" l="1"/>
  <c r="E45" i="4"/>
  <c r="H45" i="4" l="1"/>
  <c r="I45" i="4"/>
  <c r="G45" i="4"/>
  <c r="E73" i="4"/>
  <c r="G73" i="4" s="1"/>
  <c r="F73" i="4"/>
  <c r="C73" i="4"/>
  <c r="I73" i="4" l="1"/>
  <c r="C23" i="4"/>
  <c r="E56" i="4" l="1"/>
  <c r="E128" i="4" l="1"/>
  <c r="F128" i="4"/>
  <c r="E119" i="4"/>
  <c r="F119" i="4"/>
  <c r="E89" i="4"/>
  <c r="F89" i="4"/>
  <c r="G119" i="4" l="1"/>
  <c r="H128" i="4"/>
  <c r="I128" i="4"/>
  <c r="H89" i="4"/>
  <c r="I89" i="4"/>
  <c r="G89" i="4"/>
  <c r="G128" i="4"/>
  <c r="H119" i="4"/>
  <c r="I119" i="4"/>
  <c r="F56" i="4"/>
  <c r="I56" i="4" l="1"/>
  <c r="G56" i="4"/>
  <c r="F126" i="4"/>
  <c r="H126" i="4" l="1"/>
  <c r="I126" i="4"/>
  <c r="G126" i="4"/>
  <c r="C126" i="4"/>
  <c r="C89" i="4"/>
  <c r="C50" i="4"/>
  <c r="C39" i="4"/>
  <c r="F50" i="4" l="1"/>
  <c r="C128" i="4"/>
  <c r="I50" i="4" l="1"/>
  <c r="E50" i="4"/>
  <c r="G50" i="4" s="1"/>
  <c r="H50" i="4" l="1"/>
  <c r="F27" i="4"/>
  <c r="I27" i="4" l="1"/>
  <c r="C121" i="4"/>
  <c r="C103" i="4"/>
  <c r="F121" i="4" l="1"/>
  <c r="E121" i="4"/>
  <c r="G121" i="4" s="1"/>
  <c r="F66" i="4"/>
  <c r="E66" i="4"/>
  <c r="G66" i="4" s="1"/>
  <c r="C66" i="4"/>
  <c r="E47" i="4"/>
  <c r="F47" i="4"/>
  <c r="C47" i="4"/>
  <c r="F43" i="4"/>
  <c r="C43" i="4"/>
  <c r="E33" i="4"/>
  <c r="F33" i="4"/>
  <c r="C33" i="4"/>
  <c r="C19" i="4"/>
  <c r="E17" i="4"/>
  <c r="F17" i="4"/>
  <c r="C17" i="4"/>
  <c r="I17" i="4" l="1"/>
  <c r="H33" i="4"/>
  <c r="I33" i="4"/>
  <c r="G17" i="4"/>
  <c r="G33" i="4"/>
  <c r="H47" i="4"/>
  <c r="I47" i="4"/>
  <c r="I66" i="4"/>
  <c r="G47" i="4"/>
  <c r="H43" i="4"/>
  <c r="I43" i="4"/>
  <c r="G43" i="4"/>
  <c r="H121" i="4"/>
  <c r="I121" i="4"/>
  <c r="E64" i="4"/>
  <c r="F64" i="4"/>
  <c r="C61" i="4"/>
  <c r="C119" i="4"/>
  <c r="F92" i="4"/>
  <c r="C77" i="4"/>
  <c r="C76" i="4" s="1"/>
  <c r="E36" i="4"/>
  <c r="F36" i="4"/>
  <c r="C36" i="4"/>
  <c r="E30" i="4"/>
  <c r="F30" i="4"/>
  <c r="C30" i="4"/>
  <c r="E53" i="4"/>
  <c r="F53" i="4"/>
  <c r="C53" i="4"/>
  <c r="I36" i="4" l="1"/>
  <c r="H36" i="4"/>
  <c r="I30" i="4"/>
  <c r="H30" i="4"/>
  <c r="G36" i="4"/>
  <c r="H53" i="4"/>
  <c r="I53" i="4"/>
  <c r="G30" i="4"/>
  <c r="H64" i="4"/>
  <c r="I64" i="4"/>
  <c r="G53" i="4"/>
  <c r="I92" i="4"/>
  <c r="G64" i="4"/>
  <c r="E49" i="4"/>
  <c r="F76" i="4"/>
  <c r="E76" i="4"/>
  <c r="G76" i="4" s="1"/>
  <c r="E29" i="4"/>
  <c r="C29" i="4"/>
  <c r="F29" i="4"/>
  <c r="E92" i="4"/>
  <c r="G92" i="4" s="1"/>
  <c r="C113" i="4"/>
  <c r="C109" i="4" s="1"/>
  <c r="G29" i="4" l="1"/>
  <c r="H29" i="4"/>
  <c r="I29" i="4"/>
  <c r="I76" i="4"/>
  <c r="H76" i="4"/>
  <c r="H92" i="4"/>
  <c r="C38" i="4"/>
  <c r="F38" i="4" l="1"/>
  <c r="C107" i="4"/>
  <c r="C106" i="4" s="1"/>
  <c r="E107" i="4"/>
  <c r="C97" i="4"/>
  <c r="E97" i="4"/>
  <c r="C99" i="4"/>
  <c r="C69" i="4"/>
  <c r="C68" i="4" s="1"/>
  <c r="E69" i="4"/>
  <c r="C64" i="4"/>
  <c r="C56" i="4"/>
  <c r="F107" i="4"/>
  <c r="C94" i="4"/>
  <c r="E94" i="4"/>
  <c r="F97" i="4"/>
  <c r="F94" i="4"/>
  <c r="F69" i="4"/>
  <c r="C27" i="4"/>
  <c r="E27" i="4"/>
  <c r="C15" i="4"/>
  <c r="E15" i="4"/>
  <c r="F15" i="4"/>
  <c r="C13" i="4"/>
  <c r="E13" i="4"/>
  <c r="F13" i="4"/>
  <c r="C11" i="4"/>
  <c r="E11" i="4"/>
  <c r="F11" i="4"/>
  <c r="C9" i="4"/>
  <c r="E9" i="4"/>
  <c r="F9" i="4"/>
  <c r="C6" i="4"/>
  <c r="E6" i="4"/>
  <c r="G11" i="4" l="1"/>
  <c r="G94" i="4"/>
  <c r="I9" i="4"/>
  <c r="G27" i="4"/>
  <c r="H27" i="4"/>
  <c r="H97" i="4"/>
  <c r="I97" i="4"/>
  <c r="G9" i="4"/>
  <c r="H15" i="4"/>
  <c r="I15" i="4"/>
  <c r="G97" i="4"/>
  <c r="I38" i="4"/>
  <c r="H13" i="4"/>
  <c r="I13" i="4"/>
  <c r="G15" i="4"/>
  <c r="H69" i="4"/>
  <c r="I69" i="4"/>
  <c r="G69" i="4"/>
  <c r="H11" i="4"/>
  <c r="I11" i="4"/>
  <c r="G13" i="4"/>
  <c r="I94" i="4"/>
  <c r="F106" i="4"/>
  <c r="H107" i="4"/>
  <c r="I107" i="4"/>
  <c r="E106" i="4"/>
  <c r="G107" i="4"/>
  <c r="F88" i="4"/>
  <c r="E88" i="4"/>
  <c r="E5" i="4"/>
  <c r="E68" i="4"/>
  <c r="F68" i="4"/>
  <c r="F49" i="4"/>
  <c r="C49" i="4"/>
  <c r="C5" i="4"/>
  <c r="F96" i="4"/>
  <c r="C96" i="4"/>
  <c r="E96" i="4"/>
  <c r="F6" i="4"/>
  <c r="C22" i="4"/>
  <c r="E22" i="4"/>
  <c r="F22" i="4"/>
  <c r="G68" i="4" l="1"/>
  <c r="G96" i="4"/>
  <c r="G88" i="4"/>
  <c r="G6" i="4"/>
  <c r="I6" i="4"/>
  <c r="H6" i="4"/>
  <c r="I106" i="4"/>
  <c r="H106" i="4"/>
  <c r="H22" i="4"/>
  <c r="I22" i="4"/>
  <c r="G106" i="4"/>
  <c r="G22" i="4"/>
  <c r="H49" i="4"/>
  <c r="I49" i="4"/>
  <c r="G49" i="4"/>
  <c r="H96" i="4"/>
  <c r="I96" i="4"/>
  <c r="H68" i="4"/>
  <c r="I68" i="4"/>
  <c r="I88" i="4"/>
  <c r="H88" i="4"/>
  <c r="F5" i="4"/>
  <c r="E38" i="4"/>
  <c r="G38" i="4" l="1"/>
  <c r="H38" i="4"/>
  <c r="F132" i="4"/>
  <c r="I5" i="4"/>
  <c r="H5" i="4"/>
  <c r="G5" i="4"/>
  <c r="E132" i="4"/>
  <c r="G132" i="4" l="1"/>
  <c r="I132" i="4"/>
  <c r="H132" i="4"/>
  <c r="C92" i="4"/>
  <c r="C88" i="4" s="1"/>
  <c r="C132" i="4" s="1"/>
</calcChain>
</file>

<file path=xl/sharedStrings.xml><?xml version="1.0" encoding="utf-8"?>
<sst xmlns="http://schemas.openxmlformats.org/spreadsheetml/2006/main" count="137" uniqueCount="69">
  <si>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</si>
  <si>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</si>
  <si>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</si>
  <si>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</si>
  <si>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</si>
  <si>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</si>
  <si>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</si>
  <si>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</si>
  <si>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</si>
  <si>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</si>
  <si>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</si>
  <si>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</si>
  <si>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</si>
  <si>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</si>
  <si>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</si>
  <si>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</si>
  <si>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</si>
  <si>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</si>
  <si>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</si>
  <si>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</si>
  <si>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</si>
  <si>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</si>
  <si>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</si>
  <si>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</si>
  <si>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</si>
  <si>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</si>
  <si>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</si>
  <si>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</si>
  <si>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</si>
  <si>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</si>
  <si>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</si>
  <si>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</si>
  <si>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</si>
  <si>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</si>
  <si>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</si>
  <si>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</si>
  <si>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</si>
  <si>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</si>
  <si>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</si>
  <si>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</si>
  <si>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</si>
  <si>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</si>
  <si>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</si>
  <si>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</si>
  <si>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</si>
  <si>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</si>
  <si>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</si>
  <si>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</si>
  <si>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</si>
  <si>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</si>
  <si>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</si>
  <si>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</si>
  <si>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</si>
  <si>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</si>
  <si>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</si>
  <si>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</si>
  <si>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Муниципальная программа "Профилактика терроризма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</si>
  <si>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</si>
  <si>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"Модернизация и развитие учреждений культуры "</t>
  </si>
  <si>
    <t>4.  Исполнение по муниципальным программам за 1 квартал 2023 года</t>
  </si>
  <si>
    <t>Первоначальный план на 2023 год, руб.</t>
  </si>
  <si>
    <t>Бюджетная роспись                          на 2023 год, руб.</t>
  </si>
  <si>
    <t>Кассовый план за 1 квартал, руб.</t>
  </si>
  <si>
    <t>Подпрограмма "Оказание поддержки социально ориентированным некоммерческим организациям"</t>
  </si>
  <si>
    <t>Муниципальная программа "Развитие гражданского общества"</t>
  </si>
  <si>
    <t>№ п/п</t>
  </si>
  <si>
    <t>Отклонение (гр.5-гр.6), руб.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</si>
  <si>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</si>
  <si>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Департамент образования администрации города Нефтеюганска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</si>
</sst>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vertical="center" wrapText="1"/>
    </xf>
    <xf numFmtId="39" fontId="6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7" fontId="6" fillId="2" borderId="1" xfId="0" applyNumberFormat="1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/>
    <xf numFmtId="0" fontId="1" fillId="2" borderId="0" xfId="2" applyNumberFormat="1" applyFont="1" applyFill="1" applyAlignment="1" applyProtection="1">
      <alignment horizontal="center" vertical="center" wrapText="1"/>
    </xf>
    <xf numFmtId="167" fontId="8" fillId="2" borderId="0" xfId="0" applyNumberFormat="1" applyFont="1" applyFill="1"/>
    <xf numFmtId="0" fontId="10" fillId="2" borderId="0" xfId="0" applyFont="1" applyFill="1"/>
    <xf numFmtId="0" fontId="11" fillId="2" borderId="0" xfId="0" applyFont="1" applyFill="1"/>
    <xf numFmtId="167" fontId="9" fillId="2" borderId="0" xfId="0" applyNumberFormat="1" applyFont="1" applyFill="1"/>
    <xf numFmtId="2" fontId="9" fillId="2" borderId="0" xfId="0" applyNumberFormat="1" applyFont="1" applyFill="1"/>
    <xf numFmtId="4" fontId="9" fillId="2" borderId="0" xfId="0" applyNumberFormat="1" applyFont="1" applyFill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zoomScale="120" zoomScaleNormal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6" sqref="E16"/>
    </sheetView>
  </sheetViews>
  <sheetFormatPr defaultColWidth="9.140625" defaultRowHeight="12.75" x14ac:dyDescent="0.2"/>
  <cols>
    <col min="1" max="1" width="9.140625" style="21"/>
    <col min="2" max="2" width="72.28515625" style="21" customWidth="1"/>
    <col min="3" max="3" width="18" style="21" customWidth="1"/>
    <col min="4" max="4" width="19.5703125" style="21" customWidth="1"/>
    <col min="5" max="5" width="17.5703125" style="21" customWidth="1"/>
    <col min="6" max="6" width="17.42578125" style="21" customWidth="1"/>
    <col min="7" max="7" width="16.42578125" style="21" customWidth="1"/>
    <col min="8" max="8" width="10.85546875" style="21" customWidth="1"/>
    <col min="9" max="9" width="9.140625" style="21" customWidth="1"/>
    <col min="10" max="10" width="21.42578125" style="21" customWidth="1"/>
    <col min="11" max="11" width="12" style="21" bestFit="1" customWidth="1"/>
    <col min="12" max="16384" width="9.140625" style="21"/>
  </cols>
  <sheetData>
    <row r="1" spans="1:11" ht="15.75" x14ac:dyDescent="0.2">
      <c r="B1" s="37" t="s">
        <v>59</v>
      </c>
      <c r="C1" s="37"/>
      <c r="D1" s="37"/>
      <c r="E1" s="37"/>
      <c r="F1" s="37"/>
      <c r="G1" s="37"/>
      <c r="H1" s="37"/>
    </row>
    <row r="2" spans="1:11" x14ac:dyDescent="0.2">
      <c r="B2" s="22"/>
      <c r="C2" s="22"/>
      <c r="D2" s="22"/>
      <c r="E2" s="22"/>
      <c r="F2" s="22"/>
      <c r="G2" s="22"/>
      <c r="H2" s="22"/>
      <c r="I2" s="22"/>
    </row>
    <row r="3" spans="1:11" ht="38.25" x14ac:dyDescent="0.2">
      <c r="A3" s="29" t="s">
        <v>65</v>
      </c>
      <c r="B3" s="3"/>
      <c r="C3" s="4" t="s">
        <v>60</v>
      </c>
      <c r="D3" s="4" t="s">
        <v>61</v>
      </c>
      <c r="E3" s="4" t="s">
        <v>62</v>
      </c>
      <c r="F3" s="19" t="s">
        <v>0</v>
      </c>
      <c r="G3" s="5" t="s">
        <v>66</v>
      </c>
      <c r="H3" s="6" t="s">
        <v>1</v>
      </c>
      <c r="I3" s="6" t="s">
        <v>17</v>
      </c>
    </row>
    <row r="4" spans="1:11" x14ac:dyDescent="0.2">
      <c r="A4" s="30">
        <v>1</v>
      </c>
      <c r="B4" s="7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</row>
    <row r="5" spans="1:11" s="20" customFormat="1" ht="28.5" customHeight="1" x14ac:dyDescent="0.2">
      <c r="A5" s="32">
        <v>1</v>
      </c>
      <c r="B5" s="11" t="s">
        <v>27</v>
      </c>
      <c r="C5" s="14">
        <f>C6+C9+C11+C13+C15+C17</f>
        <v>5466639496</v>
      </c>
      <c r="D5" s="14">
        <f>D6+D9+D11+D13+D15+D17</f>
        <v>5565029209</v>
      </c>
      <c r="E5" s="14">
        <f>E6+E9+E11+E13+E15+E17</f>
        <v>1172879327.8599999</v>
      </c>
      <c r="F5" s="14">
        <f>F6+F9+F11+F13+F15+F17</f>
        <v>907465270.92999995</v>
      </c>
      <c r="G5" s="14">
        <f>E5-F5</f>
        <v>265414056.92999995</v>
      </c>
      <c r="H5" s="17">
        <f>(F5/E5)*100</f>
        <v>77.370727693336832</v>
      </c>
      <c r="I5" s="17">
        <f>(F5/D5)*100</f>
        <v>16.30656797744042</v>
      </c>
      <c r="K5" s="23"/>
    </row>
    <row r="6" spans="1:11" s="20" customFormat="1" x14ac:dyDescent="0.2">
      <c r="A6" s="33"/>
      <c r="B6" s="11" t="s">
        <v>36</v>
      </c>
      <c r="C6" s="14">
        <f>SUM(C7:C8)</f>
        <v>5189928260</v>
      </c>
      <c r="D6" s="14">
        <f>SUM(D7:D8)</f>
        <v>5289398705</v>
      </c>
      <c r="E6" s="14">
        <f>SUM(E7:E8)</f>
        <v>1124169359.24</v>
      </c>
      <c r="F6" s="14">
        <f>SUM(F7:F8)</f>
        <v>869782292.87</v>
      </c>
      <c r="G6" s="14">
        <f t="shared" ref="G6" si="0">E6-F6</f>
        <v>254387066.37</v>
      </c>
      <c r="H6" s="17">
        <f>(F6/E6)*100</f>
        <v>77.371108340652555</v>
      </c>
      <c r="I6" s="17">
        <f>(F6/D6)*100</f>
        <v>16.443878432680943</v>
      </c>
    </row>
    <row r="7" spans="1:11" ht="19.5" customHeight="1" x14ac:dyDescent="0.2">
      <c r="A7" s="33"/>
      <c r="B7" s="1" t="s">
        <v>68</v>
      </c>
      <c r="C7" s="15">
        <v>5019947560</v>
      </c>
      <c r="D7" s="15">
        <v>5024257546</v>
      </c>
      <c r="E7" s="15">
        <v>1112169359.24</v>
      </c>
      <c r="F7" s="15">
        <v>869782292.87</v>
      </c>
      <c r="G7" s="15">
        <f>E7-F7</f>
        <v>242387066.37</v>
      </c>
      <c r="H7" s="18">
        <f>(F7/E7)*100</f>
        <v>78.205921215485105</v>
      </c>
      <c r="I7" s="18">
        <f>(F7/D7)*100</f>
        <v>17.311658188431569</v>
      </c>
    </row>
    <row r="8" spans="1:11" ht="25.5" x14ac:dyDescent="0.2">
      <c r="A8" s="33"/>
      <c r="B8" s="1" t="s">
        <v>23</v>
      </c>
      <c r="C8" s="15">
        <v>169980700</v>
      </c>
      <c r="D8" s="15">
        <v>265141159</v>
      </c>
      <c r="E8" s="15">
        <v>12000000</v>
      </c>
      <c r="F8" s="15">
        <v>0</v>
      </c>
      <c r="G8" s="15">
        <f t="shared" ref="G8:G71" si="1">E8-F8</f>
        <v>12000000</v>
      </c>
      <c r="H8" s="18">
        <f t="shared" ref="H8:H71" si="2">(F8/E8)*100</f>
        <v>0</v>
      </c>
      <c r="I8" s="18">
        <f t="shared" ref="I8:I71" si="3">(F8/D8)*100</f>
        <v>0</v>
      </c>
    </row>
    <row r="9" spans="1:11" s="20" customFormat="1" ht="25.5" x14ac:dyDescent="0.2">
      <c r="A9" s="33"/>
      <c r="B9" s="11" t="s">
        <v>37</v>
      </c>
      <c r="C9" s="14">
        <f t="shared" ref="C9:E9" si="4">C10</f>
        <v>3447050</v>
      </c>
      <c r="D9" s="14">
        <f t="shared" si="4"/>
        <v>3447050</v>
      </c>
      <c r="E9" s="14">
        <f t="shared" si="4"/>
        <v>0</v>
      </c>
      <c r="F9" s="14">
        <f>F10</f>
        <v>0</v>
      </c>
      <c r="G9" s="14">
        <f t="shared" si="1"/>
        <v>0</v>
      </c>
      <c r="H9" s="17">
        <v>0</v>
      </c>
      <c r="I9" s="17">
        <f t="shared" si="3"/>
        <v>0</v>
      </c>
    </row>
    <row r="10" spans="1:11" ht="18" customHeight="1" x14ac:dyDescent="0.2">
      <c r="A10" s="33"/>
      <c r="B10" s="1" t="s">
        <v>68</v>
      </c>
      <c r="C10" s="15">
        <v>3447050</v>
      </c>
      <c r="D10" s="15">
        <v>3447050</v>
      </c>
      <c r="E10" s="15">
        <v>0</v>
      </c>
      <c r="F10" s="15">
        <v>0</v>
      </c>
      <c r="G10" s="15">
        <f t="shared" si="1"/>
        <v>0</v>
      </c>
      <c r="H10" s="18">
        <v>0</v>
      </c>
      <c r="I10" s="18">
        <f t="shared" si="3"/>
        <v>0</v>
      </c>
    </row>
    <row r="11" spans="1:11" s="20" customFormat="1" x14ac:dyDescent="0.2">
      <c r="A11" s="33"/>
      <c r="B11" s="11" t="s">
        <v>38</v>
      </c>
      <c r="C11" s="14">
        <f t="shared" ref="C11:E11" si="5">C12</f>
        <v>61931786</v>
      </c>
      <c r="D11" s="14">
        <f t="shared" si="5"/>
        <v>61931786</v>
      </c>
      <c r="E11" s="14">
        <f t="shared" si="5"/>
        <v>2405700</v>
      </c>
      <c r="F11" s="14">
        <f>F12</f>
        <v>843735.72</v>
      </c>
      <c r="G11" s="14">
        <f t="shared" si="1"/>
        <v>1561964.28</v>
      </c>
      <c r="H11" s="17">
        <f t="shared" si="2"/>
        <v>35.072358149395185</v>
      </c>
      <c r="I11" s="17">
        <f t="shared" si="3"/>
        <v>1.362362971415034</v>
      </c>
    </row>
    <row r="12" spans="1:11" ht="20.25" customHeight="1" x14ac:dyDescent="0.2">
      <c r="A12" s="33"/>
      <c r="B12" s="1" t="s">
        <v>68</v>
      </c>
      <c r="C12" s="15">
        <v>61931786</v>
      </c>
      <c r="D12" s="15">
        <v>61931786</v>
      </c>
      <c r="E12" s="15">
        <v>2405700</v>
      </c>
      <c r="F12" s="15">
        <v>843735.72</v>
      </c>
      <c r="G12" s="15">
        <f t="shared" si="1"/>
        <v>1561964.28</v>
      </c>
      <c r="H12" s="18">
        <f t="shared" si="2"/>
        <v>35.072358149395185</v>
      </c>
      <c r="I12" s="18">
        <f t="shared" si="3"/>
        <v>1.362362971415034</v>
      </c>
    </row>
    <row r="13" spans="1:11" s="20" customFormat="1" x14ac:dyDescent="0.2">
      <c r="A13" s="33"/>
      <c r="B13" s="11" t="s">
        <v>22</v>
      </c>
      <c r="C13" s="14">
        <f t="shared" ref="C13:E13" si="6">C14</f>
        <v>75125200</v>
      </c>
      <c r="D13" s="14">
        <f t="shared" si="6"/>
        <v>74332200</v>
      </c>
      <c r="E13" s="14">
        <f t="shared" si="6"/>
        <v>12419164</v>
      </c>
      <c r="F13" s="14">
        <f>F14</f>
        <v>10245916.41</v>
      </c>
      <c r="G13" s="14">
        <f t="shared" si="1"/>
        <v>2173247.59</v>
      </c>
      <c r="H13" s="17">
        <f t="shared" si="2"/>
        <v>82.500854405336781</v>
      </c>
      <c r="I13" s="17">
        <f t="shared" si="3"/>
        <v>13.78395420827044</v>
      </c>
    </row>
    <row r="14" spans="1:11" ht="18.75" customHeight="1" x14ac:dyDescent="0.2">
      <c r="A14" s="33"/>
      <c r="B14" s="1" t="s">
        <v>68</v>
      </c>
      <c r="C14" s="15">
        <v>75125200</v>
      </c>
      <c r="D14" s="15">
        <v>74332200</v>
      </c>
      <c r="E14" s="15">
        <v>12419164</v>
      </c>
      <c r="F14" s="15">
        <v>10245916.41</v>
      </c>
      <c r="G14" s="15">
        <f t="shared" si="1"/>
        <v>2173247.59</v>
      </c>
      <c r="H14" s="18">
        <f t="shared" si="2"/>
        <v>82.500854405336781</v>
      </c>
      <c r="I14" s="18">
        <f t="shared" si="3"/>
        <v>13.78395420827044</v>
      </c>
    </row>
    <row r="15" spans="1:11" s="20" customFormat="1" ht="25.5" x14ac:dyDescent="0.2">
      <c r="A15" s="33"/>
      <c r="B15" s="11" t="s">
        <v>53</v>
      </c>
      <c r="C15" s="14">
        <f t="shared" ref="C15:E15" si="7">SUM(C16)</f>
        <v>136152200</v>
      </c>
      <c r="D15" s="14">
        <f t="shared" si="7"/>
        <v>135864468</v>
      </c>
      <c r="E15" s="14">
        <f t="shared" si="7"/>
        <v>33885104.619999997</v>
      </c>
      <c r="F15" s="14">
        <f>SUM(F16)</f>
        <v>26593325.93</v>
      </c>
      <c r="G15" s="14">
        <f t="shared" si="1"/>
        <v>7291778.6899999976</v>
      </c>
      <c r="H15" s="17">
        <f t="shared" si="2"/>
        <v>78.480873021427328</v>
      </c>
      <c r="I15" s="17">
        <f t="shared" si="3"/>
        <v>19.573422191591696</v>
      </c>
    </row>
    <row r="16" spans="1:11" ht="18" customHeight="1" x14ac:dyDescent="0.2">
      <c r="A16" s="33"/>
      <c r="B16" s="1" t="s">
        <v>68</v>
      </c>
      <c r="C16" s="15">
        <v>136152200</v>
      </c>
      <c r="D16" s="15">
        <v>135864468</v>
      </c>
      <c r="E16" s="15">
        <v>33885104.619999997</v>
      </c>
      <c r="F16" s="15">
        <v>26593325.93</v>
      </c>
      <c r="G16" s="15">
        <f t="shared" si="1"/>
        <v>7291778.6899999976</v>
      </c>
      <c r="H16" s="18">
        <f t="shared" si="2"/>
        <v>78.480873021427328</v>
      </c>
      <c r="I16" s="18">
        <f t="shared" si="3"/>
        <v>19.573422191591696</v>
      </c>
    </row>
    <row r="17" spans="1:11" s="20" customFormat="1" ht="24.75" customHeight="1" x14ac:dyDescent="0.2">
      <c r="A17" s="33"/>
      <c r="B17" s="11" t="s">
        <v>39</v>
      </c>
      <c r="C17" s="14">
        <f>C18</f>
        <v>55000</v>
      </c>
      <c r="D17" s="14">
        <f>D18</f>
        <v>55000</v>
      </c>
      <c r="E17" s="14">
        <f t="shared" ref="E17:F17" si="8">E18</f>
        <v>0</v>
      </c>
      <c r="F17" s="14">
        <f t="shared" si="8"/>
        <v>0</v>
      </c>
      <c r="G17" s="14">
        <f t="shared" si="1"/>
        <v>0</v>
      </c>
      <c r="H17" s="17">
        <v>0</v>
      </c>
      <c r="I17" s="17">
        <f t="shared" si="3"/>
        <v>0</v>
      </c>
    </row>
    <row r="18" spans="1:11" ht="18.75" customHeight="1" x14ac:dyDescent="0.2">
      <c r="A18" s="33"/>
      <c r="B18" s="1" t="s">
        <v>68</v>
      </c>
      <c r="C18" s="15">
        <v>55000</v>
      </c>
      <c r="D18" s="15">
        <v>55000</v>
      </c>
      <c r="E18" s="15">
        <v>0</v>
      </c>
      <c r="F18" s="15">
        <v>0</v>
      </c>
      <c r="G18" s="15">
        <f t="shared" si="1"/>
        <v>0</v>
      </c>
      <c r="H18" s="18">
        <v>0</v>
      </c>
      <c r="I18" s="18">
        <f t="shared" si="3"/>
        <v>0</v>
      </c>
    </row>
    <row r="19" spans="1:11" s="20" customFormat="1" ht="25.5" customHeight="1" x14ac:dyDescent="0.2">
      <c r="A19" s="32">
        <v>2</v>
      </c>
      <c r="B19" s="12" t="s">
        <v>28</v>
      </c>
      <c r="C19" s="14">
        <f>SUM(C20:C20)</f>
        <v>786302</v>
      </c>
      <c r="D19" s="14">
        <f>SUM(D20:D21)</f>
        <v>1468899</v>
      </c>
      <c r="E19" s="14">
        <f t="shared" ref="E19:F19" si="9">SUM(E20:E21)</f>
        <v>682597</v>
      </c>
      <c r="F19" s="14">
        <f t="shared" si="9"/>
        <v>682596.28</v>
      </c>
      <c r="G19" s="14">
        <f t="shared" si="1"/>
        <v>0.71999999997206032</v>
      </c>
      <c r="H19" s="17">
        <f t="shared" si="2"/>
        <v>99.999894520485739</v>
      </c>
      <c r="I19" s="17">
        <f t="shared" si="3"/>
        <v>46.469926114729468</v>
      </c>
    </row>
    <row r="20" spans="1:11" ht="13.5" customHeight="1" x14ac:dyDescent="0.2">
      <c r="A20" s="33"/>
      <c r="B20" s="1" t="s">
        <v>68</v>
      </c>
      <c r="C20" s="15">
        <v>786302</v>
      </c>
      <c r="D20" s="15">
        <v>786302</v>
      </c>
      <c r="E20" s="15">
        <v>0</v>
      </c>
      <c r="F20" s="15">
        <v>0</v>
      </c>
      <c r="G20" s="15">
        <f t="shared" si="1"/>
        <v>0</v>
      </c>
      <c r="H20" s="18">
        <v>0</v>
      </c>
      <c r="I20" s="18">
        <f t="shared" si="3"/>
        <v>0</v>
      </c>
    </row>
    <row r="21" spans="1:11" ht="16.5" customHeight="1" x14ac:dyDescent="0.2">
      <c r="A21" s="33"/>
      <c r="B21" s="1" t="s">
        <v>3</v>
      </c>
      <c r="C21" s="15">
        <v>0</v>
      </c>
      <c r="D21" s="15">
        <v>682597</v>
      </c>
      <c r="E21" s="15">
        <v>682597</v>
      </c>
      <c r="F21" s="15">
        <v>682596.28</v>
      </c>
      <c r="G21" s="15">
        <f t="shared" si="1"/>
        <v>0.71999999997206032</v>
      </c>
      <c r="H21" s="18">
        <f t="shared" si="2"/>
        <v>99.999894520485739</v>
      </c>
      <c r="I21" s="18">
        <f t="shared" si="3"/>
        <v>99.999894520485739</v>
      </c>
    </row>
    <row r="22" spans="1:11" s="20" customFormat="1" ht="23.25" customHeight="1" x14ac:dyDescent="0.2">
      <c r="A22" s="32">
        <v>3</v>
      </c>
      <c r="B22" s="11" t="s">
        <v>52</v>
      </c>
      <c r="C22" s="14">
        <f>C23+C27</f>
        <v>735422460</v>
      </c>
      <c r="D22" s="14">
        <f>D23+D27</f>
        <v>793726882</v>
      </c>
      <c r="E22" s="14">
        <f>E23+E27</f>
        <v>153267561.34</v>
      </c>
      <c r="F22" s="14">
        <f>F23+F27</f>
        <v>139893639.31999999</v>
      </c>
      <c r="G22" s="14">
        <f t="shared" si="1"/>
        <v>13373922.020000011</v>
      </c>
      <c r="H22" s="17">
        <f t="shared" si="2"/>
        <v>91.274134002607326</v>
      </c>
      <c r="I22" s="17">
        <f t="shared" si="3"/>
        <v>17.624908831045488</v>
      </c>
      <c r="K22" s="23"/>
    </row>
    <row r="23" spans="1:11" s="20" customFormat="1" x14ac:dyDescent="0.2">
      <c r="A23" s="33"/>
      <c r="B23" s="11" t="s">
        <v>58</v>
      </c>
      <c r="C23" s="14">
        <f>SUM(C24:C25)</f>
        <v>705971311</v>
      </c>
      <c r="D23" s="14">
        <f>SUM(D24:D26)</f>
        <v>761853479</v>
      </c>
      <c r="E23" s="14">
        <f t="shared" ref="E23:F23" si="10">SUM(E24:E26)</f>
        <v>145781119.00999999</v>
      </c>
      <c r="F23" s="14">
        <f t="shared" si="10"/>
        <v>132822197.5</v>
      </c>
      <c r="G23" s="14">
        <f t="shared" si="1"/>
        <v>12958921.50999999</v>
      </c>
      <c r="H23" s="17">
        <f t="shared" si="2"/>
        <v>91.110699658498945</v>
      </c>
      <c r="I23" s="17">
        <f t="shared" si="3"/>
        <v>17.434086889560557</v>
      </c>
    </row>
    <row r="24" spans="1:11" x14ac:dyDescent="0.2">
      <c r="A24" s="33"/>
      <c r="B24" s="9" t="s">
        <v>24</v>
      </c>
      <c r="C24" s="15">
        <v>705971311</v>
      </c>
      <c r="D24" s="15">
        <v>744352624</v>
      </c>
      <c r="E24" s="15">
        <v>144681119.00999999</v>
      </c>
      <c r="F24" s="15">
        <v>131722197.5</v>
      </c>
      <c r="G24" s="15">
        <f t="shared" si="1"/>
        <v>12958921.50999999</v>
      </c>
      <c r="H24" s="18">
        <f t="shared" si="2"/>
        <v>91.043114956068109</v>
      </c>
      <c r="I24" s="18">
        <f t="shared" si="3"/>
        <v>17.696209196140352</v>
      </c>
    </row>
    <row r="25" spans="1:11" ht="25.5" x14ac:dyDescent="0.2">
      <c r="A25" s="33"/>
      <c r="B25" s="1" t="s">
        <v>23</v>
      </c>
      <c r="C25" s="15">
        <v>0</v>
      </c>
      <c r="D25" s="15">
        <v>16400855</v>
      </c>
      <c r="E25" s="15">
        <v>0</v>
      </c>
      <c r="F25" s="15">
        <v>0</v>
      </c>
      <c r="G25" s="15">
        <f t="shared" si="1"/>
        <v>0</v>
      </c>
      <c r="H25" s="18">
        <v>0</v>
      </c>
      <c r="I25" s="18">
        <f t="shared" si="3"/>
        <v>0</v>
      </c>
    </row>
    <row r="26" spans="1:11" ht="16.5" customHeight="1" x14ac:dyDescent="0.2">
      <c r="A26" s="33"/>
      <c r="B26" s="1" t="s">
        <v>3</v>
      </c>
      <c r="C26" s="15">
        <v>0</v>
      </c>
      <c r="D26" s="15">
        <v>1100000</v>
      </c>
      <c r="E26" s="15">
        <v>1100000</v>
      </c>
      <c r="F26" s="15">
        <v>1100000</v>
      </c>
      <c r="G26" s="15">
        <f t="shared" si="1"/>
        <v>0</v>
      </c>
      <c r="H26" s="18">
        <f t="shared" si="2"/>
        <v>100</v>
      </c>
      <c r="I26" s="18">
        <f t="shared" si="3"/>
        <v>100</v>
      </c>
    </row>
    <row r="27" spans="1:11" s="20" customFormat="1" ht="30" customHeight="1" x14ac:dyDescent="0.2">
      <c r="A27" s="33"/>
      <c r="B27" s="11" t="s">
        <v>40</v>
      </c>
      <c r="C27" s="14">
        <f t="shared" ref="C27:E27" si="11">C28</f>
        <v>29451149</v>
      </c>
      <c r="D27" s="14">
        <f t="shared" si="11"/>
        <v>31873403</v>
      </c>
      <c r="E27" s="14">
        <f t="shared" si="11"/>
        <v>7486442.3300000001</v>
      </c>
      <c r="F27" s="14">
        <f>F28</f>
        <v>7071441.8200000003</v>
      </c>
      <c r="G27" s="14">
        <f t="shared" si="1"/>
        <v>415000.50999999978</v>
      </c>
      <c r="H27" s="17">
        <f t="shared" si="2"/>
        <v>94.456639192464067</v>
      </c>
      <c r="I27" s="17">
        <f t="shared" si="3"/>
        <v>22.186027077184072</v>
      </c>
    </row>
    <row r="28" spans="1:11" x14ac:dyDescent="0.2">
      <c r="A28" s="33"/>
      <c r="B28" s="9" t="s">
        <v>24</v>
      </c>
      <c r="C28" s="15">
        <v>29451149</v>
      </c>
      <c r="D28" s="15">
        <v>31873403</v>
      </c>
      <c r="E28" s="15">
        <v>7486442.3300000001</v>
      </c>
      <c r="F28" s="15">
        <v>7071441.8200000003</v>
      </c>
      <c r="G28" s="15">
        <f t="shared" si="1"/>
        <v>415000.50999999978</v>
      </c>
      <c r="H28" s="18">
        <f t="shared" si="2"/>
        <v>94.456639192464067</v>
      </c>
      <c r="I28" s="18">
        <f t="shared" si="3"/>
        <v>22.186027077184072</v>
      </c>
    </row>
    <row r="29" spans="1:11" s="20" customFormat="1" ht="27.75" customHeight="1" x14ac:dyDescent="0.2">
      <c r="A29" s="32">
        <v>4</v>
      </c>
      <c r="B29" s="11" t="s">
        <v>29</v>
      </c>
      <c r="C29" s="14">
        <f>C30+C36+C33</f>
        <v>1131487920</v>
      </c>
      <c r="D29" s="14">
        <f>D30+D36+D33</f>
        <v>1175696613</v>
      </c>
      <c r="E29" s="14">
        <f t="shared" ref="E29:F29" si="12">E30+E36+E33</f>
        <v>160197979.75</v>
      </c>
      <c r="F29" s="14">
        <f t="shared" si="12"/>
        <v>142805815.53999999</v>
      </c>
      <c r="G29" s="14">
        <f t="shared" si="1"/>
        <v>17392164.210000008</v>
      </c>
      <c r="H29" s="17">
        <f t="shared" si="2"/>
        <v>89.143331122438823</v>
      </c>
      <c r="I29" s="17">
        <f t="shared" si="3"/>
        <v>12.146485237854469</v>
      </c>
      <c r="K29" s="23"/>
    </row>
    <row r="30" spans="1:11" s="20" customFormat="1" ht="25.5" x14ac:dyDescent="0.2">
      <c r="A30" s="33"/>
      <c r="B30" s="11" t="s">
        <v>51</v>
      </c>
      <c r="C30" s="14">
        <f>SUM(C31:C32)</f>
        <v>686925393</v>
      </c>
      <c r="D30" s="14">
        <f>SUM(D31:D32)</f>
        <v>686195603</v>
      </c>
      <c r="E30" s="14">
        <f t="shared" ref="E30:F30" si="13">SUM(E31:E32)</f>
        <v>153962902</v>
      </c>
      <c r="F30" s="14">
        <f t="shared" si="13"/>
        <v>137661023.66</v>
      </c>
      <c r="G30" s="14">
        <f t="shared" si="1"/>
        <v>16301878.340000004</v>
      </c>
      <c r="H30" s="17">
        <f t="shared" si="2"/>
        <v>89.411814061545812</v>
      </c>
      <c r="I30" s="17">
        <f t="shared" si="3"/>
        <v>20.061484372408607</v>
      </c>
    </row>
    <row r="31" spans="1:11" ht="17.25" customHeight="1" x14ac:dyDescent="0.2">
      <c r="A31" s="33"/>
      <c r="B31" s="1" t="s">
        <v>68</v>
      </c>
      <c r="C31" s="15">
        <v>299170</v>
      </c>
      <c r="D31" s="15">
        <v>299170</v>
      </c>
      <c r="E31" s="15">
        <v>62500</v>
      </c>
      <c r="F31" s="15">
        <v>62500</v>
      </c>
      <c r="G31" s="15">
        <f t="shared" si="1"/>
        <v>0</v>
      </c>
      <c r="H31" s="18">
        <f t="shared" si="2"/>
        <v>100</v>
      </c>
      <c r="I31" s="18">
        <f t="shared" si="3"/>
        <v>20.89113213223251</v>
      </c>
    </row>
    <row r="32" spans="1:11" x14ac:dyDescent="0.2">
      <c r="A32" s="33"/>
      <c r="B32" s="1" t="s">
        <v>4</v>
      </c>
      <c r="C32" s="15">
        <v>686626223</v>
      </c>
      <c r="D32" s="15">
        <v>685896433</v>
      </c>
      <c r="E32" s="15">
        <v>153900402</v>
      </c>
      <c r="F32" s="15">
        <v>137598523.66</v>
      </c>
      <c r="G32" s="15">
        <f t="shared" si="1"/>
        <v>16301878.340000004</v>
      </c>
      <c r="H32" s="18">
        <f t="shared" si="2"/>
        <v>89.407514127221049</v>
      </c>
      <c r="I32" s="18">
        <f t="shared" si="3"/>
        <v>20.061122501857362</v>
      </c>
    </row>
    <row r="33" spans="1:11" s="20" customFormat="1" ht="25.5" x14ac:dyDescent="0.2">
      <c r="A33" s="33"/>
      <c r="B33" s="11" t="s">
        <v>41</v>
      </c>
      <c r="C33" s="14">
        <f>SUM(C34:C35)</f>
        <v>422242527</v>
      </c>
      <c r="D33" s="14">
        <f>SUM(D34:D35)</f>
        <v>466549020</v>
      </c>
      <c r="E33" s="14">
        <f t="shared" ref="E33:F33" si="14">SUM(E34:E35)</f>
        <v>830507.75</v>
      </c>
      <c r="F33" s="14">
        <f t="shared" si="14"/>
        <v>175200</v>
      </c>
      <c r="G33" s="14">
        <f t="shared" si="1"/>
        <v>655307.75</v>
      </c>
      <c r="H33" s="17">
        <f t="shared" si="2"/>
        <v>21.095528608854043</v>
      </c>
      <c r="I33" s="17">
        <f t="shared" si="3"/>
        <v>3.7552324083758658E-2</v>
      </c>
    </row>
    <row r="34" spans="1:11" s="20" customFormat="1" x14ac:dyDescent="0.2">
      <c r="A34" s="33"/>
      <c r="B34" s="1" t="s">
        <v>4</v>
      </c>
      <c r="C34" s="15">
        <v>0</v>
      </c>
      <c r="D34" s="15">
        <v>310000</v>
      </c>
      <c r="E34" s="15">
        <v>0</v>
      </c>
      <c r="F34" s="15">
        <v>0</v>
      </c>
      <c r="G34" s="15">
        <f t="shared" si="1"/>
        <v>0</v>
      </c>
      <c r="H34" s="18">
        <v>0</v>
      </c>
      <c r="I34" s="18">
        <f t="shared" si="3"/>
        <v>0</v>
      </c>
    </row>
    <row r="35" spans="1:11" ht="25.5" x14ac:dyDescent="0.2">
      <c r="A35" s="33"/>
      <c r="B35" s="1" t="s">
        <v>23</v>
      </c>
      <c r="C35" s="15">
        <v>422242527</v>
      </c>
      <c r="D35" s="15">
        <v>466239020</v>
      </c>
      <c r="E35" s="15">
        <v>830507.75</v>
      </c>
      <c r="F35" s="15">
        <v>175200</v>
      </c>
      <c r="G35" s="15">
        <f t="shared" si="1"/>
        <v>655307.75</v>
      </c>
      <c r="H35" s="18">
        <f t="shared" si="2"/>
        <v>21.095528608854043</v>
      </c>
      <c r="I35" s="18">
        <f t="shared" si="3"/>
        <v>3.7577292436827787E-2</v>
      </c>
    </row>
    <row r="36" spans="1:11" s="20" customFormat="1" ht="28.5" customHeight="1" x14ac:dyDescent="0.2">
      <c r="A36" s="33"/>
      <c r="B36" s="11" t="s">
        <v>42</v>
      </c>
      <c r="C36" s="14">
        <f>SUM(C37:C37)</f>
        <v>22320000</v>
      </c>
      <c r="D36" s="14">
        <f>SUM(D37:D37)</f>
        <v>22951990</v>
      </c>
      <c r="E36" s="14">
        <f>SUM(E37:E37)</f>
        <v>5404570</v>
      </c>
      <c r="F36" s="14">
        <f>SUM(F37:F37)</f>
        <v>4969591.88</v>
      </c>
      <c r="G36" s="14">
        <f t="shared" si="1"/>
        <v>434978.12000000011</v>
      </c>
      <c r="H36" s="17">
        <f t="shared" si="2"/>
        <v>91.951660909193507</v>
      </c>
      <c r="I36" s="17">
        <f t="shared" si="3"/>
        <v>21.652117659514492</v>
      </c>
    </row>
    <row r="37" spans="1:11" x14ac:dyDescent="0.2">
      <c r="A37" s="33"/>
      <c r="B37" s="1" t="s">
        <v>4</v>
      </c>
      <c r="C37" s="15">
        <v>22320000</v>
      </c>
      <c r="D37" s="15">
        <v>22951990</v>
      </c>
      <c r="E37" s="15">
        <v>5404570</v>
      </c>
      <c r="F37" s="15">
        <v>4969591.88</v>
      </c>
      <c r="G37" s="15">
        <f t="shared" si="1"/>
        <v>434978.12000000011</v>
      </c>
      <c r="H37" s="18">
        <f t="shared" si="2"/>
        <v>91.951660909193507</v>
      </c>
      <c r="I37" s="18">
        <f t="shared" si="3"/>
        <v>21.652117659514492</v>
      </c>
    </row>
    <row r="38" spans="1:11" s="20" customFormat="1" ht="29.25" customHeight="1" x14ac:dyDescent="0.2">
      <c r="A38" s="32">
        <v>5</v>
      </c>
      <c r="B38" s="11" t="s">
        <v>30</v>
      </c>
      <c r="C38" s="14">
        <f>C39+C45+C47+C43</f>
        <v>4590466330</v>
      </c>
      <c r="D38" s="14">
        <f>D39+D45+D47+D43</f>
        <v>4650867822</v>
      </c>
      <c r="E38" s="14">
        <f>E39+E45+E47+E43</f>
        <v>630011696.63999999</v>
      </c>
      <c r="F38" s="14">
        <f>F39+F45+F47+F43</f>
        <v>249146162.52999997</v>
      </c>
      <c r="G38" s="14">
        <f t="shared" si="1"/>
        <v>380865534.11000001</v>
      </c>
      <c r="H38" s="17">
        <f t="shared" si="2"/>
        <v>39.546275705475765</v>
      </c>
      <c r="I38" s="17">
        <f t="shared" si="3"/>
        <v>5.3569822249401255</v>
      </c>
      <c r="K38" s="23"/>
    </row>
    <row r="39" spans="1:11" s="20" customFormat="1" ht="16.5" customHeight="1" x14ac:dyDescent="0.2">
      <c r="A39" s="33"/>
      <c r="B39" s="11" t="s">
        <v>43</v>
      </c>
      <c r="C39" s="14">
        <f>SUM(C41:C42)</f>
        <v>103832930</v>
      </c>
      <c r="D39" s="14">
        <f>SUM(D40:D42)</f>
        <v>161341985</v>
      </c>
      <c r="E39" s="14">
        <f t="shared" ref="E39:F39" si="15">SUM(E40:E42)</f>
        <v>1955083.64</v>
      </c>
      <c r="F39" s="14">
        <f t="shared" si="15"/>
        <v>581720.72</v>
      </c>
      <c r="G39" s="14">
        <f t="shared" si="1"/>
        <v>1373362.92</v>
      </c>
      <c r="H39" s="17">
        <f t="shared" si="2"/>
        <v>29.754262584898928</v>
      </c>
      <c r="I39" s="17">
        <f t="shared" si="3"/>
        <v>0.36055135927576443</v>
      </c>
    </row>
    <row r="40" spans="1:11" ht="16.5" customHeight="1" x14ac:dyDescent="0.2">
      <c r="A40" s="33"/>
      <c r="B40" s="1" t="s">
        <v>25</v>
      </c>
      <c r="C40" s="15">
        <v>0</v>
      </c>
      <c r="D40" s="15">
        <v>4306370</v>
      </c>
      <c r="E40" s="15">
        <v>0</v>
      </c>
      <c r="F40" s="15">
        <v>0</v>
      </c>
      <c r="G40" s="15">
        <f t="shared" si="1"/>
        <v>0</v>
      </c>
      <c r="H40" s="18">
        <v>0</v>
      </c>
      <c r="I40" s="18">
        <f t="shared" si="3"/>
        <v>0</v>
      </c>
    </row>
    <row r="41" spans="1:11" ht="25.5" x14ac:dyDescent="0.2">
      <c r="A41" s="33"/>
      <c r="B41" s="1" t="s">
        <v>23</v>
      </c>
      <c r="C41" s="15">
        <v>88094330</v>
      </c>
      <c r="D41" s="15">
        <v>138757986</v>
      </c>
      <c r="E41" s="15">
        <v>550000</v>
      </c>
      <c r="F41" s="15">
        <v>0</v>
      </c>
      <c r="G41" s="15">
        <f t="shared" si="1"/>
        <v>550000</v>
      </c>
      <c r="H41" s="18">
        <f t="shared" si="2"/>
        <v>0</v>
      </c>
      <c r="I41" s="18">
        <f t="shared" si="3"/>
        <v>0</v>
      </c>
    </row>
    <row r="42" spans="1:11" ht="19.5" customHeight="1" x14ac:dyDescent="0.2">
      <c r="A42" s="33"/>
      <c r="B42" s="1" t="s">
        <v>3</v>
      </c>
      <c r="C42" s="15">
        <v>15738600</v>
      </c>
      <c r="D42" s="15">
        <v>18277629</v>
      </c>
      <c r="E42" s="15">
        <v>1405083.64</v>
      </c>
      <c r="F42" s="15">
        <v>581720.72</v>
      </c>
      <c r="G42" s="15">
        <f t="shared" si="1"/>
        <v>823362.91999999993</v>
      </c>
      <c r="H42" s="18">
        <f t="shared" si="2"/>
        <v>41.401145343917037</v>
      </c>
      <c r="I42" s="18">
        <f t="shared" si="3"/>
        <v>3.1826924597276811</v>
      </c>
    </row>
    <row r="43" spans="1:11" s="20" customFormat="1" ht="25.5" x14ac:dyDescent="0.2">
      <c r="A43" s="33"/>
      <c r="B43" s="11" t="s">
        <v>44</v>
      </c>
      <c r="C43" s="14">
        <f>SUM(C44:C44)</f>
        <v>4334944200</v>
      </c>
      <c r="D43" s="14">
        <f>SUM(D44:D44)</f>
        <v>4337836637</v>
      </c>
      <c r="E43" s="14">
        <f>SUM(E44:E44)</f>
        <v>592615518</v>
      </c>
      <c r="F43" s="14">
        <f>SUM(F44:F44)</f>
        <v>223647069.66999999</v>
      </c>
      <c r="G43" s="14">
        <f t="shared" si="1"/>
        <v>368968448.33000004</v>
      </c>
      <c r="H43" s="17">
        <f t="shared" si="2"/>
        <v>37.738983012928799</v>
      </c>
      <c r="I43" s="17">
        <f t="shared" si="3"/>
        <v>5.1557282669978974</v>
      </c>
    </row>
    <row r="44" spans="1:11" x14ac:dyDescent="0.2">
      <c r="A44" s="33"/>
      <c r="B44" s="1" t="s">
        <v>25</v>
      </c>
      <c r="C44" s="15">
        <v>4334944200</v>
      </c>
      <c r="D44" s="15">
        <v>4337836637</v>
      </c>
      <c r="E44" s="15">
        <v>592615518</v>
      </c>
      <c r="F44" s="15">
        <v>223647069.66999999</v>
      </c>
      <c r="G44" s="15">
        <f t="shared" si="1"/>
        <v>368968448.33000004</v>
      </c>
      <c r="H44" s="18">
        <f t="shared" si="2"/>
        <v>37.738983012928799</v>
      </c>
      <c r="I44" s="18">
        <f t="shared" si="3"/>
        <v>5.1557282669978974</v>
      </c>
    </row>
    <row r="45" spans="1:11" s="24" customFormat="1" ht="25.5" x14ac:dyDescent="0.25">
      <c r="A45" s="33"/>
      <c r="B45" s="11" t="s">
        <v>45</v>
      </c>
      <c r="C45" s="14">
        <f>C46</f>
        <v>24978500</v>
      </c>
      <c r="D45" s="14">
        <f>D46</f>
        <v>24978500</v>
      </c>
      <c r="E45" s="14">
        <f>SUM(E46:E46)</f>
        <v>3556725</v>
      </c>
      <c r="F45" s="14">
        <f>SUM(F46:F46)</f>
        <v>0</v>
      </c>
      <c r="G45" s="14">
        <f t="shared" si="1"/>
        <v>3556725</v>
      </c>
      <c r="H45" s="17">
        <f t="shared" si="2"/>
        <v>0</v>
      </c>
      <c r="I45" s="17">
        <f t="shared" si="3"/>
        <v>0</v>
      </c>
    </row>
    <row r="46" spans="1:11" s="25" customFormat="1" x14ac:dyDescent="0.2">
      <c r="A46" s="33"/>
      <c r="B46" s="1" t="s">
        <v>25</v>
      </c>
      <c r="C46" s="15">
        <v>24978500</v>
      </c>
      <c r="D46" s="15">
        <v>24978500</v>
      </c>
      <c r="E46" s="15">
        <v>3556725</v>
      </c>
      <c r="F46" s="15">
        <v>0</v>
      </c>
      <c r="G46" s="15">
        <f t="shared" si="1"/>
        <v>3556725</v>
      </c>
      <c r="H46" s="18">
        <f t="shared" si="2"/>
        <v>0</v>
      </c>
      <c r="I46" s="18">
        <f t="shared" si="3"/>
        <v>0</v>
      </c>
    </row>
    <row r="47" spans="1:11" s="24" customFormat="1" ht="14.25" customHeight="1" x14ac:dyDescent="0.25">
      <c r="A47" s="33"/>
      <c r="B47" s="11" t="s">
        <v>15</v>
      </c>
      <c r="C47" s="14">
        <f>C48</f>
        <v>126710700</v>
      </c>
      <c r="D47" s="14">
        <f>D48</f>
        <v>126710700</v>
      </c>
      <c r="E47" s="14">
        <f t="shared" ref="E47:F47" si="16">E48</f>
        <v>31884370</v>
      </c>
      <c r="F47" s="14">
        <f t="shared" si="16"/>
        <v>24917372.140000001</v>
      </c>
      <c r="G47" s="14">
        <f t="shared" si="1"/>
        <v>6966997.8599999994</v>
      </c>
      <c r="H47" s="17">
        <f t="shared" si="2"/>
        <v>78.14917509739098</v>
      </c>
      <c r="I47" s="17">
        <f t="shared" si="3"/>
        <v>19.664773487953266</v>
      </c>
    </row>
    <row r="48" spans="1:11" ht="25.5" customHeight="1" x14ac:dyDescent="0.2">
      <c r="A48" s="33"/>
      <c r="B48" s="1" t="s">
        <v>23</v>
      </c>
      <c r="C48" s="15">
        <v>126710700</v>
      </c>
      <c r="D48" s="15">
        <v>126710700</v>
      </c>
      <c r="E48" s="15">
        <v>31884370</v>
      </c>
      <c r="F48" s="15">
        <v>24917372.140000001</v>
      </c>
      <c r="G48" s="15">
        <f t="shared" si="1"/>
        <v>6966997.8599999994</v>
      </c>
      <c r="H48" s="18">
        <f t="shared" si="2"/>
        <v>78.14917509739098</v>
      </c>
      <c r="I48" s="18">
        <f t="shared" si="3"/>
        <v>19.664773487953266</v>
      </c>
    </row>
    <row r="49" spans="1:11" s="20" customFormat="1" ht="39.75" customHeight="1" x14ac:dyDescent="0.2">
      <c r="A49" s="32">
        <v>6</v>
      </c>
      <c r="B49" s="11" t="s">
        <v>46</v>
      </c>
      <c r="C49" s="14">
        <f>C50+C53+C56+C61+C64+C66</f>
        <v>1547284138</v>
      </c>
      <c r="D49" s="14">
        <f>D50+D53+D56+D61+D64+D66</f>
        <v>1803050599</v>
      </c>
      <c r="E49" s="14">
        <f>E50+E53+E56+E61+E64+E66</f>
        <v>190348747</v>
      </c>
      <c r="F49" s="14">
        <f>F50+F53+F56+F61+F64+F66</f>
        <v>151294594.88</v>
      </c>
      <c r="G49" s="14">
        <f t="shared" si="1"/>
        <v>39054152.120000005</v>
      </c>
      <c r="H49" s="17">
        <f t="shared" si="2"/>
        <v>79.482842553200513</v>
      </c>
      <c r="I49" s="17">
        <f t="shared" si="3"/>
        <v>8.3910343372454612</v>
      </c>
      <c r="K49" s="23"/>
    </row>
    <row r="50" spans="1:11" s="24" customFormat="1" ht="26.25" customHeight="1" x14ac:dyDescent="0.25">
      <c r="A50" s="33"/>
      <c r="B50" s="11" t="s">
        <v>12</v>
      </c>
      <c r="C50" s="14">
        <f>SUM(C51:C52)</f>
        <v>673581238</v>
      </c>
      <c r="D50" s="14">
        <f>SUM(D51:D52)</f>
        <v>808952545</v>
      </c>
      <c r="E50" s="14">
        <f t="shared" ref="E50:F50" si="17">SUM(E51:E52)</f>
        <v>12175914</v>
      </c>
      <c r="F50" s="14">
        <f t="shared" si="17"/>
        <v>12019444.470000001</v>
      </c>
      <c r="G50" s="14">
        <f t="shared" si="1"/>
        <v>156469.52999999933</v>
      </c>
      <c r="H50" s="17">
        <f t="shared" si="2"/>
        <v>98.714925795303756</v>
      </c>
      <c r="I50" s="17">
        <f t="shared" si="3"/>
        <v>1.4858034064284946</v>
      </c>
    </row>
    <row r="51" spans="1:11" ht="25.5" customHeight="1" x14ac:dyDescent="0.2">
      <c r="A51" s="33"/>
      <c r="B51" s="1" t="s">
        <v>23</v>
      </c>
      <c r="C51" s="15">
        <v>657302738</v>
      </c>
      <c r="D51" s="15">
        <v>792674045</v>
      </c>
      <c r="E51" s="15">
        <v>10369772</v>
      </c>
      <c r="F51" s="15">
        <v>10354062.49</v>
      </c>
      <c r="G51" s="15">
        <f t="shared" si="1"/>
        <v>15709.509999999776</v>
      </c>
      <c r="H51" s="18">
        <f t="shared" si="2"/>
        <v>99.848506698122193</v>
      </c>
      <c r="I51" s="18">
        <f t="shared" si="3"/>
        <v>1.3062194423181852</v>
      </c>
    </row>
    <row r="52" spans="1:11" ht="17.25" customHeight="1" x14ac:dyDescent="0.2">
      <c r="A52" s="33"/>
      <c r="B52" s="1" t="s">
        <v>3</v>
      </c>
      <c r="C52" s="15">
        <v>16278500</v>
      </c>
      <c r="D52" s="15">
        <v>16278500</v>
      </c>
      <c r="E52" s="15">
        <v>1806142</v>
      </c>
      <c r="F52" s="15">
        <v>1665381.98</v>
      </c>
      <c r="G52" s="15">
        <f t="shared" si="1"/>
        <v>140760.02000000002</v>
      </c>
      <c r="H52" s="18">
        <f t="shared" si="2"/>
        <v>92.206591729775397</v>
      </c>
      <c r="I52" s="18">
        <f t="shared" si="3"/>
        <v>10.230561661086709</v>
      </c>
    </row>
    <row r="53" spans="1:11" s="24" customFormat="1" ht="25.5" x14ac:dyDescent="0.25">
      <c r="A53" s="33"/>
      <c r="B53" s="11" t="s">
        <v>13</v>
      </c>
      <c r="C53" s="14">
        <f>SUM(C54:C55)</f>
        <v>54480400</v>
      </c>
      <c r="D53" s="14">
        <f>SUM(D54:D55)</f>
        <v>81933735</v>
      </c>
      <c r="E53" s="14">
        <f t="shared" ref="E53" si="18">SUM(E54:E55)</f>
        <v>6973054</v>
      </c>
      <c r="F53" s="14">
        <f>SUM(F54:F55)</f>
        <v>3606058.84</v>
      </c>
      <c r="G53" s="14">
        <f t="shared" si="1"/>
        <v>3366995.16</v>
      </c>
      <c r="H53" s="17">
        <f t="shared" si="2"/>
        <v>51.714196390849686</v>
      </c>
      <c r="I53" s="17">
        <f t="shared" si="3"/>
        <v>4.4011893757803175</v>
      </c>
    </row>
    <row r="54" spans="1:11" x14ac:dyDescent="0.2">
      <c r="A54" s="33"/>
      <c r="B54" s="1" t="s">
        <v>25</v>
      </c>
      <c r="C54" s="15">
        <v>1589000</v>
      </c>
      <c r="D54" s="15">
        <v>1589000</v>
      </c>
      <c r="E54" s="15">
        <v>317636</v>
      </c>
      <c r="F54" s="15">
        <v>315779.13</v>
      </c>
      <c r="G54" s="15">
        <f t="shared" si="1"/>
        <v>1856.8699999999953</v>
      </c>
      <c r="H54" s="18">
        <f t="shared" si="2"/>
        <v>99.415409462403503</v>
      </c>
      <c r="I54" s="18">
        <f t="shared" si="3"/>
        <v>19.872821271239776</v>
      </c>
    </row>
    <row r="55" spans="1:11" ht="15" customHeight="1" x14ac:dyDescent="0.2">
      <c r="A55" s="33"/>
      <c r="B55" s="1" t="s">
        <v>3</v>
      </c>
      <c r="C55" s="15">
        <v>52891400</v>
      </c>
      <c r="D55" s="15">
        <v>80344735</v>
      </c>
      <c r="E55" s="15">
        <v>6655418</v>
      </c>
      <c r="F55" s="15">
        <v>3290279.71</v>
      </c>
      <c r="G55" s="15">
        <f t="shared" si="1"/>
        <v>3365138.29</v>
      </c>
      <c r="H55" s="18">
        <f t="shared" si="2"/>
        <v>49.437611732275869</v>
      </c>
      <c r="I55" s="18">
        <f t="shared" si="3"/>
        <v>4.0952026414674219</v>
      </c>
    </row>
    <row r="56" spans="1:11" s="24" customFormat="1" ht="13.5" x14ac:dyDescent="0.25">
      <c r="A56" s="33"/>
      <c r="B56" s="11" t="s">
        <v>14</v>
      </c>
      <c r="C56" s="14">
        <f>SUM(C57:C60)</f>
        <v>4035000</v>
      </c>
      <c r="D56" s="14">
        <f>SUM(D57:D60)</f>
        <v>4035000</v>
      </c>
      <c r="E56" s="14">
        <f>SUM(E57:E60)</f>
        <v>0</v>
      </c>
      <c r="F56" s="14">
        <f>SUM(F57:F60)</f>
        <v>0</v>
      </c>
      <c r="G56" s="14">
        <f t="shared" si="1"/>
        <v>0</v>
      </c>
      <c r="H56" s="17">
        <v>0</v>
      </c>
      <c r="I56" s="17">
        <f t="shared" si="3"/>
        <v>0</v>
      </c>
    </row>
    <row r="57" spans="1:11" x14ac:dyDescent="0.2">
      <c r="A57" s="33"/>
      <c r="B57" s="1" t="s">
        <v>18</v>
      </c>
      <c r="C57" s="15">
        <v>285000</v>
      </c>
      <c r="D57" s="15">
        <v>285000</v>
      </c>
      <c r="E57" s="15">
        <v>0</v>
      </c>
      <c r="F57" s="15">
        <v>0</v>
      </c>
      <c r="G57" s="15">
        <f t="shared" si="1"/>
        <v>0</v>
      </c>
      <c r="H57" s="18">
        <v>0</v>
      </c>
      <c r="I57" s="18">
        <f t="shared" si="3"/>
        <v>0</v>
      </c>
    </row>
    <row r="58" spans="1:11" ht="20.25" customHeight="1" x14ac:dyDescent="0.2">
      <c r="A58" s="33"/>
      <c r="B58" s="1" t="s">
        <v>68</v>
      </c>
      <c r="C58" s="15">
        <v>2755000</v>
      </c>
      <c r="D58" s="15">
        <v>2755000</v>
      </c>
      <c r="E58" s="15">
        <v>0</v>
      </c>
      <c r="F58" s="15">
        <v>0</v>
      </c>
      <c r="G58" s="15">
        <f t="shared" si="1"/>
        <v>0</v>
      </c>
      <c r="H58" s="18">
        <v>0</v>
      </c>
      <c r="I58" s="18">
        <f t="shared" si="3"/>
        <v>0</v>
      </c>
    </row>
    <row r="59" spans="1:11" x14ac:dyDescent="0.2">
      <c r="A59" s="33"/>
      <c r="B59" s="9" t="s">
        <v>24</v>
      </c>
      <c r="C59" s="15">
        <v>200000</v>
      </c>
      <c r="D59" s="15">
        <v>200000</v>
      </c>
      <c r="E59" s="15">
        <v>0</v>
      </c>
      <c r="F59" s="15">
        <v>0</v>
      </c>
      <c r="G59" s="15">
        <f t="shared" si="1"/>
        <v>0</v>
      </c>
      <c r="H59" s="18">
        <v>0</v>
      </c>
      <c r="I59" s="18">
        <f t="shared" si="3"/>
        <v>0</v>
      </c>
    </row>
    <row r="60" spans="1:11" x14ac:dyDescent="0.2">
      <c r="A60" s="33"/>
      <c r="B60" s="1" t="s">
        <v>4</v>
      </c>
      <c r="C60" s="15">
        <v>795000</v>
      </c>
      <c r="D60" s="15">
        <v>795000</v>
      </c>
      <c r="E60" s="15">
        <v>0</v>
      </c>
      <c r="F60" s="15">
        <v>0</v>
      </c>
      <c r="G60" s="15">
        <f t="shared" si="1"/>
        <v>0</v>
      </c>
      <c r="H60" s="18">
        <v>0</v>
      </c>
      <c r="I60" s="18">
        <f t="shared" si="3"/>
        <v>0</v>
      </c>
    </row>
    <row r="61" spans="1:11" s="24" customFormat="1" ht="13.5" x14ac:dyDescent="0.25">
      <c r="A61" s="33"/>
      <c r="B61" s="11" t="s">
        <v>26</v>
      </c>
      <c r="C61" s="14">
        <f>SUM(C63:C63)</f>
        <v>495235100</v>
      </c>
      <c r="D61" s="14">
        <f>SUM(D62:D63)</f>
        <v>551043652</v>
      </c>
      <c r="E61" s="14">
        <f t="shared" ref="E61:F61" si="19">SUM(E62:E63)</f>
        <v>96745470</v>
      </c>
      <c r="F61" s="14">
        <f t="shared" si="19"/>
        <v>71889367.379999995</v>
      </c>
      <c r="G61" s="14">
        <f t="shared" si="1"/>
        <v>24856102.620000005</v>
      </c>
      <c r="H61" s="17">
        <f t="shared" si="2"/>
        <v>74.307734904797087</v>
      </c>
      <c r="I61" s="17">
        <f t="shared" si="3"/>
        <v>13.046038570461564</v>
      </c>
    </row>
    <row r="62" spans="1:11" ht="25.5" x14ac:dyDescent="0.2">
      <c r="A62" s="33"/>
      <c r="B62" s="1" t="s">
        <v>23</v>
      </c>
      <c r="C62" s="15">
        <v>0</v>
      </c>
      <c r="D62" s="15">
        <v>15191843</v>
      </c>
      <c r="E62" s="15">
        <v>0</v>
      </c>
      <c r="F62" s="15">
        <v>0</v>
      </c>
      <c r="G62" s="15">
        <f t="shared" si="1"/>
        <v>0</v>
      </c>
      <c r="H62" s="18">
        <v>0</v>
      </c>
      <c r="I62" s="18">
        <f t="shared" si="3"/>
        <v>0</v>
      </c>
    </row>
    <row r="63" spans="1:11" ht="18" customHeight="1" x14ac:dyDescent="0.2">
      <c r="A63" s="33"/>
      <c r="B63" s="1" t="s">
        <v>3</v>
      </c>
      <c r="C63" s="15">
        <v>495235100</v>
      </c>
      <c r="D63" s="15">
        <v>535851809</v>
      </c>
      <c r="E63" s="15">
        <v>96745470</v>
      </c>
      <c r="F63" s="15">
        <v>71889367.379999995</v>
      </c>
      <c r="G63" s="15">
        <f t="shared" si="1"/>
        <v>24856102.620000005</v>
      </c>
      <c r="H63" s="18">
        <f t="shared" si="2"/>
        <v>74.307734904797087</v>
      </c>
      <c r="I63" s="18">
        <f t="shared" si="3"/>
        <v>13.415904578946749</v>
      </c>
    </row>
    <row r="64" spans="1:11" s="24" customFormat="1" ht="13.5" x14ac:dyDescent="0.25">
      <c r="A64" s="33"/>
      <c r="B64" s="11" t="s">
        <v>15</v>
      </c>
      <c r="C64" s="14">
        <f t="shared" ref="C64:D64" si="20">C65</f>
        <v>308566500</v>
      </c>
      <c r="D64" s="14">
        <f t="shared" si="20"/>
        <v>314839867</v>
      </c>
      <c r="E64" s="14">
        <f>SUM(E65:E65)</f>
        <v>74454309</v>
      </c>
      <c r="F64" s="14">
        <f>SUM(F65:F65)</f>
        <v>63779724.189999998</v>
      </c>
      <c r="G64" s="14">
        <f t="shared" si="1"/>
        <v>10674584.810000002</v>
      </c>
      <c r="H64" s="17">
        <f t="shared" si="2"/>
        <v>85.662905272547746</v>
      </c>
      <c r="I64" s="17">
        <f t="shared" si="3"/>
        <v>20.257829733487974</v>
      </c>
    </row>
    <row r="65" spans="1:11" ht="16.5" customHeight="1" x14ac:dyDescent="0.2">
      <c r="A65" s="33"/>
      <c r="B65" s="1" t="s">
        <v>3</v>
      </c>
      <c r="C65" s="15">
        <v>308566500</v>
      </c>
      <c r="D65" s="15">
        <v>314839867</v>
      </c>
      <c r="E65" s="15">
        <v>74454309</v>
      </c>
      <c r="F65" s="15">
        <v>63779724.189999998</v>
      </c>
      <c r="G65" s="15">
        <f t="shared" si="1"/>
        <v>10674584.810000002</v>
      </c>
      <c r="H65" s="18">
        <f t="shared" si="2"/>
        <v>85.662905272547746</v>
      </c>
      <c r="I65" s="18">
        <f t="shared" si="3"/>
        <v>20.257829733487974</v>
      </c>
    </row>
    <row r="66" spans="1:11" s="24" customFormat="1" ht="51" x14ac:dyDescent="0.25">
      <c r="A66" s="33"/>
      <c r="B66" s="11" t="s">
        <v>47</v>
      </c>
      <c r="C66" s="14">
        <f t="shared" ref="C66:E66" si="21">C67</f>
        <v>11385900</v>
      </c>
      <c r="D66" s="14">
        <f t="shared" si="21"/>
        <v>42245800</v>
      </c>
      <c r="E66" s="14">
        <f t="shared" si="21"/>
        <v>0</v>
      </c>
      <c r="F66" s="14">
        <f>F67</f>
        <v>0</v>
      </c>
      <c r="G66" s="14">
        <f t="shared" si="1"/>
        <v>0</v>
      </c>
      <c r="H66" s="17">
        <v>0</v>
      </c>
      <c r="I66" s="17">
        <f t="shared" si="3"/>
        <v>0</v>
      </c>
    </row>
    <row r="67" spans="1:11" ht="16.5" customHeight="1" x14ac:dyDescent="0.2">
      <c r="A67" s="33"/>
      <c r="B67" s="1" t="s">
        <v>3</v>
      </c>
      <c r="C67" s="15">
        <v>11385900</v>
      </c>
      <c r="D67" s="15">
        <v>42245800</v>
      </c>
      <c r="E67" s="15">
        <v>0</v>
      </c>
      <c r="F67" s="15">
        <v>0</v>
      </c>
      <c r="G67" s="15">
        <f t="shared" si="1"/>
        <v>0</v>
      </c>
      <c r="H67" s="18">
        <v>0</v>
      </c>
      <c r="I67" s="18">
        <f t="shared" si="3"/>
        <v>0</v>
      </c>
    </row>
    <row r="68" spans="1:11" s="20" customFormat="1" ht="39.75" customHeight="1" x14ac:dyDescent="0.2">
      <c r="A68" s="32">
        <v>7</v>
      </c>
      <c r="B68" s="12" t="s">
        <v>54</v>
      </c>
      <c r="C68" s="14">
        <f>C69+C73</f>
        <v>3613500</v>
      </c>
      <c r="D68" s="14">
        <f>D69+D73</f>
        <v>32843515</v>
      </c>
      <c r="E68" s="14">
        <f t="shared" ref="E68:F68" si="22">E69+E73</f>
        <v>19200</v>
      </c>
      <c r="F68" s="14">
        <f t="shared" si="22"/>
        <v>19200</v>
      </c>
      <c r="G68" s="14">
        <f t="shared" si="1"/>
        <v>0</v>
      </c>
      <c r="H68" s="17">
        <f t="shared" si="2"/>
        <v>100</v>
      </c>
      <c r="I68" s="17">
        <f t="shared" si="3"/>
        <v>5.8459029126450075E-2</v>
      </c>
      <c r="K68" s="23"/>
    </row>
    <row r="69" spans="1:11" s="24" customFormat="1" ht="13.5" x14ac:dyDescent="0.25">
      <c r="A69" s="33"/>
      <c r="B69" s="12" t="s">
        <v>2</v>
      </c>
      <c r="C69" s="14">
        <f>SUM(C70:C72)</f>
        <v>3188600</v>
      </c>
      <c r="D69" s="14">
        <f>SUM(D70:D72)</f>
        <v>32418615</v>
      </c>
      <c r="E69" s="14">
        <f>SUM(E70:E72)</f>
        <v>19200</v>
      </c>
      <c r="F69" s="14">
        <f>SUM(F70:F72)</f>
        <v>19200</v>
      </c>
      <c r="G69" s="14">
        <f t="shared" si="1"/>
        <v>0</v>
      </c>
      <c r="H69" s="17">
        <f t="shared" si="2"/>
        <v>100</v>
      </c>
      <c r="I69" s="17">
        <f t="shared" si="3"/>
        <v>5.9225232169850567E-2</v>
      </c>
    </row>
    <row r="70" spans="1:11" x14ac:dyDescent="0.2">
      <c r="A70" s="33"/>
      <c r="B70" s="2" t="s">
        <v>18</v>
      </c>
      <c r="C70" s="15">
        <v>137600</v>
      </c>
      <c r="D70" s="15">
        <v>137600</v>
      </c>
      <c r="E70" s="15">
        <v>0</v>
      </c>
      <c r="F70" s="15">
        <v>0</v>
      </c>
      <c r="G70" s="15">
        <f t="shared" si="1"/>
        <v>0</v>
      </c>
      <c r="H70" s="18">
        <v>0</v>
      </c>
      <c r="I70" s="18">
        <f t="shared" si="3"/>
        <v>0</v>
      </c>
    </row>
    <row r="71" spans="1:11" x14ac:dyDescent="0.2">
      <c r="A71" s="33"/>
      <c r="B71" s="1" t="s">
        <v>25</v>
      </c>
      <c r="C71" s="15">
        <v>0</v>
      </c>
      <c r="D71" s="15">
        <v>15891027</v>
      </c>
      <c r="E71" s="15">
        <v>0</v>
      </c>
      <c r="F71" s="15">
        <v>0</v>
      </c>
      <c r="G71" s="15">
        <f t="shared" si="1"/>
        <v>0</v>
      </c>
      <c r="H71" s="18">
        <v>0</v>
      </c>
      <c r="I71" s="18">
        <f t="shared" si="3"/>
        <v>0</v>
      </c>
    </row>
    <row r="72" spans="1:11" ht="15" customHeight="1" x14ac:dyDescent="0.2">
      <c r="A72" s="33"/>
      <c r="B72" s="2" t="s">
        <v>3</v>
      </c>
      <c r="C72" s="15">
        <v>3051000</v>
      </c>
      <c r="D72" s="15">
        <v>16389988</v>
      </c>
      <c r="E72" s="15">
        <v>19200</v>
      </c>
      <c r="F72" s="15">
        <v>19200</v>
      </c>
      <c r="G72" s="15">
        <f t="shared" ref="G72:G132" si="23">E72-F72</f>
        <v>0</v>
      </c>
      <c r="H72" s="18">
        <f t="shared" ref="H72:H132" si="24">(F72/E72)*100</f>
        <v>100</v>
      </c>
      <c r="I72" s="18">
        <f t="shared" ref="I72:I132" si="25">(F72/D72)*100</f>
        <v>0.11714468613399839</v>
      </c>
    </row>
    <row r="73" spans="1:11" s="24" customFormat="1" ht="25.5" customHeight="1" x14ac:dyDescent="0.25">
      <c r="A73" s="33"/>
      <c r="B73" s="12" t="s">
        <v>55</v>
      </c>
      <c r="C73" s="14">
        <f>SUM(C74:C75)</f>
        <v>424900</v>
      </c>
      <c r="D73" s="14">
        <f>SUM(D74:D75)</f>
        <v>424900</v>
      </c>
      <c r="E73" s="14">
        <f>SUM(E74:E75)</f>
        <v>0</v>
      </c>
      <c r="F73" s="14">
        <f>SUM(F74:F75)</f>
        <v>0</v>
      </c>
      <c r="G73" s="14">
        <f t="shared" si="23"/>
        <v>0</v>
      </c>
      <c r="H73" s="17">
        <v>0</v>
      </c>
      <c r="I73" s="17">
        <f t="shared" si="25"/>
        <v>0</v>
      </c>
    </row>
    <row r="74" spans="1:11" ht="15.75" customHeight="1" x14ac:dyDescent="0.2">
      <c r="A74" s="33"/>
      <c r="B74" s="9" t="s">
        <v>24</v>
      </c>
      <c r="C74" s="15">
        <v>303643</v>
      </c>
      <c r="D74" s="15">
        <v>303643</v>
      </c>
      <c r="E74" s="15">
        <v>0</v>
      </c>
      <c r="F74" s="15">
        <v>0</v>
      </c>
      <c r="G74" s="15">
        <f t="shared" si="23"/>
        <v>0</v>
      </c>
      <c r="H74" s="18">
        <v>0</v>
      </c>
      <c r="I74" s="18">
        <f t="shared" si="25"/>
        <v>0</v>
      </c>
    </row>
    <row r="75" spans="1:11" ht="15.75" customHeight="1" x14ac:dyDescent="0.2">
      <c r="A75" s="33"/>
      <c r="B75" s="1" t="s">
        <v>4</v>
      </c>
      <c r="C75" s="15">
        <v>121257</v>
      </c>
      <c r="D75" s="15">
        <v>121257</v>
      </c>
      <c r="E75" s="15">
        <v>0</v>
      </c>
      <c r="F75" s="15">
        <v>0</v>
      </c>
      <c r="G75" s="15">
        <f t="shared" si="23"/>
        <v>0</v>
      </c>
      <c r="H75" s="18">
        <v>0</v>
      </c>
      <c r="I75" s="18">
        <f t="shared" si="25"/>
        <v>0</v>
      </c>
    </row>
    <row r="76" spans="1:11" s="20" customFormat="1" ht="41.25" customHeight="1" x14ac:dyDescent="0.2">
      <c r="A76" s="32">
        <v>8</v>
      </c>
      <c r="B76" s="12" t="s">
        <v>50</v>
      </c>
      <c r="C76" s="14">
        <f>C77+C80</f>
        <v>12761460</v>
      </c>
      <c r="D76" s="14">
        <f>D77+D80</f>
        <v>22698817</v>
      </c>
      <c r="E76" s="14">
        <f>E77+E80</f>
        <v>2222211.04</v>
      </c>
      <c r="F76" s="14">
        <f>F77+F80</f>
        <v>1378905.61</v>
      </c>
      <c r="G76" s="14">
        <f t="shared" si="23"/>
        <v>843305.42999999993</v>
      </c>
      <c r="H76" s="17">
        <f t="shared" si="24"/>
        <v>62.051064690957524</v>
      </c>
      <c r="I76" s="17">
        <f t="shared" si="25"/>
        <v>6.0747906377675989</v>
      </c>
      <c r="K76" s="23"/>
    </row>
    <row r="77" spans="1:11" s="24" customFormat="1" ht="45" customHeight="1" x14ac:dyDescent="0.25">
      <c r="A77" s="33"/>
      <c r="B77" s="11" t="s">
        <v>19</v>
      </c>
      <c r="C77" s="14">
        <f>SUM(C78:C78)</f>
        <v>60000</v>
      </c>
      <c r="D77" s="14">
        <f>SUM(D78:D79)</f>
        <v>9622905</v>
      </c>
      <c r="E77" s="14">
        <f t="shared" ref="E77:F77" si="26">SUM(E78:E79)</f>
        <v>0</v>
      </c>
      <c r="F77" s="14">
        <f t="shared" si="26"/>
        <v>0</v>
      </c>
      <c r="G77" s="14">
        <f t="shared" si="23"/>
        <v>0</v>
      </c>
      <c r="H77" s="17">
        <v>0</v>
      </c>
      <c r="I77" s="17">
        <f t="shared" si="25"/>
        <v>0</v>
      </c>
    </row>
    <row r="78" spans="1:11" x14ac:dyDescent="0.2">
      <c r="A78" s="33"/>
      <c r="B78" s="1" t="s">
        <v>18</v>
      </c>
      <c r="C78" s="15">
        <v>60000</v>
      </c>
      <c r="D78" s="15">
        <v>60000</v>
      </c>
      <c r="E78" s="15">
        <v>0</v>
      </c>
      <c r="F78" s="15">
        <v>0</v>
      </c>
      <c r="G78" s="15">
        <f t="shared" si="23"/>
        <v>0</v>
      </c>
      <c r="H78" s="18">
        <v>0</v>
      </c>
      <c r="I78" s="18">
        <f t="shared" si="25"/>
        <v>0</v>
      </c>
    </row>
    <row r="79" spans="1:11" ht="25.5" x14ac:dyDescent="0.2">
      <c r="A79" s="33"/>
      <c r="B79" s="1" t="s">
        <v>23</v>
      </c>
      <c r="C79" s="15">
        <v>0</v>
      </c>
      <c r="D79" s="15">
        <v>9562905</v>
      </c>
      <c r="E79" s="15">
        <v>0</v>
      </c>
      <c r="F79" s="15">
        <v>0</v>
      </c>
      <c r="G79" s="15">
        <f t="shared" si="23"/>
        <v>0</v>
      </c>
      <c r="H79" s="18">
        <v>0</v>
      </c>
      <c r="I79" s="18">
        <f t="shared" si="25"/>
        <v>0</v>
      </c>
    </row>
    <row r="80" spans="1:11" s="24" customFormat="1" ht="25.5" x14ac:dyDescent="0.25">
      <c r="A80" s="33"/>
      <c r="B80" s="11" t="s">
        <v>9</v>
      </c>
      <c r="C80" s="14">
        <f>SUM(C81:C87)</f>
        <v>12701460</v>
      </c>
      <c r="D80" s="14">
        <f>SUM(D81:D87)</f>
        <v>13075912</v>
      </c>
      <c r="E80" s="14">
        <f>SUM(E81:E87)</f>
        <v>2222211.04</v>
      </c>
      <c r="F80" s="14">
        <f>SUM(F81:F87)</f>
        <v>1378905.61</v>
      </c>
      <c r="G80" s="14">
        <f t="shared" si="23"/>
        <v>843305.42999999993</v>
      </c>
      <c r="H80" s="17">
        <f t="shared" si="24"/>
        <v>62.051064690957524</v>
      </c>
      <c r="I80" s="17">
        <f t="shared" si="25"/>
        <v>10.545387656325616</v>
      </c>
    </row>
    <row r="81" spans="1:11" x14ac:dyDescent="0.2">
      <c r="A81" s="33"/>
      <c r="B81" s="1" t="s">
        <v>18</v>
      </c>
      <c r="C81" s="15">
        <v>202600</v>
      </c>
      <c r="D81" s="15">
        <v>319952</v>
      </c>
      <c r="E81" s="15">
        <v>13200</v>
      </c>
      <c r="F81" s="15">
        <v>13112.54</v>
      </c>
      <c r="G81" s="15">
        <f t="shared" si="23"/>
        <v>87.459999999999127</v>
      </c>
      <c r="H81" s="18">
        <f t="shared" si="24"/>
        <v>99.337424242424248</v>
      </c>
      <c r="I81" s="18">
        <f t="shared" si="25"/>
        <v>4.0982834925238789</v>
      </c>
    </row>
    <row r="82" spans="1:11" x14ac:dyDescent="0.2">
      <c r="A82" s="33"/>
      <c r="B82" s="1" t="s">
        <v>25</v>
      </c>
      <c r="C82" s="15">
        <v>99500</v>
      </c>
      <c r="D82" s="15">
        <v>99500</v>
      </c>
      <c r="E82" s="15">
        <v>8000</v>
      </c>
      <c r="F82" s="15">
        <v>7800</v>
      </c>
      <c r="G82" s="15">
        <f t="shared" si="23"/>
        <v>200</v>
      </c>
      <c r="H82" s="18">
        <f t="shared" si="24"/>
        <v>97.5</v>
      </c>
      <c r="I82" s="18">
        <f t="shared" si="25"/>
        <v>7.8391959798994977</v>
      </c>
    </row>
    <row r="83" spans="1:11" ht="18.75" customHeight="1" x14ac:dyDescent="0.2">
      <c r="A83" s="33"/>
      <c r="B83" s="1" t="s">
        <v>68</v>
      </c>
      <c r="C83" s="15">
        <v>9276000</v>
      </c>
      <c r="D83" s="15">
        <v>9276000</v>
      </c>
      <c r="E83" s="15">
        <v>1461813.04</v>
      </c>
      <c r="F83" s="15">
        <v>820766.16</v>
      </c>
      <c r="G83" s="15">
        <f t="shared" si="23"/>
        <v>641046.88</v>
      </c>
      <c r="H83" s="18">
        <f t="shared" si="24"/>
        <v>56.147136298633647</v>
      </c>
      <c r="I83" s="18">
        <f t="shared" si="25"/>
        <v>8.848276843467012</v>
      </c>
    </row>
    <row r="84" spans="1:11" x14ac:dyDescent="0.2">
      <c r="A84" s="33"/>
      <c r="B84" s="9" t="s">
        <v>24</v>
      </c>
      <c r="C84" s="15">
        <v>1150160</v>
      </c>
      <c r="D84" s="15">
        <v>1309460</v>
      </c>
      <c r="E84" s="15">
        <v>399019</v>
      </c>
      <c r="F84" s="15">
        <v>271609.32</v>
      </c>
      <c r="G84" s="15">
        <f t="shared" si="23"/>
        <v>127409.68</v>
      </c>
      <c r="H84" s="18">
        <f t="shared" si="24"/>
        <v>68.069269884391474</v>
      </c>
      <c r="I84" s="18">
        <f t="shared" si="25"/>
        <v>20.742086050738472</v>
      </c>
    </row>
    <row r="85" spans="1:11" x14ac:dyDescent="0.2">
      <c r="A85" s="33"/>
      <c r="B85" s="1" t="s">
        <v>4</v>
      </c>
      <c r="C85" s="15">
        <v>1373200</v>
      </c>
      <c r="D85" s="15">
        <v>1471000</v>
      </c>
      <c r="E85" s="15">
        <v>262629</v>
      </c>
      <c r="F85" s="15">
        <v>228317.59</v>
      </c>
      <c r="G85" s="15">
        <f t="shared" si="23"/>
        <v>34311.410000000003</v>
      </c>
      <c r="H85" s="18">
        <f t="shared" si="24"/>
        <v>86.935406980950319</v>
      </c>
      <c r="I85" s="18">
        <f t="shared" si="25"/>
        <v>15.521250169952413</v>
      </c>
    </row>
    <row r="86" spans="1:11" ht="25.5" x14ac:dyDescent="0.2">
      <c r="A86" s="33"/>
      <c r="B86" s="1" t="s">
        <v>23</v>
      </c>
      <c r="C86" s="15">
        <v>168700</v>
      </c>
      <c r="D86" s="15">
        <v>168700</v>
      </c>
      <c r="E86" s="15">
        <v>31350</v>
      </c>
      <c r="F86" s="15">
        <v>20500</v>
      </c>
      <c r="G86" s="15">
        <f t="shared" si="23"/>
        <v>10850</v>
      </c>
      <c r="H86" s="18">
        <f t="shared" si="24"/>
        <v>65.390749601275928</v>
      </c>
      <c r="I86" s="18">
        <f t="shared" si="25"/>
        <v>12.151748666271487</v>
      </c>
    </row>
    <row r="87" spans="1:11" ht="18" customHeight="1" x14ac:dyDescent="0.2">
      <c r="A87" s="33"/>
      <c r="B87" s="1" t="s">
        <v>3</v>
      </c>
      <c r="C87" s="15">
        <v>431300</v>
      </c>
      <c r="D87" s="15">
        <v>431300</v>
      </c>
      <c r="E87" s="15">
        <v>46200</v>
      </c>
      <c r="F87" s="15">
        <v>16800</v>
      </c>
      <c r="G87" s="15">
        <f t="shared" si="23"/>
        <v>29400</v>
      </c>
      <c r="H87" s="18">
        <f t="shared" si="24"/>
        <v>36.363636363636367</v>
      </c>
      <c r="I87" s="18">
        <f t="shared" si="25"/>
        <v>3.8952005564572221</v>
      </c>
    </row>
    <row r="88" spans="1:11" s="20" customFormat="1" ht="24.75" customHeight="1" x14ac:dyDescent="0.2">
      <c r="A88" s="32">
        <v>9</v>
      </c>
      <c r="B88" s="12" t="s">
        <v>31</v>
      </c>
      <c r="C88" s="14">
        <f>C89+C92+C94</f>
        <v>411477700</v>
      </c>
      <c r="D88" s="14">
        <f>D89+D92+D94</f>
        <v>435508475</v>
      </c>
      <c r="E88" s="14">
        <f t="shared" ref="E88:F88" si="27">E89+E92+E94</f>
        <v>97808567</v>
      </c>
      <c r="F88" s="14">
        <f t="shared" si="27"/>
        <v>85398513.769999996</v>
      </c>
      <c r="G88" s="14">
        <f t="shared" si="23"/>
        <v>12410053.230000004</v>
      </c>
      <c r="H88" s="17">
        <f t="shared" si="24"/>
        <v>87.311895460036752</v>
      </c>
      <c r="I88" s="17">
        <f t="shared" si="25"/>
        <v>19.608921220189799</v>
      </c>
      <c r="K88" s="23"/>
    </row>
    <row r="89" spans="1:11" s="24" customFormat="1" ht="13.5" x14ac:dyDescent="0.25">
      <c r="A89" s="33"/>
      <c r="B89" s="12" t="s">
        <v>7</v>
      </c>
      <c r="C89" s="14">
        <f>SUM(C90:C91)</f>
        <v>328405300</v>
      </c>
      <c r="D89" s="14">
        <f>SUM(D90:D91)</f>
        <v>352080274</v>
      </c>
      <c r="E89" s="14">
        <f t="shared" ref="E89:F89" si="28">SUM(E90:E91)</f>
        <v>81164380</v>
      </c>
      <c r="F89" s="14">
        <f t="shared" si="28"/>
        <v>73775735.329999998</v>
      </c>
      <c r="G89" s="14">
        <f t="shared" si="23"/>
        <v>7388644.6700000018</v>
      </c>
      <c r="H89" s="17">
        <f t="shared" si="24"/>
        <v>90.896690555635359</v>
      </c>
      <c r="I89" s="17">
        <f t="shared" si="25"/>
        <v>20.954237081172007</v>
      </c>
    </row>
    <row r="90" spans="1:11" x14ac:dyDescent="0.2">
      <c r="A90" s="33"/>
      <c r="B90" s="2" t="s">
        <v>18</v>
      </c>
      <c r="C90" s="15">
        <v>327602200</v>
      </c>
      <c r="D90" s="15">
        <v>351227174</v>
      </c>
      <c r="E90" s="15">
        <v>81114380</v>
      </c>
      <c r="F90" s="15">
        <v>73775735.329999998</v>
      </c>
      <c r="G90" s="15">
        <f t="shared" si="23"/>
        <v>7338644.6700000018</v>
      </c>
      <c r="H90" s="18">
        <f t="shared" si="24"/>
        <v>90.95272050405859</v>
      </c>
      <c r="I90" s="18">
        <f t="shared" si="25"/>
        <v>21.005133085175238</v>
      </c>
    </row>
    <row r="91" spans="1:11" ht="25.5" x14ac:dyDescent="0.2">
      <c r="A91" s="33"/>
      <c r="B91" s="1" t="s">
        <v>23</v>
      </c>
      <c r="C91" s="15">
        <v>803100</v>
      </c>
      <c r="D91" s="15">
        <v>853100</v>
      </c>
      <c r="E91" s="15">
        <v>50000</v>
      </c>
      <c r="F91" s="15">
        <v>0</v>
      </c>
      <c r="G91" s="15">
        <f t="shared" si="23"/>
        <v>50000</v>
      </c>
      <c r="H91" s="18">
        <f t="shared" si="24"/>
        <v>0</v>
      </c>
      <c r="I91" s="18">
        <f t="shared" si="25"/>
        <v>0</v>
      </c>
    </row>
    <row r="92" spans="1:11" s="24" customFormat="1" ht="13.5" x14ac:dyDescent="0.25">
      <c r="A92" s="33"/>
      <c r="B92" s="12" t="s">
        <v>20</v>
      </c>
      <c r="C92" s="14">
        <f>SUM(C93:C93)</f>
        <v>75964900</v>
      </c>
      <c r="D92" s="14">
        <f>SUM(D93:D93)</f>
        <v>76320701</v>
      </c>
      <c r="E92" s="14">
        <f>SUM(E93:E93)</f>
        <v>16644187</v>
      </c>
      <c r="F92" s="14">
        <f>SUM(F93:F93)</f>
        <v>11622778.439999999</v>
      </c>
      <c r="G92" s="14">
        <f t="shared" si="23"/>
        <v>5021408.5600000005</v>
      </c>
      <c r="H92" s="17">
        <f t="shared" si="24"/>
        <v>69.830857103443975</v>
      </c>
      <c r="I92" s="17">
        <f t="shared" si="25"/>
        <v>15.228867512629371</v>
      </c>
    </row>
    <row r="93" spans="1:11" x14ac:dyDescent="0.2">
      <c r="A93" s="33"/>
      <c r="B93" s="2" t="s">
        <v>18</v>
      </c>
      <c r="C93" s="15">
        <v>75964900</v>
      </c>
      <c r="D93" s="15">
        <v>76320701</v>
      </c>
      <c r="E93" s="15">
        <v>16644187</v>
      </c>
      <c r="F93" s="15">
        <v>11622778.439999999</v>
      </c>
      <c r="G93" s="15">
        <f t="shared" si="23"/>
        <v>5021408.5600000005</v>
      </c>
      <c r="H93" s="18">
        <f t="shared" si="24"/>
        <v>69.830857103443975</v>
      </c>
      <c r="I93" s="18">
        <f t="shared" si="25"/>
        <v>15.228867512629371</v>
      </c>
    </row>
    <row r="94" spans="1:11" s="24" customFormat="1" ht="13.5" x14ac:dyDescent="0.25">
      <c r="A94" s="33"/>
      <c r="B94" s="12" t="s">
        <v>8</v>
      </c>
      <c r="C94" s="14">
        <f t="shared" ref="C94:E94" si="29">C95</f>
        <v>7107500</v>
      </c>
      <c r="D94" s="14">
        <f t="shared" si="29"/>
        <v>7107500</v>
      </c>
      <c r="E94" s="14">
        <f t="shared" si="29"/>
        <v>0</v>
      </c>
      <c r="F94" s="14">
        <f>F95</f>
        <v>0</v>
      </c>
      <c r="G94" s="14">
        <f t="shared" si="23"/>
        <v>0</v>
      </c>
      <c r="H94" s="17">
        <v>0</v>
      </c>
      <c r="I94" s="17">
        <f t="shared" si="25"/>
        <v>0</v>
      </c>
    </row>
    <row r="95" spans="1:11" x14ac:dyDescent="0.2">
      <c r="A95" s="33"/>
      <c r="B95" s="2" t="s">
        <v>18</v>
      </c>
      <c r="C95" s="15">
        <v>7107500</v>
      </c>
      <c r="D95" s="15">
        <v>7107500</v>
      </c>
      <c r="E95" s="15">
        <v>0</v>
      </c>
      <c r="F95" s="15">
        <v>0</v>
      </c>
      <c r="G95" s="15">
        <f t="shared" si="23"/>
        <v>0</v>
      </c>
      <c r="H95" s="18">
        <v>0</v>
      </c>
      <c r="I95" s="18">
        <f t="shared" si="25"/>
        <v>0</v>
      </c>
    </row>
    <row r="96" spans="1:11" s="20" customFormat="1" ht="28.5" customHeight="1" x14ac:dyDescent="0.2">
      <c r="A96" s="32">
        <v>10</v>
      </c>
      <c r="B96" s="11" t="s">
        <v>32</v>
      </c>
      <c r="C96" s="14">
        <f>C97+C99+C103</f>
        <v>681439200</v>
      </c>
      <c r="D96" s="14">
        <f>D97+D99+D103</f>
        <v>718819846</v>
      </c>
      <c r="E96" s="14">
        <f t="shared" ref="E96:F96" si="30">E97+E99+E103</f>
        <v>139094363</v>
      </c>
      <c r="F96" s="14">
        <f t="shared" si="30"/>
        <v>138500318.50999999</v>
      </c>
      <c r="G96" s="14">
        <f t="shared" si="23"/>
        <v>594044.49000000954</v>
      </c>
      <c r="H96" s="17">
        <f t="shared" si="24"/>
        <v>99.57291979546288</v>
      </c>
      <c r="I96" s="17">
        <f t="shared" si="25"/>
        <v>19.267737150095325</v>
      </c>
      <c r="K96" s="23"/>
    </row>
    <row r="97" spans="1:11" s="24" customFormat="1" ht="13.5" x14ac:dyDescent="0.25">
      <c r="A97" s="33"/>
      <c r="B97" s="11" t="s">
        <v>10</v>
      </c>
      <c r="C97" s="14">
        <f t="shared" ref="C97:E97" si="31">C98</f>
        <v>353049100</v>
      </c>
      <c r="D97" s="14">
        <f t="shared" si="31"/>
        <v>348738001</v>
      </c>
      <c r="E97" s="14">
        <f t="shared" si="31"/>
        <v>54332770</v>
      </c>
      <c r="F97" s="14">
        <f>F98</f>
        <v>54332770</v>
      </c>
      <c r="G97" s="14">
        <f t="shared" si="23"/>
        <v>0</v>
      </c>
      <c r="H97" s="17">
        <f t="shared" si="24"/>
        <v>100</v>
      </c>
      <c r="I97" s="17">
        <f t="shared" si="25"/>
        <v>15.579824924212948</v>
      </c>
    </row>
    <row r="98" spans="1:11" ht="17.25" customHeight="1" x14ac:dyDescent="0.2">
      <c r="A98" s="33"/>
      <c r="B98" s="1" t="s">
        <v>3</v>
      </c>
      <c r="C98" s="15">
        <v>353049100</v>
      </c>
      <c r="D98" s="15">
        <v>348738001</v>
      </c>
      <c r="E98" s="15">
        <v>54332770</v>
      </c>
      <c r="F98" s="15">
        <v>54332770</v>
      </c>
      <c r="G98" s="15">
        <f t="shared" si="23"/>
        <v>0</v>
      </c>
      <c r="H98" s="18">
        <f t="shared" si="24"/>
        <v>100</v>
      </c>
      <c r="I98" s="18">
        <f t="shared" si="25"/>
        <v>15.579824924212948</v>
      </c>
    </row>
    <row r="99" spans="1:11" s="24" customFormat="1" ht="13.5" x14ac:dyDescent="0.25">
      <c r="A99" s="33"/>
      <c r="B99" s="11" t="s">
        <v>11</v>
      </c>
      <c r="C99" s="14">
        <f t="shared" ref="C99" si="32">SUM(C101:C102)</f>
        <v>307166000</v>
      </c>
      <c r="D99" s="14">
        <f>SUM(D100:D102)</f>
        <v>339743124</v>
      </c>
      <c r="E99" s="14">
        <f t="shared" ref="E99:F99" si="33">SUM(E100:E102)</f>
        <v>84635773</v>
      </c>
      <c r="F99" s="14">
        <f t="shared" si="33"/>
        <v>84041728.510000005</v>
      </c>
      <c r="G99" s="14">
        <f t="shared" si="23"/>
        <v>594044.48999999464</v>
      </c>
      <c r="H99" s="17">
        <f t="shared" si="24"/>
        <v>99.298116542280539</v>
      </c>
      <c r="I99" s="17">
        <f t="shared" si="25"/>
        <v>24.736844566720357</v>
      </c>
    </row>
    <row r="100" spans="1:11" s="25" customFormat="1" x14ac:dyDescent="0.2">
      <c r="A100" s="33"/>
      <c r="B100" s="1" t="s">
        <v>25</v>
      </c>
      <c r="C100" s="15">
        <v>0</v>
      </c>
      <c r="D100" s="15">
        <v>9684782</v>
      </c>
      <c r="E100" s="15">
        <v>0</v>
      </c>
      <c r="F100" s="15">
        <v>0</v>
      </c>
      <c r="G100" s="15">
        <f t="shared" si="23"/>
        <v>0</v>
      </c>
      <c r="H100" s="18">
        <v>0</v>
      </c>
      <c r="I100" s="18">
        <f t="shared" si="25"/>
        <v>0</v>
      </c>
    </row>
    <row r="101" spans="1:11" ht="25.5" x14ac:dyDescent="0.2">
      <c r="A101" s="33"/>
      <c r="B101" s="1" t="s">
        <v>23</v>
      </c>
      <c r="C101" s="15">
        <v>0</v>
      </c>
      <c r="D101" s="15">
        <v>1415123</v>
      </c>
      <c r="E101" s="15">
        <v>0</v>
      </c>
      <c r="F101" s="15">
        <v>0</v>
      </c>
      <c r="G101" s="15">
        <f t="shared" si="23"/>
        <v>0</v>
      </c>
      <c r="H101" s="18">
        <v>0</v>
      </c>
      <c r="I101" s="18">
        <f t="shared" si="25"/>
        <v>0</v>
      </c>
    </row>
    <row r="102" spans="1:11" ht="14.25" customHeight="1" x14ac:dyDescent="0.2">
      <c r="A102" s="33"/>
      <c r="B102" s="1" t="s">
        <v>3</v>
      </c>
      <c r="C102" s="15">
        <v>307166000</v>
      </c>
      <c r="D102" s="15">
        <v>328643219</v>
      </c>
      <c r="E102" s="15">
        <v>84635773</v>
      </c>
      <c r="F102" s="15">
        <v>84041728.510000005</v>
      </c>
      <c r="G102" s="15">
        <f t="shared" si="23"/>
        <v>594044.48999999464</v>
      </c>
      <c r="H102" s="18">
        <f t="shared" si="24"/>
        <v>99.298116542280539</v>
      </c>
      <c r="I102" s="18">
        <f t="shared" si="25"/>
        <v>25.572330007514932</v>
      </c>
    </row>
    <row r="103" spans="1:11" s="24" customFormat="1" ht="14.25" customHeight="1" x14ac:dyDescent="0.25">
      <c r="A103" s="33"/>
      <c r="B103" s="11" t="s">
        <v>48</v>
      </c>
      <c r="C103" s="14">
        <f>C105</f>
        <v>21224100</v>
      </c>
      <c r="D103" s="14">
        <f>SUM(D104:D105)</f>
        <v>30338721</v>
      </c>
      <c r="E103" s="14">
        <f t="shared" ref="E103:F103" si="34">SUM(E104:E105)</f>
        <v>125820</v>
      </c>
      <c r="F103" s="14">
        <f t="shared" si="34"/>
        <v>125820</v>
      </c>
      <c r="G103" s="14">
        <f t="shared" si="23"/>
        <v>0</v>
      </c>
      <c r="H103" s="17">
        <f t="shared" si="24"/>
        <v>100</v>
      </c>
      <c r="I103" s="17">
        <f t="shared" si="25"/>
        <v>0.41471754857431203</v>
      </c>
    </row>
    <row r="104" spans="1:11" ht="26.25" customHeight="1" x14ac:dyDescent="0.2">
      <c r="A104" s="33"/>
      <c r="B104" s="1" t="s">
        <v>23</v>
      </c>
      <c r="C104" s="15">
        <v>0</v>
      </c>
      <c r="D104" s="15">
        <v>23393</v>
      </c>
      <c r="E104" s="15">
        <v>0</v>
      </c>
      <c r="F104" s="15">
        <v>0</v>
      </c>
      <c r="G104" s="15">
        <f t="shared" si="23"/>
        <v>0</v>
      </c>
      <c r="H104" s="18">
        <v>0</v>
      </c>
      <c r="I104" s="18">
        <f t="shared" si="25"/>
        <v>0</v>
      </c>
    </row>
    <row r="105" spans="1:11" ht="14.25" customHeight="1" x14ac:dyDescent="0.2">
      <c r="A105" s="33"/>
      <c r="B105" s="1" t="s">
        <v>3</v>
      </c>
      <c r="C105" s="15">
        <v>21224100</v>
      </c>
      <c r="D105" s="15">
        <v>30315328</v>
      </c>
      <c r="E105" s="15">
        <v>125820</v>
      </c>
      <c r="F105" s="15">
        <v>125820</v>
      </c>
      <c r="G105" s="15">
        <f t="shared" si="23"/>
        <v>0</v>
      </c>
      <c r="H105" s="18">
        <f t="shared" si="24"/>
        <v>100</v>
      </c>
      <c r="I105" s="18">
        <f t="shared" si="25"/>
        <v>0.41503756779408757</v>
      </c>
    </row>
    <row r="106" spans="1:11" s="20" customFormat="1" ht="27.75" customHeight="1" x14ac:dyDescent="0.2">
      <c r="A106" s="32">
        <v>11</v>
      </c>
      <c r="B106" s="12" t="s">
        <v>33</v>
      </c>
      <c r="C106" s="14">
        <f>C107</f>
        <v>74357000</v>
      </c>
      <c r="D106" s="14">
        <f t="shared" ref="D106:F106" si="35">D107</f>
        <v>74357000</v>
      </c>
      <c r="E106" s="14">
        <f t="shared" si="35"/>
        <v>18011859</v>
      </c>
      <c r="F106" s="14">
        <f t="shared" si="35"/>
        <v>17793462.850000001</v>
      </c>
      <c r="G106" s="14">
        <f t="shared" si="23"/>
        <v>218396.14999999851</v>
      </c>
      <c r="H106" s="17">
        <f t="shared" si="24"/>
        <v>98.787486899603209</v>
      </c>
      <c r="I106" s="17">
        <f t="shared" si="25"/>
        <v>23.929775071613975</v>
      </c>
      <c r="K106" s="23"/>
    </row>
    <row r="107" spans="1:11" s="24" customFormat="1" ht="13.5" x14ac:dyDescent="0.25">
      <c r="A107" s="33"/>
      <c r="B107" s="12" t="s">
        <v>5</v>
      </c>
      <c r="C107" s="14">
        <f t="shared" ref="C107:E107" si="36">C108</f>
        <v>74357000</v>
      </c>
      <c r="D107" s="14">
        <f t="shared" si="36"/>
        <v>74357000</v>
      </c>
      <c r="E107" s="14">
        <f t="shared" si="36"/>
        <v>18011859</v>
      </c>
      <c r="F107" s="14">
        <f>F108</f>
        <v>17793462.850000001</v>
      </c>
      <c r="G107" s="14">
        <f t="shared" si="23"/>
        <v>218396.14999999851</v>
      </c>
      <c r="H107" s="17">
        <f t="shared" si="24"/>
        <v>98.787486899603209</v>
      </c>
      <c r="I107" s="17">
        <f t="shared" si="25"/>
        <v>23.929775071613975</v>
      </c>
    </row>
    <row r="108" spans="1:11" x14ac:dyDescent="0.2">
      <c r="A108" s="33"/>
      <c r="B108" s="2" t="s">
        <v>6</v>
      </c>
      <c r="C108" s="15">
        <v>74357000</v>
      </c>
      <c r="D108" s="15">
        <v>74357000</v>
      </c>
      <c r="E108" s="15">
        <v>18011859</v>
      </c>
      <c r="F108" s="15">
        <v>17793462.850000001</v>
      </c>
      <c r="G108" s="15">
        <f t="shared" si="23"/>
        <v>218396.14999999851</v>
      </c>
      <c r="H108" s="18">
        <f t="shared" si="24"/>
        <v>98.787486899603209</v>
      </c>
      <c r="I108" s="18">
        <f t="shared" si="25"/>
        <v>23.929775071613975</v>
      </c>
    </row>
    <row r="109" spans="1:11" s="20" customFormat="1" x14ac:dyDescent="0.2">
      <c r="A109" s="34">
        <v>12</v>
      </c>
      <c r="B109" s="12" t="s">
        <v>64</v>
      </c>
      <c r="C109" s="14">
        <f>C110+C113+C116</f>
        <v>56453800</v>
      </c>
      <c r="D109" s="14">
        <f t="shared" ref="D109:F109" si="37">D110+D113+D116</f>
        <v>61146800</v>
      </c>
      <c r="E109" s="14">
        <f t="shared" si="37"/>
        <v>11124467</v>
      </c>
      <c r="F109" s="14">
        <f t="shared" si="37"/>
        <v>9364689.3200000022</v>
      </c>
      <c r="G109" s="14">
        <f t="shared" si="23"/>
        <v>1759777.6799999978</v>
      </c>
      <c r="H109" s="17">
        <f t="shared" si="24"/>
        <v>84.181015773609673</v>
      </c>
      <c r="I109" s="17">
        <f t="shared" si="25"/>
        <v>15.315093054746939</v>
      </c>
    </row>
    <row r="110" spans="1:11" s="20" customFormat="1" ht="25.5" x14ac:dyDescent="0.2">
      <c r="A110" s="35"/>
      <c r="B110" s="12" t="s">
        <v>63</v>
      </c>
      <c r="C110" s="14">
        <f>C111+C112</f>
        <v>4540200</v>
      </c>
      <c r="D110" s="14">
        <f>D111+D112</f>
        <v>7540200</v>
      </c>
      <c r="E110" s="14">
        <f t="shared" ref="E110:F110" si="38">E111+E112</f>
        <v>398700</v>
      </c>
      <c r="F110" s="14">
        <f t="shared" si="38"/>
        <v>386802.96</v>
      </c>
      <c r="G110" s="14">
        <f t="shared" si="23"/>
        <v>11897.039999999979</v>
      </c>
      <c r="H110" s="17">
        <f t="shared" si="24"/>
        <v>97.016042136945075</v>
      </c>
      <c r="I110" s="17">
        <f t="shared" si="25"/>
        <v>5.1298766610965236</v>
      </c>
    </row>
    <row r="111" spans="1:11" x14ac:dyDescent="0.2">
      <c r="A111" s="35"/>
      <c r="B111" s="2" t="s">
        <v>18</v>
      </c>
      <c r="C111" s="15">
        <v>2950000</v>
      </c>
      <c r="D111" s="15">
        <v>5950000</v>
      </c>
      <c r="E111" s="15">
        <v>0</v>
      </c>
      <c r="F111" s="15">
        <v>0</v>
      </c>
      <c r="G111" s="15">
        <f t="shared" si="23"/>
        <v>0</v>
      </c>
      <c r="H111" s="18">
        <v>0</v>
      </c>
      <c r="I111" s="18">
        <f t="shared" si="25"/>
        <v>0</v>
      </c>
    </row>
    <row r="112" spans="1:11" x14ac:dyDescent="0.2">
      <c r="A112" s="35"/>
      <c r="B112" s="1" t="s">
        <v>68</v>
      </c>
      <c r="C112" s="15">
        <v>1590200</v>
      </c>
      <c r="D112" s="15">
        <v>1590200</v>
      </c>
      <c r="E112" s="15">
        <v>398700</v>
      </c>
      <c r="F112" s="15">
        <v>386802.96</v>
      </c>
      <c r="G112" s="15">
        <f t="shared" si="23"/>
        <v>11897.039999999979</v>
      </c>
      <c r="H112" s="18">
        <f t="shared" si="24"/>
        <v>97.016042136945075</v>
      </c>
      <c r="I112" s="18">
        <f t="shared" si="25"/>
        <v>24.324170544585588</v>
      </c>
    </row>
    <row r="113" spans="1:9" s="24" customFormat="1" ht="38.25" x14ac:dyDescent="0.25">
      <c r="A113" s="35"/>
      <c r="B113" s="12" t="s">
        <v>21</v>
      </c>
      <c r="C113" s="14">
        <f>C114+C115</f>
        <v>51913600</v>
      </c>
      <c r="D113" s="14">
        <f>D114+D115</f>
        <v>52813600</v>
      </c>
      <c r="E113" s="14">
        <f>E114+E115</f>
        <v>10681567</v>
      </c>
      <c r="F113" s="14">
        <f>F114+F115</f>
        <v>8936279.6400000006</v>
      </c>
      <c r="G113" s="14">
        <f t="shared" si="23"/>
        <v>1745287.3599999994</v>
      </c>
      <c r="H113" s="17">
        <f t="shared" si="24"/>
        <v>83.660755392911923</v>
      </c>
      <c r="I113" s="17">
        <f t="shared" si="25"/>
        <v>16.920413757062576</v>
      </c>
    </row>
    <row r="114" spans="1:9" x14ac:dyDescent="0.2">
      <c r="A114" s="35"/>
      <c r="B114" s="2" t="s">
        <v>18</v>
      </c>
      <c r="C114" s="15">
        <v>26080000</v>
      </c>
      <c r="D114" s="15">
        <v>26980000</v>
      </c>
      <c r="E114" s="15">
        <v>5408067</v>
      </c>
      <c r="F114" s="15">
        <v>5037516.58</v>
      </c>
      <c r="G114" s="15">
        <f t="shared" si="23"/>
        <v>370550.41999999993</v>
      </c>
      <c r="H114" s="18">
        <f t="shared" si="24"/>
        <v>93.148191026479523</v>
      </c>
      <c r="I114" s="18">
        <f t="shared" si="25"/>
        <v>18.671299406968124</v>
      </c>
    </row>
    <row r="115" spans="1:9" x14ac:dyDescent="0.2">
      <c r="A115" s="35"/>
      <c r="B115" s="1" t="s">
        <v>25</v>
      </c>
      <c r="C115" s="15">
        <v>25833600</v>
      </c>
      <c r="D115" s="15">
        <v>25833600</v>
      </c>
      <c r="E115" s="15">
        <v>5273500</v>
      </c>
      <c r="F115" s="15">
        <v>3898763.06</v>
      </c>
      <c r="G115" s="15">
        <f t="shared" si="23"/>
        <v>1374736.94</v>
      </c>
      <c r="H115" s="18">
        <f t="shared" si="24"/>
        <v>73.931223286242528</v>
      </c>
      <c r="I115" s="18">
        <f t="shared" si="25"/>
        <v>15.091830252074818</v>
      </c>
    </row>
    <row r="116" spans="1:9" s="20" customFormat="1" ht="25.5" x14ac:dyDescent="0.2">
      <c r="A116" s="35"/>
      <c r="B116" s="11" t="s">
        <v>67</v>
      </c>
      <c r="C116" s="14">
        <f>C117+C118</f>
        <v>0</v>
      </c>
      <c r="D116" s="14">
        <f t="shared" ref="D116:F116" si="39">D117+D118</f>
        <v>793000</v>
      </c>
      <c r="E116" s="14">
        <f t="shared" si="39"/>
        <v>44200</v>
      </c>
      <c r="F116" s="14">
        <f t="shared" si="39"/>
        <v>41606.720000000001</v>
      </c>
      <c r="G116" s="14">
        <f t="shared" si="23"/>
        <v>2593.2799999999988</v>
      </c>
      <c r="H116" s="17">
        <f t="shared" si="24"/>
        <v>94.132850678733035</v>
      </c>
      <c r="I116" s="17">
        <f t="shared" si="25"/>
        <v>5.2467490542244644</v>
      </c>
    </row>
    <row r="117" spans="1:9" x14ac:dyDescent="0.2">
      <c r="A117" s="35"/>
      <c r="B117" s="2" t="s">
        <v>18</v>
      </c>
      <c r="C117" s="15">
        <v>0</v>
      </c>
      <c r="D117" s="15">
        <v>176600</v>
      </c>
      <c r="E117" s="15">
        <v>0</v>
      </c>
      <c r="F117" s="15">
        <v>0</v>
      </c>
      <c r="G117" s="15">
        <f t="shared" si="23"/>
        <v>0</v>
      </c>
      <c r="H117" s="18">
        <v>0</v>
      </c>
      <c r="I117" s="18">
        <f t="shared" si="25"/>
        <v>0</v>
      </c>
    </row>
    <row r="118" spans="1:9" x14ac:dyDescent="0.2">
      <c r="A118" s="36"/>
      <c r="B118" s="1" t="s">
        <v>68</v>
      </c>
      <c r="C118" s="15">
        <v>0</v>
      </c>
      <c r="D118" s="15">
        <v>616400</v>
      </c>
      <c r="E118" s="15">
        <v>44200</v>
      </c>
      <c r="F118" s="15">
        <v>41606.720000000001</v>
      </c>
      <c r="G118" s="15">
        <f t="shared" si="23"/>
        <v>2593.2799999999988</v>
      </c>
      <c r="H118" s="18">
        <f t="shared" si="24"/>
        <v>94.132850678733035</v>
      </c>
      <c r="I118" s="18">
        <f t="shared" si="25"/>
        <v>6.7499545749513308</v>
      </c>
    </row>
    <row r="119" spans="1:9" s="20" customFormat="1" ht="28.5" customHeight="1" x14ac:dyDescent="0.2">
      <c r="A119" s="32">
        <v>13</v>
      </c>
      <c r="B119" s="12" t="s">
        <v>34</v>
      </c>
      <c r="C119" s="14">
        <f>SUM(C120:C120)</f>
        <v>75437700</v>
      </c>
      <c r="D119" s="14">
        <f>SUM(D120:D120)</f>
        <v>75437700</v>
      </c>
      <c r="E119" s="14">
        <f>SUM(E120:E120)</f>
        <v>17066899.359999999</v>
      </c>
      <c r="F119" s="14">
        <f>SUM(F120:F120)</f>
        <v>16463083.49</v>
      </c>
      <c r="G119" s="14">
        <f t="shared" si="23"/>
        <v>603815.86999999918</v>
      </c>
      <c r="H119" s="17">
        <f t="shared" si="24"/>
        <v>96.462064624256399</v>
      </c>
      <c r="I119" s="17">
        <f t="shared" si="25"/>
        <v>21.823416527810366</v>
      </c>
    </row>
    <row r="120" spans="1:9" x14ac:dyDescent="0.2">
      <c r="A120" s="33"/>
      <c r="B120" s="1" t="s">
        <v>25</v>
      </c>
      <c r="C120" s="15">
        <v>75437700</v>
      </c>
      <c r="D120" s="15">
        <v>75437700</v>
      </c>
      <c r="E120" s="15">
        <v>17066899.359999999</v>
      </c>
      <c r="F120" s="15">
        <v>16463083.49</v>
      </c>
      <c r="G120" s="15">
        <f t="shared" si="23"/>
        <v>603815.86999999918</v>
      </c>
      <c r="H120" s="18">
        <f t="shared" si="24"/>
        <v>96.462064624256399</v>
      </c>
      <c r="I120" s="18">
        <f t="shared" si="25"/>
        <v>21.823416527810366</v>
      </c>
    </row>
    <row r="121" spans="1:9" s="20" customFormat="1" ht="41.25" customHeight="1" x14ac:dyDescent="0.2">
      <c r="A121" s="32">
        <v>14</v>
      </c>
      <c r="B121" s="12" t="s">
        <v>35</v>
      </c>
      <c r="C121" s="16">
        <f>C122+C126</f>
        <v>749000</v>
      </c>
      <c r="D121" s="16">
        <f>D122+D126</f>
        <v>749000</v>
      </c>
      <c r="E121" s="14">
        <f>E122+E126</f>
        <v>147000</v>
      </c>
      <c r="F121" s="14">
        <f>F122+F126</f>
        <v>146850</v>
      </c>
      <c r="G121" s="14">
        <f t="shared" si="23"/>
        <v>150</v>
      </c>
      <c r="H121" s="17">
        <f t="shared" si="24"/>
        <v>99.897959183673464</v>
      </c>
      <c r="I121" s="17">
        <f t="shared" si="25"/>
        <v>19.606141522029372</v>
      </c>
    </row>
    <row r="122" spans="1:9" s="24" customFormat="1" ht="69" customHeight="1" x14ac:dyDescent="0.25">
      <c r="A122" s="33"/>
      <c r="B122" s="12" t="s">
        <v>57</v>
      </c>
      <c r="C122" s="14">
        <f>SUM(C123:C125)</f>
        <v>342750</v>
      </c>
      <c r="D122" s="14">
        <f>SUM(D123:D125)</f>
        <v>342750</v>
      </c>
      <c r="E122" s="14">
        <f>SUM(E123:E125)</f>
        <v>0</v>
      </c>
      <c r="F122" s="14">
        <f>SUM(F123:F125)</f>
        <v>0</v>
      </c>
      <c r="G122" s="14">
        <f t="shared" si="23"/>
        <v>0</v>
      </c>
      <c r="H122" s="17">
        <v>0</v>
      </c>
      <c r="I122" s="17">
        <f t="shared" si="25"/>
        <v>0</v>
      </c>
    </row>
    <row r="123" spans="1:9" x14ac:dyDescent="0.2">
      <c r="A123" s="33"/>
      <c r="B123" s="2" t="s">
        <v>18</v>
      </c>
      <c r="C123" s="15">
        <v>66750</v>
      </c>
      <c r="D123" s="15">
        <v>66750</v>
      </c>
      <c r="E123" s="15">
        <v>0</v>
      </c>
      <c r="F123" s="15">
        <v>0</v>
      </c>
      <c r="G123" s="15">
        <f t="shared" si="23"/>
        <v>0</v>
      </c>
      <c r="H123" s="18">
        <v>0</v>
      </c>
      <c r="I123" s="18">
        <f t="shared" si="25"/>
        <v>0</v>
      </c>
    </row>
    <row r="124" spans="1:9" x14ac:dyDescent="0.2">
      <c r="A124" s="33"/>
      <c r="B124" s="9" t="s">
        <v>24</v>
      </c>
      <c r="C124" s="15">
        <v>127000</v>
      </c>
      <c r="D124" s="15">
        <v>127000</v>
      </c>
      <c r="E124" s="15">
        <v>0</v>
      </c>
      <c r="F124" s="15">
        <v>0</v>
      </c>
      <c r="G124" s="15">
        <f t="shared" si="23"/>
        <v>0</v>
      </c>
      <c r="H124" s="18">
        <v>0</v>
      </c>
      <c r="I124" s="18">
        <f t="shared" si="25"/>
        <v>0</v>
      </c>
    </row>
    <row r="125" spans="1:9" x14ac:dyDescent="0.2">
      <c r="A125" s="33"/>
      <c r="B125" s="1" t="s">
        <v>4</v>
      </c>
      <c r="C125" s="15">
        <v>149000</v>
      </c>
      <c r="D125" s="15">
        <v>149000</v>
      </c>
      <c r="E125" s="15">
        <v>0</v>
      </c>
      <c r="F125" s="15">
        <v>0</v>
      </c>
      <c r="G125" s="15">
        <f t="shared" si="23"/>
        <v>0</v>
      </c>
      <c r="H125" s="18">
        <v>0</v>
      </c>
      <c r="I125" s="18">
        <f t="shared" si="25"/>
        <v>0</v>
      </c>
    </row>
    <row r="126" spans="1:9" s="24" customFormat="1" ht="25.5" x14ac:dyDescent="0.25">
      <c r="A126" s="33"/>
      <c r="B126" s="13" t="s">
        <v>49</v>
      </c>
      <c r="C126" s="14">
        <f>C127</f>
        <v>406250</v>
      </c>
      <c r="D126" s="14">
        <f>D127</f>
        <v>406250</v>
      </c>
      <c r="E126" s="14">
        <f>E127</f>
        <v>147000</v>
      </c>
      <c r="F126" s="14">
        <f t="shared" ref="F126" si="40">F127</f>
        <v>146850</v>
      </c>
      <c r="G126" s="14">
        <f t="shared" si="23"/>
        <v>150</v>
      </c>
      <c r="H126" s="17">
        <f t="shared" si="24"/>
        <v>99.897959183673464</v>
      </c>
      <c r="I126" s="17">
        <f t="shared" si="25"/>
        <v>36.14769230769231</v>
      </c>
    </row>
    <row r="127" spans="1:9" x14ac:dyDescent="0.2">
      <c r="A127" s="33"/>
      <c r="B127" s="1" t="s">
        <v>68</v>
      </c>
      <c r="C127" s="15">
        <v>406250</v>
      </c>
      <c r="D127" s="15">
        <v>406250</v>
      </c>
      <c r="E127" s="15">
        <v>147000</v>
      </c>
      <c r="F127" s="15">
        <v>146850</v>
      </c>
      <c r="G127" s="15">
        <f t="shared" si="23"/>
        <v>150</v>
      </c>
      <c r="H127" s="18">
        <f t="shared" si="24"/>
        <v>99.897959183673464</v>
      </c>
      <c r="I127" s="18">
        <f t="shared" si="25"/>
        <v>36.14769230769231</v>
      </c>
    </row>
    <row r="128" spans="1:9" s="20" customFormat="1" x14ac:dyDescent="0.2">
      <c r="A128" s="32">
        <v>15</v>
      </c>
      <c r="B128" s="13" t="s">
        <v>56</v>
      </c>
      <c r="C128" s="14">
        <f>SUM(C129:C131)</f>
        <v>2447600</v>
      </c>
      <c r="D128" s="14">
        <f>SUM(D129:D131)</f>
        <v>2447600</v>
      </c>
      <c r="E128" s="14">
        <f>SUM(E129:E131)</f>
        <v>41100</v>
      </c>
      <c r="F128" s="14">
        <f>SUM(F129:F131)</f>
        <v>36000</v>
      </c>
      <c r="G128" s="14">
        <f t="shared" si="23"/>
        <v>5100</v>
      </c>
      <c r="H128" s="17">
        <f t="shared" si="24"/>
        <v>87.591240875912419</v>
      </c>
      <c r="I128" s="17">
        <f t="shared" si="25"/>
        <v>1.4708285667592744</v>
      </c>
    </row>
    <row r="129" spans="1:9" x14ac:dyDescent="0.2">
      <c r="A129" s="33"/>
      <c r="B129" s="1" t="s">
        <v>68</v>
      </c>
      <c r="C129" s="15">
        <v>970000</v>
      </c>
      <c r="D129" s="15">
        <v>970000</v>
      </c>
      <c r="E129" s="15">
        <v>20000</v>
      </c>
      <c r="F129" s="15">
        <v>20000</v>
      </c>
      <c r="G129" s="15">
        <f t="shared" si="23"/>
        <v>0</v>
      </c>
      <c r="H129" s="18">
        <f t="shared" si="24"/>
        <v>100</v>
      </c>
      <c r="I129" s="18">
        <f t="shared" si="25"/>
        <v>2.0618556701030926</v>
      </c>
    </row>
    <row r="130" spans="1:9" x14ac:dyDescent="0.2">
      <c r="A130" s="33"/>
      <c r="B130" s="9" t="s">
        <v>24</v>
      </c>
      <c r="C130" s="15">
        <v>977600</v>
      </c>
      <c r="D130" s="15">
        <v>977600</v>
      </c>
      <c r="E130" s="15">
        <v>21100</v>
      </c>
      <c r="F130" s="15">
        <v>16000</v>
      </c>
      <c r="G130" s="15">
        <f t="shared" si="23"/>
        <v>5100</v>
      </c>
      <c r="H130" s="18">
        <f t="shared" si="24"/>
        <v>75.829383886255926</v>
      </c>
      <c r="I130" s="18">
        <f t="shared" si="25"/>
        <v>1.6366612111292964</v>
      </c>
    </row>
    <row r="131" spans="1:9" x14ac:dyDescent="0.2">
      <c r="A131" s="33"/>
      <c r="B131" s="1" t="s">
        <v>4</v>
      </c>
      <c r="C131" s="15">
        <v>500000</v>
      </c>
      <c r="D131" s="15">
        <v>500000</v>
      </c>
      <c r="E131" s="15">
        <v>0</v>
      </c>
      <c r="F131" s="15">
        <v>0</v>
      </c>
      <c r="G131" s="15">
        <f t="shared" si="23"/>
        <v>0</v>
      </c>
      <c r="H131" s="18">
        <v>0</v>
      </c>
      <c r="I131" s="18">
        <f t="shared" si="25"/>
        <v>0</v>
      </c>
    </row>
    <row r="132" spans="1:9" s="20" customFormat="1" x14ac:dyDescent="0.2">
      <c r="A132" s="31"/>
      <c r="B132" s="10" t="s">
        <v>16</v>
      </c>
      <c r="C132" s="14">
        <f>C5+C19+C22+C29+C38+C49+C68+C76+C88+C96+C106+C119+C121+C128+C109</f>
        <v>14790823606</v>
      </c>
      <c r="D132" s="14">
        <f>D5+D19+D22+D29+D38+D49+D68+D76+D88+D96+D106+D119+D121+D128+D109</f>
        <v>15413848777</v>
      </c>
      <c r="E132" s="14">
        <f>E5+E19+E22+E29+E38+E49+E68+E76+E88+E96+E106+E119+E121+E128+E109</f>
        <v>2592923575.9899998</v>
      </c>
      <c r="F132" s="14">
        <f>F5+F19+F22+F29+F38+F49+F68+F76+F88+F96+F106+F119+F121+F128+F109</f>
        <v>1860389103.0299997</v>
      </c>
      <c r="G132" s="14">
        <f t="shared" si="23"/>
        <v>732534472.96000004</v>
      </c>
      <c r="H132" s="17">
        <f t="shared" si="24"/>
        <v>71.748705602311773</v>
      </c>
      <c r="I132" s="17">
        <f t="shared" si="25"/>
        <v>12.069594881493884</v>
      </c>
    </row>
    <row r="134" spans="1:9" x14ac:dyDescent="0.2">
      <c r="D134" s="26"/>
      <c r="F134" s="27"/>
      <c r="H134" s="27"/>
      <c r="I134" s="27"/>
    </row>
    <row r="135" spans="1:9" x14ac:dyDescent="0.2">
      <c r="D135" s="28"/>
    </row>
    <row r="136" spans="1:9" x14ac:dyDescent="0.2">
      <c r="D136" s="28"/>
      <c r="H136" s="27"/>
    </row>
    <row r="137" spans="1:9" x14ac:dyDescent="0.2">
      <c r="C137" s="28"/>
    </row>
  </sheetData>
  <autoFilter ref="A4:K132"/>
  <mergeCells count="16">
    <mergeCell ref="B1:H1"/>
    <mergeCell ref="A5:A18"/>
    <mergeCell ref="A19:A21"/>
    <mergeCell ref="A22:A28"/>
    <mergeCell ref="A29:A37"/>
    <mergeCell ref="A38:A48"/>
    <mergeCell ref="A49:A67"/>
    <mergeCell ref="A68:A75"/>
    <mergeCell ref="A76:A87"/>
    <mergeCell ref="A88:A95"/>
    <mergeCell ref="A128:A131"/>
    <mergeCell ref="A109:A118"/>
    <mergeCell ref="A96:A105"/>
    <mergeCell ref="A106:A108"/>
    <mergeCell ref="A119:A120"/>
    <mergeCell ref="A121:A127"/>
  </mergeCells>
  <pageMargins left="0.51181102362204722" right="0.51181102362204722" top="0.74803149606299213" bottom="0.39370078740157483" header="0.31496062992125984" footer="0.31496062992125984"/>
  <pageSetup paperSize="9" scale="71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№ 4</vt:lpstr>
      <vt:lpstr>Лист2</vt:lpstr>
      <vt:lpstr>Лист3</vt:lpstr>
      <vt:lpstr>'таблица № 4'!Заголовки_для_печати</vt:lpstr>
      <vt:lpstr>'таблица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2023-05-25T05:51:30Z</cp:lastPrinted>
  <dcterms:created xsi:type="dcterms:W3CDTF">2014-05-23T06:49:41Z</dcterms:created>
  <dcterms:modified xsi:type="dcterms:W3CDTF">2023-05-25T05:57:48Z</dcterms:modified>
</cp:coreProperties>
</file>