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май 2023 год Галина 14 мая\Приложения к заключению от 15.05\"/>
    </mc:Choice>
  </mc:AlternateContent>
  <bookViews>
    <workbookView xWindow="0" yWindow="0" windowWidth="19320" windowHeight="1212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2'!$39:$39,'Приложение № 2'!$47:$47,'Приложение № 2'!$50:$51,'Приложение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2'!$A$3:$B$65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2'!$39:$39,'Приложение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2'!$A$3:$B$65</definedName>
    <definedName name="Z_D98D50BE_849C_46DA_8784_1BBDD0B23E96_.wvu.Rows" localSheetId="0" hidden="1">'Приложение № 2'!#REF!,'Приложение № 2'!#REF!,'Приложение № 2'!$39:$39,'Приложение № 2'!$47:$47,'Приложение № 2'!$50:$51,'Приложение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13" i="1" l="1"/>
  <c r="G15" i="1"/>
  <c r="G16" i="1"/>
  <c r="G17" i="1"/>
  <c r="G19" i="1"/>
  <c r="G21" i="1"/>
  <c r="G22" i="1"/>
  <c r="G24" i="1"/>
  <c r="G25" i="1"/>
  <c r="G27" i="1"/>
  <c r="G28" i="1"/>
  <c r="G29" i="1"/>
  <c r="G32" i="1"/>
  <c r="G33" i="1"/>
  <c r="G34" i="1"/>
  <c r="G35" i="1"/>
  <c r="G36" i="1"/>
  <c r="G37" i="1"/>
  <c r="G38" i="1"/>
  <c r="G39" i="1"/>
  <c r="G41" i="1"/>
  <c r="G46" i="1"/>
  <c r="G47" i="1"/>
  <c r="G48" i="1"/>
  <c r="G50" i="1"/>
  <c r="G51" i="1"/>
  <c r="G52" i="1"/>
  <c r="G53" i="1"/>
  <c r="G54" i="1"/>
  <c r="G55" i="1"/>
  <c r="G57" i="1"/>
  <c r="G58" i="1"/>
  <c r="G59" i="1"/>
  <c r="G60" i="1"/>
  <c r="G61" i="1"/>
  <c r="G63" i="1"/>
  <c r="G67" i="1"/>
  <c r="G74" i="1"/>
  <c r="G75" i="1"/>
  <c r="G76" i="1"/>
  <c r="G77" i="1"/>
  <c r="G12" i="1"/>
  <c r="H73" i="1"/>
  <c r="G73" i="1" s="1"/>
  <c r="H71" i="1"/>
  <c r="G71" i="1" s="1"/>
  <c r="H70" i="1"/>
  <c r="H69" i="1"/>
  <c r="G69" i="1" s="1"/>
  <c r="H68" i="1"/>
  <c r="H66" i="1"/>
  <c r="G66" i="1" s="1"/>
  <c r="H65" i="1"/>
  <c r="G65" i="1" s="1"/>
  <c r="H64" i="1"/>
  <c r="G64" i="1" s="1"/>
  <c r="H62" i="1"/>
  <c r="H56" i="1"/>
  <c r="H49" i="1" s="1"/>
  <c r="H45" i="1"/>
  <c r="G45" i="1" s="1"/>
  <c r="H44" i="1"/>
  <c r="G44" i="1" s="1"/>
  <c r="H43" i="1"/>
  <c r="H40" i="1"/>
  <c r="G40" i="1" s="1"/>
  <c r="H31" i="1"/>
  <c r="G31" i="1" s="1"/>
  <c r="H26" i="1"/>
  <c r="G26" i="1" s="1"/>
  <c r="H23" i="1"/>
  <c r="G23" i="1" s="1"/>
  <c r="H20" i="1"/>
  <c r="G20" i="1" s="1"/>
  <c r="H18" i="1"/>
  <c r="G18" i="1" s="1"/>
  <c r="H14" i="1"/>
  <c r="F73" i="1"/>
  <c r="F72" i="1"/>
  <c r="F45" i="1"/>
  <c r="F40" i="1"/>
  <c r="F31" i="1"/>
  <c r="F26" i="1"/>
  <c r="F23" i="1"/>
  <c r="F18" i="1"/>
  <c r="F14" i="1"/>
  <c r="D13" i="1"/>
  <c r="D15" i="1"/>
  <c r="D16" i="1"/>
  <c r="D17" i="1"/>
  <c r="D19" i="1"/>
  <c r="D21" i="1"/>
  <c r="D22" i="1"/>
  <c r="D24" i="1"/>
  <c r="D25" i="1"/>
  <c r="D27" i="1"/>
  <c r="D28" i="1"/>
  <c r="D29" i="1"/>
  <c r="D32" i="1"/>
  <c r="D33" i="1"/>
  <c r="D34" i="1"/>
  <c r="D35" i="1"/>
  <c r="D36" i="1"/>
  <c r="D37" i="1"/>
  <c r="D38" i="1"/>
  <c r="D39" i="1"/>
  <c r="D41" i="1"/>
  <c r="D46" i="1"/>
  <c r="D47" i="1"/>
  <c r="D48" i="1"/>
  <c r="D50" i="1"/>
  <c r="D51" i="1"/>
  <c r="D52" i="1"/>
  <c r="D53" i="1"/>
  <c r="D54" i="1"/>
  <c r="D55" i="1"/>
  <c r="D57" i="1"/>
  <c r="D58" i="1"/>
  <c r="D59" i="1"/>
  <c r="D60" i="1"/>
  <c r="D61" i="1"/>
  <c r="D63" i="1"/>
  <c r="D65" i="1"/>
  <c r="D67" i="1"/>
  <c r="D74" i="1"/>
  <c r="D75" i="1"/>
  <c r="D76" i="1"/>
  <c r="D77" i="1"/>
  <c r="D12" i="1"/>
  <c r="E73" i="1"/>
  <c r="E72" i="1" s="1"/>
  <c r="E71" i="1"/>
  <c r="D71" i="1" s="1"/>
  <c r="E70" i="1"/>
  <c r="D70" i="1" s="1"/>
  <c r="E69" i="1"/>
  <c r="D69" i="1" s="1"/>
  <c r="E68" i="1"/>
  <c r="D68" i="1" s="1"/>
  <c r="E66" i="1"/>
  <c r="D66" i="1" s="1"/>
  <c r="E65" i="1"/>
  <c r="E64" i="1"/>
  <c r="E62" i="1"/>
  <c r="D62" i="1" s="1"/>
  <c r="E56" i="1"/>
  <c r="D56" i="1" s="1"/>
  <c r="E45" i="1"/>
  <c r="E44" i="1"/>
  <c r="D44" i="1" s="1"/>
  <c r="E43" i="1"/>
  <c r="E42" i="1"/>
  <c r="E40" i="1"/>
  <c r="D40" i="1" s="1"/>
  <c r="E31" i="1"/>
  <c r="D31" i="1" s="1"/>
  <c r="E26" i="1"/>
  <c r="D26" i="1" s="1"/>
  <c r="E23" i="1"/>
  <c r="E18" i="1" s="1"/>
  <c r="E20" i="1"/>
  <c r="D20" i="1" s="1"/>
  <c r="E14" i="1"/>
  <c r="D14" i="1" s="1"/>
  <c r="C73" i="1"/>
  <c r="C72" i="1" s="1"/>
  <c r="C45" i="1"/>
  <c r="D45" i="1" s="1"/>
  <c r="C40" i="1"/>
  <c r="C31" i="1"/>
  <c r="C26" i="1"/>
  <c r="C23" i="1"/>
  <c r="C20" i="1"/>
  <c r="C18" i="1"/>
  <c r="C11" i="1" s="1"/>
  <c r="C14" i="1"/>
  <c r="F71" i="1"/>
  <c r="F70" i="1"/>
  <c r="G70" i="1" s="1"/>
  <c r="F69" i="1"/>
  <c r="F68" i="1"/>
  <c r="G68" i="1" s="1"/>
  <c r="F66" i="1"/>
  <c r="F65" i="1"/>
  <c r="F64" i="1"/>
  <c r="F62" i="1"/>
  <c r="G62" i="1" s="1"/>
  <c r="F56" i="1"/>
  <c r="F49" i="1" s="1"/>
  <c r="F44" i="1"/>
  <c r="F43" i="1"/>
  <c r="F42" i="1" s="1"/>
  <c r="F20" i="1"/>
  <c r="C71" i="1"/>
  <c r="C70" i="1"/>
  <c r="C69" i="1"/>
  <c r="C68" i="1"/>
  <c r="C66" i="1"/>
  <c r="C65" i="1"/>
  <c r="C64" i="1"/>
  <c r="C62" i="1"/>
  <c r="C56" i="1"/>
  <c r="C49" i="1" s="1"/>
  <c r="C44" i="1"/>
  <c r="C43" i="1"/>
  <c r="C42" i="1" s="1"/>
  <c r="D72" i="1" l="1"/>
  <c r="D42" i="1"/>
  <c r="G49" i="1"/>
  <c r="E11" i="1"/>
  <c r="E49" i="1"/>
  <c r="D49" i="1" s="1"/>
  <c r="D73" i="1"/>
  <c r="D43" i="1"/>
  <c r="D23" i="1"/>
  <c r="D64" i="1"/>
  <c r="D18" i="1"/>
  <c r="H11" i="1"/>
  <c r="G56" i="1"/>
  <c r="G14" i="1"/>
  <c r="H42" i="1"/>
  <c r="G42" i="1" s="1"/>
  <c r="H72" i="1"/>
  <c r="G72" i="1" s="1"/>
  <c r="G43" i="1"/>
  <c r="F30" i="1"/>
  <c r="F11" i="1"/>
  <c r="F10" i="1" s="1"/>
  <c r="F78" i="1" s="1"/>
  <c r="E30" i="1"/>
  <c r="E10" i="1"/>
  <c r="E78" i="1" s="1"/>
  <c r="C30" i="1"/>
  <c r="C10" i="1" s="1"/>
  <c r="C78" i="1" s="1"/>
  <c r="D78" i="1" l="1"/>
  <c r="D30" i="1"/>
  <c r="H30" i="1"/>
  <c r="D11" i="1"/>
  <c r="G30" i="1" l="1"/>
  <c r="H10" i="1"/>
  <c r="H78" i="1" s="1"/>
  <c r="G78" i="1" s="1"/>
  <c r="G11" i="1"/>
  <c r="G10" i="1" l="1"/>
  <c r="D10" i="1"/>
</calcChain>
</file>

<file path=xl/sharedStrings.xml><?xml version="1.0" encoding="utf-8"?>
<sst xmlns="http://schemas.openxmlformats.org/spreadsheetml/2006/main" count="149" uniqueCount="147">
  <si>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</si>
  <si>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</si>
  <si>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</si>
  <si>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</si>
  <si>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</si>
  <si>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</si>
  <si>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</si>
  <si>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</si>
  <si>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</si>
  <si>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</si>
  <si>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</si>
  <si>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</si>
  <si>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</si>
  <si>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</si>
  <si>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</si>
  <si>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</si>
  <si>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</si>
  <si>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</si>
  <si>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</si>
  <si>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</si>
  <si>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</si>
  <si>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</si>
  <si>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</si>
  <si>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</si>
  <si>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</si>
  <si>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</si>
  <si>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</si>
  <si>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</si>
  <si>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</si>
  <si>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</si>
  <si>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</si>
  <si>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</si>
  <si>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</si>
  <si>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</si>
  <si>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</si>
  <si>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</si>
  <si>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</si>
  <si>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</si>
  <si>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</si>
  <si>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</si>
  <si>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</si>
  <si>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</si>
  <si>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</si>
  <si>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</si>
  <si>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</si>
  <si>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</si>
  <si>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</si>
  <si>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</si>
  <si>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</si>
  <si>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</si>
  <si>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</si>
  <si>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</si>
  <si>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</si>
  <si>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</si>
  <si>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</si>
  <si>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</si>
  <si>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</si>
  <si>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</si>
  <si>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</si>
  <si>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</si>
  <si>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</si>
  <si>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</si>
  <si>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</si>
  <si>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</si>
  <si>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</si>
  <si>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</si>
  <si>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</si>
  <si>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</si>
  <si>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</si>
  <si>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</si>
  <si>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</si>
  <si>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</si>
  <si>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</si>
  <si>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</si>
  <si>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</si>
  <si>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</si>
  <si>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</si>
  <si>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</si>
  <si>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</si>
  <si>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</si>
  <si>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</si>
  <si>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</si>
  <si>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</si>
  <si>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</si>
  <si>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</si>
  <si>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</si>
  <si>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</si>
  <si>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</si>
  <si>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</si>
  <si>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</si>
  <si>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</si>
  <si>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</si>
  <si>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</si>
  <si>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</si>
  <si>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</si>
  <si>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</si>
  <si>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</si>
  <si>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</si>
  <si>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</si>
  <si>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</si>
  <si>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</si>
  <si>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</si>
  <si>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</si>
  <si>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</si>
  <si>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</si>
  <si>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</si>
  <si>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</si>
  <si>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</si>
  <si>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</si>
  <si>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</si>
  <si>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План на 2024 год 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</si>
  <si>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</si>
  <si>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</si>
  <si>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</si>
  <si>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</si>
  <si>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</si>
  <si>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</si>
  <si>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</si>
  <si>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</si>
  <si>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</si>
  <si>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</si>
  <si>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</si>
  <si>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</si>
  <si>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</si>
  <si>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</si>
  <si>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</si>
  <si>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</si>
  <si>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</si>
  <si>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</si>
  <si>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</si>
  <si>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</si>
  <si>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</si>
  <si>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</si>
  <si>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</si>
  <si>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</si>
  <si>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</si>
  <si>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</si>
  <si>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</si>
  <si>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000 2 02 10000 00 0000 150</t>
  </si>
  <si>
    <t>Дотации бюджетам бюджетной системы Российской Федерации</t>
  </si>
  <si>
    <t xml:space="preserve">Поправки, вносимые в доходную часть бюджета города на 2024 и 2025 годы 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</si>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</sst>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3" fontId="5" fillId="0" borderId="6" xfId="3" applyNumberFormat="1" applyFont="1" applyFill="1" applyBorder="1" applyAlignment="1" applyProtection="1">
      <alignment horizontal="center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3" fontId="5" fillId="0" borderId="6" xfId="3" applyNumberFormat="1" applyFont="1" applyFill="1" applyBorder="1" applyAlignment="1" applyProtection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right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topLeftCell="C1" zoomScale="70" zoomScaleNormal="70" workbookViewId="0">
      <selection activeCell="H13" sqref="H13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45</v>
      </c>
    </row>
    <row r="2" spans="1:8" x14ac:dyDescent="0.3">
      <c r="G2" s="41" t="s">
        <v>0</v>
      </c>
      <c r="H2" s="41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52" t="s">
        <v>140</v>
      </c>
      <c r="B4" s="52"/>
      <c r="C4" s="53"/>
      <c r="D4" s="53"/>
      <c r="E4" s="53"/>
      <c r="F4" s="53"/>
      <c r="G4" s="54"/>
      <c r="H4" s="54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48" t="s">
        <v>2</v>
      </c>
      <c r="B7" s="50" t="s">
        <v>3</v>
      </c>
      <c r="C7" s="42" t="s">
        <v>110</v>
      </c>
      <c r="D7" s="43"/>
      <c r="E7" s="44"/>
      <c r="F7" s="45" t="s">
        <v>141</v>
      </c>
      <c r="G7" s="46"/>
      <c r="H7" s="47"/>
    </row>
    <row r="8" spans="1:8" s="1" customFormat="1" ht="75" x14ac:dyDescent="0.3">
      <c r="A8" s="49"/>
      <c r="B8" s="51"/>
      <c r="C8" s="14" t="s">
        <v>4</v>
      </c>
      <c r="D8" s="3" t="s">
        <v>5</v>
      </c>
      <c r="E8" s="14" t="s">
        <v>6</v>
      </c>
      <c r="F8" s="14" t="s">
        <v>4</v>
      </c>
      <c r="G8" s="14" t="s">
        <v>7</v>
      </c>
      <c r="H8" s="14" t="s">
        <v>6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1" t="s">
        <v>8</v>
      </c>
      <c r="B10" s="25" t="s">
        <v>142</v>
      </c>
      <c r="C10" s="26">
        <f>C11+C30</f>
        <v>4481638954</v>
      </c>
      <c r="D10" s="14">
        <f>E10-C10</f>
        <v>9920000</v>
      </c>
      <c r="E10" s="26">
        <f>E11+E30</f>
        <v>4491558954</v>
      </c>
      <c r="F10" s="26">
        <f>F11+F30</f>
        <v>4571724954</v>
      </c>
      <c r="G10" s="37">
        <f>H10-F10</f>
        <v>109920000</v>
      </c>
      <c r="H10" s="26">
        <f>H11+H30</f>
        <v>4681644954</v>
      </c>
    </row>
    <row r="11" spans="1:8" s="13" customFormat="1" ht="21" customHeight="1" x14ac:dyDescent="0.3">
      <c r="A11" s="21"/>
      <c r="B11" s="27" t="s">
        <v>143</v>
      </c>
      <c r="C11" s="26">
        <f>C12+C13+C14+C18+C26</f>
        <v>3984331600</v>
      </c>
      <c r="D11" s="14">
        <f t="shared" ref="D11" si="0">E11-C11</f>
        <v>-80000</v>
      </c>
      <c r="E11" s="26">
        <f>E12+E13+E14+E18+E26</f>
        <v>3984251600</v>
      </c>
      <c r="F11" s="26">
        <f>F12+F13+F14+F18+F26</f>
        <v>4082925400</v>
      </c>
      <c r="G11" s="37">
        <f t="shared" ref="G11" si="1">H11-F11</f>
        <v>99920000</v>
      </c>
      <c r="H11" s="26">
        <f>H12+H13+H14+H18+H26</f>
        <v>4182845400</v>
      </c>
    </row>
    <row r="12" spans="1:8" ht="22.5" customHeight="1" x14ac:dyDescent="0.3">
      <c r="A12" s="22" t="s">
        <v>9</v>
      </c>
      <c r="B12" s="28" t="s">
        <v>126</v>
      </c>
      <c r="C12" s="29">
        <v>3122314300</v>
      </c>
      <c r="D12" s="38">
        <f>E12-C12</f>
        <v>0</v>
      </c>
      <c r="E12" s="29">
        <v>3122314300</v>
      </c>
      <c r="F12" s="29">
        <v>3220771500</v>
      </c>
      <c r="G12" s="39">
        <f>H12-F12</f>
        <v>100000000</v>
      </c>
      <c r="H12" s="29">
        <v>3320771500</v>
      </c>
    </row>
    <row r="13" spans="1:8" ht="37.5" x14ac:dyDescent="0.3">
      <c r="A13" s="22" t="s">
        <v>10</v>
      </c>
      <c r="B13" s="30" t="s">
        <v>11</v>
      </c>
      <c r="C13" s="29">
        <v>8192400</v>
      </c>
      <c r="D13" s="38">
        <f t="shared" ref="D13:D76" si="2">E13-C13</f>
        <v>0</v>
      </c>
      <c r="E13" s="29">
        <v>8192400</v>
      </c>
      <c r="F13" s="29">
        <v>8192400</v>
      </c>
      <c r="G13" s="39">
        <f t="shared" ref="G13:G76" si="3">H13-F13</f>
        <v>0</v>
      </c>
      <c r="H13" s="29">
        <v>8192400</v>
      </c>
    </row>
    <row r="14" spans="1:8" ht="23.25" customHeight="1" x14ac:dyDescent="0.3">
      <c r="A14" s="22" t="s">
        <v>12</v>
      </c>
      <c r="B14" s="30" t="s">
        <v>13</v>
      </c>
      <c r="C14" s="29">
        <f>C15+C16+C17</f>
        <v>628326600</v>
      </c>
      <c r="D14" s="38">
        <f t="shared" si="2"/>
        <v>0</v>
      </c>
      <c r="E14" s="29">
        <f>E15+E16+E17</f>
        <v>628326600</v>
      </c>
      <c r="F14" s="29">
        <f>F15+F16+F17</f>
        <v>628328200</v>
      </c>
      <c r="G14" s="39">
        <f t="shared" si="3"/>
        <v>0</v>
      </c>
      <c r="H14" s="29">
        <f>H15+H16+H17</f>
        <v>628328200</v>
      </c>
    </row>
    <row r="15" spans="1:8" ht="23.25" customHeight="1" x14ac:dyDescent="0.3">
      <c r="A15" s="22" t="s">
        <v>14</v>
      </c>
      <c r="B15" s="28" t="s">
        <v>111</v>
      </c>
      <c r="C15" s="29">
        <v>600000000</v>
      </c>
      <c r="D15" s="38">
        <f t="shared" si="2"/>
        <v>0</v>
      </c>
      <c r="E15" s="29">
        <v>600000000</v>
      </c>
      <c r="F15" s="29">
        <v>600000000</v>
      </c>
      <c r="G15" s="39">
        <f t="shared" si="3"/>
        <v>0</v>
      </c>
      <c r="H15" s="29">
        <v>600000000</v>
      </c>
    </row>
    <row r="16" spans="1:8" ht="23.25" customHeight="1" x14ac:dyDescent="0.3">
      <c r="A16" s="22" t="s">
        <v>15</v>
      </c>
      <c r="B16" s="28" t="s">
        <v>112</v>
      </c>
      <c r="C16" s="29">
        <v>826600</v>
      </c>
      <c r="D16" s="38">
        <f t="shared" si="2"/>
        <v>0</v>
      </c>
      <c r="E16" s="29">
        <v>826600</v>
      </c>
      <c r="F16" s="29">
        <v>828200</v>
      </c>
      <c r="G16" s="39">
        <f t="shared" si="3"/>
        <v>0</v>
      </c>
      <c r="H16" s="29">
        <v>828200</v>
      </c>
    </row>
    <row r="17" spans="1:8" ht="37.5" customHeight="1" x14ac:dyDescent="0.3">
      <c r="A17" s="22" t="s">
        <v>56</v>
      </c>
      <c r="B17" s="28" t="s">
        <v>57</v>
      </c>
      <c r="C17" s="29">
        <v>27500000</v>
      </c>
      <c r="D17" s="38">
        <f t="shared" si="2"/>
        <v>0</v>
      </c>
      <c r="E17" s="29">
        <v>27500000</v>
      </c>
      <c r="F17" s="29">
        <v>27500000</v>
      </c>
      <c r="G17" s="39">
        <f t="shared" si="3"/>
        <v>0</v>
      </c>
      <c r="H17" s="29">
        <v>27500000</v>
      </c>
    </row>
    <row r="18" spans="1:8" ht="36" customHeight="1" x14ac:dyDescent="0.3">
      <c r="A18" s="22" t="s">
        <v>16</v>
      </c>
      <c r="B18" s="31" t="s">
        <v>17</v>
      </c>
      <c r="C18" s="29">
        <f>C19+C20+C23</f>
        <v>201320200</v>
      </c>
      <c r="D18" s="38">
        <f t="shared" si="2"/>
        <v>0</v>
      </c>
      <c r="E18" s="29">
        <f>E19+E20+E23</f>
        <v>201320200</v>
      </c>
      <c r="F18" s="29">
        <f>F19+F20+F23</f>
        <v>201439100</v>
      </c>
      <c r="G18" s="39">
        <f t="shared" si="3"/>
        <v>0</v>
      </c>
      <c r="H18" s="29">
        <f>H19+H20+H23</f>
        <v>201439100</v>
      </c>
    </row>
    <row r="19" spans="1:8" ht="37.5" x14ac:dyDescent="0.3">
      <c r="A19" s="22" t="s">
        <v>58</v>
      </c>
      <c r="B19" s="28" t="s">
        <v>59</v>
      </c>
      <c r="C19" s="29">
        <v>74806400</v>
      </c>
      <c r="D19" s="38">
        <f t="shared" si="2"/>
        <v>0</v>
      </c>
      <c r="E19" s="29">
        <v>74806400</v>
      </c>
      <c r="F19" s="29">
        <v>74881200</v>
      </c>
      <c r="G19" s="39">
        <f t="shared" si="3"/>
        <v>0</v>
      </c>
      <c r="H19" s="29">
        <v>74881200</v>
      </c>
    </row>
    <row r="20" spans="1:8" x14ac:dyDescent="0.3">
      <c r="A20" s="22" t="s">
        <v>46</v>
      </c>
      <c r="B20" s="28" t="s">
        <v>47</v>
      </c>
      <c r="C20" s="29">
        <f>C21+C22</f>
        <v>59000000</v>
      </c>
      <c r="D20" s="38">
        <f t="shared" si="2"/>
        <v>0</v>
      </c>
      <c r="E20" s="29">
        <f>E21+E22</f>
        <v>59000000</v>
      </c>
      <c r="F20" s="29">
        <f t="shared" ref="F20" si="4">F21+F22</f>
        <v>59000000</v>
      </c>
      <c r="G20" s="39">
        <f t="shared" si="3"/>
        <v>0</v>
      </c>
      <c r="H20" s="29">
        <f t="shared" ref="H20" si="5">H21+H22</f>
        <v>59000000</v>
      </c>
    </row>
    <row r="21" spans="1:8" ht="20.25" customHeight="1" x14ac:dyDescent="0.3">
      <c r="A21" s="22" t="s">
        <v>60</v>
      </c>
      <c r="B21" s="28" t="s">
        <v>61</v>
      </c>
      <c r="C21" s="29">
        <v>25000000</v>
      </c>
      <c r="D21" s="38">
        <f t="shared" si="2"/>
        <v>0</v>
      </c>
      <c r="E21" s="29">
        <v>25000000</v>
      </c>
      <c r="F21" s="29">
        <v>25000000</v>
      </c>
      <c r="G21" s="39">
        <f t="shared" si="3"/>
        <v>0</v>
      </c>
      <c r="H21" s="29">
        <v>25000000</v>
      </c>
    </row>
    <row r="22" spans="1:8" ht="21" customHeight="1" x14ac:dyDescent="0.3">
      <c r="A22" s="22" t="s">
        <v>62</v>
      </c>
      <c r="B22" s="28" t="s">
        <v>63</v>
      </c>
      <c r="C22" s="29">
        <v>34000000</v>
      </c>
      <c r="D22" s="38">
        <f t="shared" si="2"/>
        <v>0</v>
      </c>
      <c r="E22" s="29">
        <v>34000000</v>
      </c>
      <c r="F22" s="29">
        <v>34000000</v>
      </c>
      <c r="G22" s="39">
        <f t="shared" si="3"/>
        <v>0</v>
      </c>
      <c r="H22" s="29">
        <v>34000000</v>
      </c>
    </row>
    <row r="23" spans="1:8" ht="20.25" customHeight="1" x14ac:dyDescent="0.3">
      <c r="A23" s="22" t="s">
        <v>18</v>
      </c>
      <c r="B23" s="28" t="s">
        <v>19</v>
      </c>
      <c r="C23" s="29">
        <f>C24+C25</f>
        <v>67513800</v>
      </c>
      <c r="D23" s="38">
        <f t="shared" si="2"/>
        <v>0</v>
      </c>
      <c r="E23" s="29">
        <f>E24+E25</f>
        <v>67513800</v>
      </c>
      <c r="F23" s="29">
        <f>F24+F25</f>
        <v>67557900</v>
      </c>
      <c r="G23" s="39">
        <f t="shared" si="3"/>
        <v>0</v>
      </c>
      <c r="H23" s="29">
        <f>H24+H25</f>
        <v>67557900</v>
      </c>
    </row>
    <row r="24" spans="1:8" ht="37.5" x14ac:dyDescent="0.3">
      <c r="A24" s="22" t="s">
        <v>20</v>
      </c>
      <c r="B24" s="28" t="s">
        <v>21</v>
      </c>
      <c r="C24" s="29">
        <v>55861800</v>
      </c>
      <c r="D24" s="38">
        <f t="shared" si="2"/>
        <v>0</v>
      </c>
      <c r="E24" s="29">
        <v>55861800</v>
      </c>
      <c r="F24" s="29">
        <v>55976400</v>
      </c>
      <c r="G24" s="39">
        <f t="shared" si="3"/>
        <v>0</v>
      </c>
      <c r="H24" s="29">
        <v>55976400</v>
      </c>
    </row>
    <row r="25" spans="1:8" ht="37.5" x14ac:dyDescent="0.3">
      <c r="A25" s="22" t="s">
        <v>22</v>
      </c>
      <c r="B25" s="28" t="s">
        <v>23</v>
      </c>
      <c r="C25" s="29">
        <v>11652000</v>
      </c>
      <c r="D25" s="38">
        <f t="shared" si="2"/>
        <v>0</v>
      </c>
      <c r="E25" s="29">
        <v>11652000</v>
      </c>
      <c r="F25" s="29">
        <v>11581500</v>
      </c>
      <c r="G25" s="39">
        <f t="shared" si="3"/>
        <v>0</v>
      </c>
      <c r="H25" s="29">
        <v>11581500</v>
      </c>
    </row>
    <row r="26" spans="1:8" x14ac:dyDescent="0.3">
      <c r="A26" s="22" t="s">
        <v>24</v>
      </c>
      <c r="B26" s="32" t="s">
        <v>25</v>
      </c>
      <c r="C26" s="29">
        <f>C27+C28+C29</f>
        <v>24178100</v>
      </c>
      <c r="D26" s="38">
        <f t="shared" si="2"/>
        <v>-80000</v>
      </c>
      <c r="E26" s="29">
        <f>E27+E28+E29</f>
        <v>24098100</v>
      </c>
      <c r="F26" s="29">
        <f>F27+F28+F29</f>
        <v>24194200</v>
      </c>
      <c r="G26" s="39">
        <f t="shared" si="3"/>
        <v>-80000</v>
      </c>
      <c r="H26" s="29">
        <f>H27+H28+H29</f>
        <v>24114200</v>
      </c>
    </row>
    <row r="27" spans="1:8" ht="37.5" x14ac:dyDescent="0.3">
      <c r="A27" s="22" t="s">
        <v>64</v>
      </c>
      <c r="B27" s="28" t="s">
        <v>113</v>
      </c>
      <c r="C27" s="29">
        <v>24088100</v>
      </c>
      <c r="D27" s="38">
        <f t="shared" si="2"/>
        <v>0</v>
      </c>
      <c r="E27" s="29">
        <v>24088100</v>
      </c>
      <c r="F27" s="29">
        <v>24104200</v>
      </c>
      <c r="G27" s="39">
        <f t="shared" si="3"/>
        <v>0</v>
      </c>
      <c r="H27" s="29">
        <v>24104200</v>
      </c>
    </row>
    <row r="28" spans="1:8" x14ac:dyDescent="0.3">
      <c r="A28" s="22" t="s">
        <v>127</v>
      </c>
      <c r="B28" s="28" t="s">
        <v>128</v>
      </c>
      <c r="C28" s="29">
        <v>10000</v>
      </c>
      <c r="D28" s="38">
        <f t="shared" si="2"/>
        <v>0</v>
      </c>
      <c r="E28" s="29">
        <v>10000</v>
      </c>
      <c r="F28" s="29">
        <v>10000</v>
      </c>
      <c r="G28" s="39">
        <f t="shared" si="3"/>
        <v>0</v>
      </c>
      <c r="H28" s="29">
        <v>10000</v>
      </c>
    </row>
    <row r="29" spans="1:8" ht="56.25" customHeight="1" x14ac:dyDescent="0.3">
      <c r="A29" s="22" t="s">
        <v>65</v>
      </c>
      <c r="B29" s="40" t="s">
        <v>66</v>
      </c>
      <c r="C29" s="29">
        <v>80000</v>
      </c>
      <c r="D29" s="38">
        <f t="shared" si="2"/>
        <v>-80000</v>
      </c>
      <c r="E29" s="29">
        <v>0</v>
      </c>
      <c r="F29" s="29">
        <v>80000</v>
      </c>
      <c r="G29" s="39">
        <f t="shared" si="3"/>
        <v>-80000</v>
      </c>
      <c r="H29" s="29">
        <v>0</v>
      </c>
    </row>
    <row r="30" spans="1:8" ht="26.25" customHeight="1" x14ac:dyDescent="0.3">
      <c r="A30" s="21"/>
      <c r="B30" s="33" t="s">
        <v>144</v>
      </c>
      <c r="C30" s="26">
        <f t="shared" ref="C30:F30" si="6">C31+C40+C42+C45+C49</f>
        <v>497307354</v>
      </c>
      <c r="D30" s="14">
        <f t="shared" si="2"/>
        <v>10000000</v>
      </c>
      <c r="E30" s="26">
        <f t="shared" ref="E30" si="7">E31+E40+E42+E45+E49</f>
        <v>507307354</v>
      </c>
      <c r="F30" s="26">
        <f t="shared" si="6"/>
        <v>488799554</v>
      </c>
      <c r="G30" s="37">
        <f t="shared" si="3"/>
        <v>10000000</v>
      </c>
      <c r="H30" s="26">
        <f t="shared" ref="H30" si="8">H31+H40+H42+H45+H49</f>
        <v>498799554</v>
      </c>
    </row>
    <row r="31" spans="1:8" ht="37.5" x14ac:dyDescent="0.3">
      <c r="A31" s="22" t="s">
        <v>26</v>
      </c>
      <c r="B31" s="31" t="s">
        <v>27</v>
      </c>
      <c r="C31" s="29">
        <f>SUM(C32:C39)</f>
        <v>405654922</v>
      </c>
      <c r="D31" s="38">
        <f t="shared" si="2"/>
        <v>10000000</v>
      </c>
      <c r="E31" s="29">
        <f>SUM(E32:E39)</f>
        <v>415654922</v>
      </c>
      <c r="F31" s="29">
        <f>SUM(F32:F39)</f>
        <v>404478622</v>
      </c>
      <c r="G31" s="39">
        <f t="shared" si="3"/>
        <v>10000000</v>
      </c>
      <c r="H31" s="29">
        <f>SUM(H32:H39)</f>
        <v>414478622</v>
      </c>
    </row>
    <row r="32" spans="1:8" ht="57.75" customHeight="1" x14ac:dyDescent="0.3">
      <c r="A32" s="22" t="s">
        <v>67</v>
      </c>
      <c r="B32" s="28" t="s">
        <v>68</v>
      </c>
      <c r="C32" s="29">
        <v>2052100</v>
      </c>
      <c r="D32" s="38">
        <f t="shared" si="2"/>
        <v>0</v>
      </c>
      <c r="E32" s="29">
        <v>2052100</v>
      </c>
      <c r="F32" s="29">
        <v>2150800</v>
      </c>
      <c r="G32" s="39">
        <f t="shared" si="3"/>
        <v>0</v>
      </c>
      <c r="H32" s="29">
        <v>2150800</v>
      </c>
    </row>
    <row r="33" spans="1:8" ht="56.25" x14ac:dyDescent="0.3">
      <c r="A33" s="22" t="s">
        <v>69</v>
      </c>
      <c r="B33" s="34" t="s">
        <v>70</v>
      </c>
      <c r="C33" s="29">
        <v>350000000</v>
      </c>
      <c r="D33" s="38">
        <f t="shared" si="2"/>
        <v>10000000</v>
      </c>
      <c r="E33" s="29">
        <v>360000000</v>
      </c>
      <c r="F33" s="29">
        <v>350000000</v>
      </c>
      <c r="G33" s="39">
        <f t="shared" si="3"/>
        <v>10000000</v>
      </c>
      <c r="H33" s="29">
        <v>360000000</v>
      </c>
    </row>
    <row r="34" spans="1:8" s="13" customFormat="1" ht="64.5" customHeight="1" x14ac:dyDescent="0.3">
      <c r="A34" s="22" t="s">
        <v>71</v>
      </c>
      <c r="B34" s="28" t="s">
        <v>72</v>
      </c>
      <c r="C34" s="29">
        <v>631300</v>
      </c>
      <c r="D34" s="38">
        <f t="shared" si="2"/>
        <v>0</v>
      </c>
      <c r="E34" s="29">
        <v>631300</v>
      </c>
      <c r="F34" s="29">
        <v>631300</v>
      </c>
      <c r="G34" s="39">
        <f t="shared" si="3"/>
        <v>0</v>
      </c>
      <c r="H34" s="29">
        <v>631300</v>
      </c>
    </row>
    <row r="35" spans="1:8" s="23" customFormat="1" ht="53.25" customHeight="1" x14ac:dyDescent="0.2">
      <c r="A35" s="22" t="s">
        <v>73</v>
      </c>
      <c r="B35" s="28" t="s">
        <v>74</v>
      </c>
      <c r="C35" s="29">
        <v>191522</v>
      </c>
      <c r="D35" s="38">
        <f t="shared" si="2"/>
        <v>0</v>
      </c>
      <c r="E35" s="29">
        <v>191522</v>
      </c>
      <c r="F35" s="29">
        <v>191522</v>
      </c>
      <c r="G35" s="39">
        <f t="shared" si="3"/>
        <v>0</v>
      </c>
      <c r="H35" s="29">
        <v>191522</v>
      </c>
    </row>
    <row r="36" spans="1:8" ht="60" customHeight="1" x14ac:dyDescent="0.3">
      <c r="A36" s="22" t="s">
        <v>75</v>
      </c>
      <c r="B36" s="28" t="s">
        <v>76</v>
      </c>
      <c r="C36" s="29">
        <v>46100000</v>
      </c>
      <c r="D36" s="38">
        <f t="shared" si="2"/>
        <v>0</v>
      </c>
      <c r="E36" s="29">
        <v>46100000</v>
      </c>
      <c r="F36" s="29">
        <v>45000000</v>
      </c>
      <c r="G36" s="39">
        <f t="shared" si="3"/>
        <v>0</v>
      </c>
      <c r="H36" s="29">
        <v>45000000</v>
      </c>
    </row>
    <row r="37" spans="1:8" ht="46.5" customHeight="1" x14ac:dyDescent="0.3">
      <c r="A37" s="22" t="s">
        <v>77</v>
      </c>
      <c r="B37" s="28" t="s">
        <v>78</v>
      </c>
      <c r="C37" s="29">
        <v>880000</v>
      </c>
      <c r="D37" s="38">
        <f t="shared" si="2"/>
        <v>0</v>
      </c>
      <c r="E37" s="29">
        <v>880000</v>
      </c>
      <c r="F37" s="29">
        <v>705000</v>
      </c>
      <c r="G37" s="39">
        <f t="shared" si="3"/>
        <v>0</v>
      </c>
      <c r="H37" s="29">
        <v>705000</v>
      </c>
    </row>
    <row r="38" spans="1:8" ht="58.5" customHeight="1" x14ac:dyDescent="0.3">
      <c r="A38" s="22" t="s">
        <v>79</v>
      </c>
      <c r="B38" s="28" t="s">
        <v>80</v>
      </c>
      <c r="C38" s="29">
        <v>4000000</v>
      </c>
      <c r="D38" s="38">
        <f t="shared" si="2"/>
        <v>0</v>
      </c>
      <c r="E38" s="29">
        <v>4000000</v>
      </c>
      <c r="F38" s="29">
        <v>4000000</v>
      </c>
      <c r="G38" s="39">
        <f t="shared" si="3"/>
        <v>0</v>
      </c>
      <c r="H38" s="29">
        <v>4000000</v>
      </c>
    </row>
    <row r="39" spans="1:8" ht="78.75" customHeight="1" x14ac:dyDescent="0.3">
      <c r="A39" s="22" t="s">
        <v>129</v>
      </c>
      <c r="B39" s="40" t="s">
        <v>130</v>
      </c>
      <c r="C39" s="29">
        <v>1800000</v>
      </c>
      <c r="D39" s="38">
        <f t="shared" si="2"/>
        <v>0</v>
      </c>
      <c r="E39" s="29">
        <v>1800000</v>
      </c>
      <c r="F39" s="29">
        <v>1800000</v>
      </c>
      <c r="G39" s="39">
        <f t="shared" si="3"/>
        <v>0</v>
      </c>
      <c r="H39" s="29">
        <v>1800000</v>
      </c>
    </row>
    <row r="40" spans="1:8" ht="29.25" customHeight="1" x14ac:dyDescent="0.3">
      <c r="A40" s="22" t="s">
        <v>28</v>
      </c>
      <c r="B40" s="31" t="s">
        <v>29</v>
      </c>
      <c r="C40" s="29">
        <f>C41</f>
        <v>18061232</v>
      </c>
      <c r="D40" s="38">
        <f t="shared" si="2"/>
        <v>0</v>
      </c>
      <c r="E40" s="29">
        <f>E41</f>
        <v>18061232</v>
      </c>
      <c r="F40" s="29">
        <f>F41</f>
        <v>18061232</v>
      </c>
      <c r="G40" s="39">
        <f t="shared" si="3"/>
        <v>0</v>
      </c>
      <c r="H40" s="29">
        <f>H41</f>
        <v>18061232</v>
      </c>
    </row>
    <row r="41" spans="1:8" ht="29.25" customHeight="1" x14ac:dyDescent="0.3">
      <c r="A41" s="22" t="s">
        <v>30</v>
      </c>
      <c r="B41" s="28" t="s">
        <v>31</v>
      </c>
      <c r="C41" s="29">
        <v>18061232</v>
      </c>
      <c r="D41" s="38">
        <f t="shared" si="2"/>
        <v>0</v>
      </c>
      <c r="E41" s="29">
        <v>18061232</v>
      </c>
      <c r="F41" s="29">
        <v>18061232</v>
      </c>
      <c r="G41" s="39">
        <f t="shared" si="3"/>
        <v>0</v>
      </c>
      <c r="H41" s="29">
        <v>18061232</v>
      </c>
    </row>
    <row r="42" spans="1:8" ht="29.25" customHeight="1" x14ac:dyDescent="0.3">
      <c r="A42" s="22" t="s">
        <v>114</v>
      </c>
      <c r="B42" s="31" t="s">
        <v>115</v>
      </c>
      <c r="C42" s="29">
        <f>C43+C44</f>
        <v>7540500</v>
      </c>
      <c r="D42" s="38">
        <f t="shared" si="2"/>
        <v>0</v>
      </c>
      <c r="E42" s="29">
        <f>E43+E44</f>
        <v>7540500</v>
      </c>
      <c r="F42" s="29">
        <f>F43+F44</f>
        <v>7540500</v>
      </c>
      <c r="G42" s="39">
        <f t="shared" si="3"/>
        <v>0</v>
      </c>
      <c r="H42" s="29">
        <f>H43+H44</f>
        <v>7540500</v>
      </c>
    </row>
    <row r="43" spans="1:8" ht="29.25" customHeight="1" x14ac:dyDescent="0.3">
      <c r="A43" s="22" t="s">
        <v>81</v>
      </c>
      <c r="B43" s="28" t="s">
        <v>82</v>
      </c>
      <c r="C43" s="29">
        <f t="shared" ref="C43:E43" si="9">5352000+127100</f>
        <v>5479100</v>
      </c>
      <c r="D43" s="38">
        <f t="shared" si="2"/>
        <v>0</v>
      </c>
      <c r="E43" s="29">
        <f t="shared" si="9"/>
        <v>5479100</v>
      </c>
      <c r="F43" s="29">
        <f t="shared" ref="F43:H43" si="10">5352000+127100</f>
        <v>5479100</v>
      </c>
      <c r="G43" s="39">
        <f t="shared" si="3"/>
        <v>0</v>
      </c>
      <c r="H43" s="29">
        <f t="shared" si="10"/>
        <v>5479100</v>
      </c>
    </row>
    <row r="44" spans="1:8" ht="29.25" customHeight="1" x14ac:dyDescent="0.3">
      <c r="A44" s="22" t="s">
        <v>83</v>
      </c>
      <c r="B44" s="28" t="s">
        <v>84</v>
      </c>
      <c r="C44" s="29">
        <f t="shared" ref="C44:E44" si="11">2000000+30000+28400+3000</f>
        <v>2061400</v>
      </c>
      <c r="D44" s="38">
        <f t="shared" si="2"/>
        <v>0</v>
      </c>
      <c r="E44" s="29">
        <f t="shared" si="11"/>
        <v>2061400</v>
      </c>
      <c r="F44" s="29">
        <f t="shared" ref="F44:H44" si="12">2000000+30000+28400+3000</f>
        <v>2061400</v>
      </c>
      <c r="G44" s="39">
        <f t="shared" si="3"/>
        <v>0</v>
      </c>
      <c r="H44" s="29">
        <f t="shared" si="12"/>
        <v>2061400</v>
      </c>
    </row>
    <row r="45" spans="1:8" ht="29.25" customHeight="1" x14ac:dyDescent="0.3">
      <c r="A45" s="22" t="s">
        <v>32</v>
      </c>
      <c r="B45" s="31" t="s">
        <v>33</v>
      </c>
      <c r="C45" s="29">
        <f>C46+C47+C48</f>
        <v>48817500</v>
      </c>
      <c r="D45" s="38">
        <f t="shared" si="2"/>
        <v>0</v>
      </c>
      <c r="E45" s="29">
        <f>E46+E47+E48</f>
        <v>48817500</v>
      </c>
      <c r="F45" s="29">
        <f>F46+F47+F48</f>
        <v>41487000</v>
      </c>
      <c r="G45" s="39">
        <f t="shared" si="3"/>
        <v>0</v>
      </c>
      <c r="H45" s="29">
        <f>H46+H47+H48</f>
        <v>41487000</v>
      </c>
    </row>
    <row r="46" spans="1:8" ht="29.25" customHeight="1" x14ac:dyDescent="0.3">
      <c r="A46" s="22" t="s">
        <v>85</v>
      </c>
      <c r="B46" s="28" t="s">
        <v>86</v>
      </c>
      <c r="C46" s="29">
        <v>35313000</v>
      </c>
      <c r="D46" s="38">
        <f t="shared" si="2"/>
        <v>0</v>
      </c>
      <c r="E46" s="29">
        <v>35313000</v>
      </c>
      <c r="F46" s="29">
        <v>28800000</v>
      </c>
      <c r="G46" s="39">
        <f t="shared" si="3"/>
        <v>0</v>
      </c>
      <c r="H46" s="29">
        <v>28800000</v>
      </c>
    </row>
    <row r="47" spans="1:8" ht="68.25" customHeight="1" x14ac:dyDescent="0.3">
      <c r="A47" s="22" t="s">
        <v>48</v>
      </c>
      <c r="B47" s="34" t="s">
        <v>34</v>
      </c>
      <c r="C47" s="29">
        <v>6004500</v>
      </c>
      <c r="D47" s="38">
        <f t="shared" si="2"/>
        <v>0</v>
      </c>
      <c r="E47" s="29">
        <v>6004500</v>
      </c>
      <c r="F47" s="29">
        <v>5187000</v>
      </c>
      <c r="G47" s="39">
        <f t="shared" si="3"/>
        <v>0</v>
      </c>
      <c r="H47" s="29">
        <v>5187000</v>
      </c>
    </row>
    <row r="48" spans="1:8" ht="47.25" customHeight="1" x14ac:dyDescent="0.3">
      <c r="A48" s="22" t="s">
        <v>87</v>
      </c>
      <c r="B48" s="28" t="s">
        <v>88</v>
      </c>
      <c r="C48" s="29">
        <v>7500000</v>
      </c>
      <c r="D48" s="38">
        <f t="shared" si="2"/>
        <v>0</v>
      </c>
      <c r="E48" s="29">
        <v>7500000</v>
      </c>
      <c r="F48" s="29">
        <v>7500000</v>
      </c>
      <c r="G48" s="39">
        <f t="shared" si="3"/>
        <v>0</v>
      </c>
      <c r="H48" s="29">
        <v>7500000</v>
      </c>
    </row>
    <row r="49" spans="1:8" x14ac:dyDescent="0.3">
      <c r="A49" s="22" t="s">
        <v>35</v>
      </c>
      <c r="B49" s="31" t="s">
        <v>36</v>
      </c>
      <c r="C49" s="29">
        <f>SUM(C50:C71)</f>
        <v>17233200</v>
      </c>
      <c r="D49" s="38">
        <f t="shared" si="2"/>
        <v>0</v>
      </c>
      <c r="E49" s="29">
        <f>SUM(E50:E71)</f>
        <v>17233200</v>
      </c>
      <c r="F49" s="29">
        <f>SUM(F50:F71)</f>
        <v>17232200</v>
      </c>
      <c r="G49" s="39">
        <f t="shared" si="3"/>
        <v>0</v>
      </c>
      <c r="H49" s="29">
        <f>SUM(H50:H71)</f>
        <v>17232200</v>
      </c>
    </row>
    <row r="50" spans="1:8" ht="63" customHeight="1" x14ac:dyDescent="0.3">
      <c r="A50" s="22" t="s">
        <v>89</v>
      </c>
      <c r="B50" s="40" t="s">
        <v>90</v>
      </c>
      <c r="C50" s="29">
        <v>50500</v>
      </c>
      <c r="D50" s="38">
        <f t="shared" si="2"/>
        <v>0</v>
      </c>
      <c r="E50" s="29">
        <v>50500</v>
      </c>
      <c r="F50" s="29">
        <v>50500</v>
      </c>
      <c r="G50" s="39">
        <f t="shared" si="3"/>
        <v>0</v>
      </c>
      <c r="H50" s="29">
        <v>50500</v>
      </c>
    </row>
    <row r="51" spans="1:8" ht="78" customHeight="1" x14ac:dyDescent="0.3">
      <c r="A51" s="22" t="s">
        <v>91</v>
      </c>
      <c r="B51" s="40" t="s">
        <v>92</v>
      </c>
      <c r="C51" s="29">
        <v>159900</v>
      </c>
      <c r="D51" s="38">
        <f t="shared" si="2"/>
        <v>0</v>
      </c>
      <c r="E51" s="29">
        <v>159900</v>
      </c>
      <c r="F51" s="29">
        <v>159900</v>
      </c>
      <c r="G51" s="39">
        <f t="shared" si="3"/>
        <v>0</v>
      </c>
      <c r="H51" s="29">
        <v>159900</v>
      </c>
    </row>
    <row r="52" spans="1:8" ht="75" x14ac:dyDescent="0.3">
      <c r="A52" s="22" t="s">
        <v>131</v>
      </c>
      <c r="B52" s="40" t="s">
        <v>132</v>
      </c>
      <c r="C52" s="29">
        <v>1000</v>
      </c>
      <c r="D52" s="38">
        <f t="shared" si="2"/>
        <v>0</v>
      </c>
      <c r="E52" s="29">
        <v>1000</v>
      </c>
      <c r="F52" s="29">
        <v>1000</v>
      </c>
      <c r="G52" s="39">
        <f t="shared" si="3"/>
        <v>0</v>
      </c>
      <c r="H52" s="29">
        <v>1000</v>
      </c>
    </row>
    <row r="53" spans="1:8" ht="75.75" customHeight="1" x14ac:dyDescent="0.3">
      <c r="A53" s="22" t="s">
        <v>93</v>
      </c>
      <c r="B53" s="40" t="s">
        <v>94</v>
      </c>
      <c r="C53" s="29">
        <v>4300</v>
      </c>
      <c r="D53" s="38">
        <f t="shared" si="2"/>
        <v>0</v>
      </c>
      <c r="E53" s="29">
        <v>4300</v>
      </c>
      <c r="F53" s="29">
        <v>4300</v>
      </c>
      <c r="G53" s="39">
        <f t="shared" si="3"/>
        <v>0</v>
      </c>
      <c r="H53" s="29">
        <v>4300</v>
      </c>
    </row>
    <row r="54" spans="1:8" ht="81" customHeight="1" x14ac:dyDescent="0.3">
      <c r="A54" s="22" t="s">
        <v>133</v>
      </c>
      <c r="B54" s="40" t="s">
        <v>134</v>
      </c>
      <c r="C54" s="29">
        <v>849500</v>
      </c>
      <c r="D54" s="38">
        <f t="shared" si="2"/>
        <v>0</v>
      </c>
      <c r="E54" s="29">
        <v>849500</v>
      </c>
      <c r="F54" s="29">
        <v>849500</v>
      </c>
      <c r="G54" s="39">
        <f t="shared" si="3"/>
        <v>0</v>
      </c>
      <c r="H54" s="29">
        <v>849500</v>
      </c>
    </row>
    <row r="55" spans="1:8" ht="93" customHeight="1" x14ac:dyDescent="0.3">
      <c r="A55" s="22" t="s">
        <v>116</v>
      </c>
      <c r="B55" s="40" t="s">
        <v>117</v>
      </c>
      <c r="C55" s="29">
        <v>130000</v>
      </c>
      <c r="D55" s="38">
        <f t="shared" si="2"/>
        <v>0</v>
      </c>
      <c r="E55" s="29">
        <v>130000</v>
      </c>
      <c r="F55" s="29">
        <v>130000</v>
      </c>
      <c r="G55" s="39">
        <f t="shared" si="3"/>
        <v>0</v>
      </c>
      <c r="H55" s="29">
        <v>130000</v>
      </c>
    </row>
    <row r="56" spans="1:8" ht="75" x14ac:dyDescent="0.3">
      <c r="A56" s="22" t="s">
        <v>95</v>
      </c>
      <c r="B56" s="40" t="s">
        <v>96</v>
      </c>
      <c r="C56" s="29">
        <f>1150000+9200</f>
        <v>1159200</v>
      </c>
      <c r="D56" s="38">
        <f t="shared" si="2"/>
        <v>0</v>
      </c>
      <c r="E56" s="29">
        <f>1150000+9200</f>
        <v>1159200</v>
      </c>
      <c r="F56" s="29">
        <f>1150000+10200</f>
        <v>1160200</v>
      </c>
      <c r="G56" s="39">
        <f t="shared" si="3"/>
        <v>0</v>
      </c>
      <c r="H56" s="29">
        <f>1150000+10200</f>
        <v>1160200</v>
      </c>
    </row>
    <row r="57" spans="1:8" s="13" customFormat="1" ht="75" x14ac:dyDescent="0.3">
      <c r="A57" s="22" t="s">
        <v>118</v>
      </c>
      <c r="B57" s="40" t="s">
        <v>119</v>
      </c>
      <c r="C57" s="29">
        <v>27500</v>
      </c>
      <c r="D57" s="38">
        <f t="shared" si="2"/>
        <v>0</v>
      </c>
      <c r="E57" s="29">
        <v>27500</v>
      </c>
      <c r="F57" s="29">
        <v>27500</v>
      </c>
      <c r="G57" s="39">
        <f t="shared" si="3"/>
        <v>0</v>
      </c>
      <c r="H57" s="29">
        <v>27500</v>
      </c>
    </row>
    <row r="58" spans="1:8" s="13" customFormat="1" ht="93.75" x14ac:dyDescent="0.3">
      <c r="A58" s="22" t="s">
        <v>120</v>
      </c>
      <c r="B58" s="40" t="s">
        <v>121</v>
      </c>
      <c r="C58" s="29">
        <v>62500</v>
      </c>
      <c r="D58" s="38">
        <f t="shared" si="2"/>
        <v>0</v>
      </c>
      <c r="E58" s="29">
        <v>62500</v>
      </c>
      <c r="F58" s="29">
        <v>62500</v>
      </c>
      <c r="G58" s="39">
        <f t="shared" si="3"/>
        <v>0</v>
      </c>
      <c r="H58" s="29">
        <v>62500</v>
      </c>
    </row>
    <row r="59" spans="1:8" ht="75" x14ac:dyDescent="0.3">
      <c r="A59" s="22" t="s">
        <v>97</v>
      </c>
      <c r="B59" s="40" t="s">
        <v>98</v>
      </c>
      <c r="C59" s="29">
        <v>182900</v>
      </c>
      <c r="D59" s="38">
        <f t="shared" si="2"/>
        <v>0</v>
      </c>
      <c r="E59" s="29">
        <v>182900</v>
      </c>
      <c r="F59" s="29">
        <v>182900</v>
      </c>
      <c r="G59" s="39">
        <f t="shared" si="3"/>
        <v>0</v>
      </c>
      <c r="H59" s="29">
        <v>182900</v>
      </c>
    </row>
    <row r="60" spans="1:8" ht="93.75" x14ac:dyDescent="0.3">
      <c r="A60" s="22" t="s">
        <v>99</v>
      </c>
      <c r="B60" s="40" t="s">
        <v>122</v>
      </c>
      <c r="C60" s="29">
        <v>63900</v>
      </c>
      <c r="D60" s="38">
        <f t="shared" si="2"/>
        <v>0</v>
      </c>
      <c r="E60" s="29">
        <v>63900</v>
      </c>
      <c r="F60" s="29">
        <v>63900</v>
      </c>
      <c r="G60" s="39">
        <f t="shared" si="3"/>
        <v>0</v>
      </c>
      <c r="H60" s="29">
        <v>63900</v>
      </c>
    </row>
    <row r="61" spans="1:8" ht="93.75" x14ac:dyDescent="0.3">
      <c r="A61" s="22" t="s">
        <v>100</v>
      </c>
      <c r="B61" s="40" t="s">
        <v>123</v>
      </c>
      <c r="C61" s="29">
        <v>80000</v>
      </c>
      <c r="D61" s="38">
        <f t="shared" si="2"/>
        <v>0</v>
      </c>
      <c r="E61" s="29">
        <v>80000</v>
      </c>
      <c r="F61" s="29">
        <v>80000</v>
      </c>
      <c r="G61" s="39">
        <f t="shared" si="3"/>
        <v>0</v>
      </c>
      <c r="H61" s="29">
        <v>80000</v>
      </c>
    </row>
    <row r="62" spans="1:8" ht="75" x14ac:dyDescent="0.3">
      <c r="A62" s="22" t="s">
        <v>101</v>
      </c>
      <c r="B62" s="40" t="s">
        <v>102</v>
      </c>
      <c r="C62" s="29">
        <f t="shared" ref="C62:E62" si="13">50000+32000</f>
        <v>82000</v>
      </c>
      <c r="D62" s="38">
        <f t="shared" si="2"/>
        <v>0</v>
      </c>
      <c r="E62" s="29">
        <f t="shared" si="13"/>
        <v>82000</v>
      </c>
      <c r="F62" s="29">
        <f t="shared" ref="F62:H62" si="14">50000+32000</f>
        <v>82000</v>
      </c>
      <c r="G62" s="39">
        <f t="shared" si="3"/>
        <v>0</v>
      </c>
      <c r="H62" s="29">
        <f t="shared" si="14"/>
        <v>82000</v>
      </c>
    </row>
    <row r="63" spans="1:8" ht="93.75" x14ac:dyDescent="0.3">
      <c r="A63" s="22" t="s">
        <v>103</v>
      </c>
      <c r="B63" s="40" t="s">
        <v>135</v>
      </c>
      <c r="C63" s="29">
        <v>8800</v>
      </c>
      <c r="D63" s="38">
        <f t="shared" si="2"/>
        <v>0</v>
      </c>
      <c r="E63" s="29">
        <v>8800</v>
      </c>
      <c r="F63" s="29">
        <v>8800</v>
      </c>
      <c r="G63" s="39">
        <f t="shared" si="3"/>
        <v>0</v>
      </c>
      <c r="H63" s="29">
        <v>8800</v>
      </c>
    </row>
    <row r="64" spans="1:8" ht="75" x14ac:dyDescent="0.3">
      <c r="A64" s="22" t="s">
        <v>104</v>
      </c>
      <c r="B64" s="40" t="s">
        <v>105</v>
      </c>
      <c r="C64" s="29">
        <f>12000</f>
        <v>12000</v>
      </c>
      <c r="D64" s="38">
        <f t="shared" si="2"/>
        <v>0</v>
      </c>
      <c r="E64" s="29">
        <f>12000</f>
        <v>12000</v>
      </c>
      <c r="F64" s="29">
        <f>10000</f>
        <v>10000</v>
      </c>
      <c r="G64" s="39">
        <f t="shared" si="3"/>
        <v>0</v>
      </c>
      <c r="H64" s="29">
        <f>10000</f>
        <v>10000</v>
      </c>
    </row>
    <row r="65" spans="1:8" ht="75" x14ac:dyDescent="0.3">
      <c r="A65" s="22" t="s">
        <v>106</v>
      </c>
      <c r="B65" s="40" t="s">
        <v>107</v>
      </c>
      <c r="C65" s="29">
        <f>50000+30000+2188100</f>
        <v>2268100</v>
      </c>
      <c r="D65" s="38">
        <f t="shared" si="2"/>
        <v>0</v>
      </c>
      <c r="E65" s="29">
        <f>50000+30000+2188100</f>
        <v>2268100</v>
      </c>
      <c r="F65" s="29">
        <f>50000+30000+2188100</f>
        <v>2268100</v>
      </c>
      <c r="G65" s="39">
        <f t="shared" si="3"/>
        <v>0</v>
      </c>
      <c r="H65" s="29">
        <f>50000+30000+2188100</f>
        <v>2268100</v>
      </c>
    </row>
    <row r="66" spans="1:8" ht="75" x14ac:dyDescent="0.3">
      <c r="A66" s="22" t="s">
        <v>108</v>
      </c>
      <c r="B66" s="40" t="s">
        <v>109</v>
      </c>
      <c r="C66" s="29">
        <f t="shared" ref="C66:E66" si="15">25000+12000+4559700</f>
        <v>4596700</v>
      </c>
      <c r="D66" s="38">
        <f t="shared" si="2"/>
        <v>0</v>
      </c>
      <c r="E66" s="29">
        <f t="shared" si="15"/>
        <v>4596700</v>
      </c>
      <c r="F66" s="29">
        <f t="shared" ref="F66:H66" si="16">25000+12000+4559700</f>
        <v>4596700</v>
      </c>
      <c r="G66" s="39">
        <f t="shared" si="3"/>
        <v>0</v>
      </c>
      <c r="H66" s="29">
        <f t="shared" si="16"/>
        <v>4596700</v>
      </c>
    </row>
    <row r="67" spans="1:8" ht="112.5" x14ac:dyDescent="0.3">
      <c r="A67" s="22" t="s">
        <v>136</v>
      </c>
      <c r="B67" s="40" t="s">
        <v>137</v>
      </c>
      <c r="C67" s="29">
        <v>437700</v>
      </c>
      <c r="D67" s="38">
        <f t="shared" si="2"/>
        <v>0</v>
      </c>
      <c r="E67" s="29">
        <v>437700</v>
      </c>
      <c r="F67" s="29">
        <v>437700</v>
      </c>
      <c r="G67" s="39">
        <f t="shared" si="3"/>
        <v>0</v>
      </c>
      <c r="H67" s="29">
        <v>437700</v>
      </c>
    </row>
    <row r="68" spans="1:8" ht="56.25" x14ac:dyDescent="0.3">
      <c r="A68" s="22" t="s">
        <v>51</v>
      </c>
      <c r="B68" s="35" t="s">
        <v>52</v>
      </c>
      <c r="C68" s="29">
        <f t="shared" ref="C68:E68" si="17">393900+300</f>
        <v>394200</v>
      </c>
      <c r="D68" s="38">
        <f t="shared" si="2"/>
        <v>0</v>
      </c>
      <c r="E68" s="29">
        <f t="shared" si="17"/>
        <v>394200</v>
      </c>
      <c r="F68" s="29">
        <f t="shared" ref="F68:H68" si="18">393900+300</f>
        <v>394200</v>
      </c>
      <c r="G68" s="39">
        <f t="shared" si="3"/>
        <v>0</v>
      </c>
      <c r="H68" s="29">
        <f t="shared" si="18"/>
        <v>394200</v>
      </c>
    </row>
    <row r="69" spans="1:8" ht="56.25" x14ac:dyDescent="0.3">
      <c r="A69" s="22" t="s">
        <v>53</v>
      </c>
      <c r="B69" s="35" t="s">
        <v>54</v>
      </c>
      <c r="C69" s="29">
        <f>41000+200000+474700</f>
        <v>715700</v>
      </c>
      <c r="D69" s="38">
        <f t="shared" si="2"/>
        <v>0</v>
      </c>
      <c r="E69" s="29">
        <f>41000+200000+474700</f>
        <v>715700</v>
      </c>
      <c r="F69" s="29">
        <f>41000+200000+474700</f>
        <v>715700</v>
      </c>
      <c r="G69" s="39">
        <f t="shared" si="3"/>
        <v>0</v>
      </c>
      <c r="H69" s="29">
        <f>41000+200000+474700</f>
        <v>715700</v>
      </c>
    </row>
    <row r="70" spans="1:8" ht="65.25" customHeight="1" x14ac:dyDescent="0.3">
      <c r="A70" s="22" t="s">
        <v>124</v>
      </c>
      <c r="B70" s="35" t="s">
        <v>55</v>
      </c>
      <c r="C70" s="29">
        <f t="shared" ref="C70:E70" si="19">24500+1500000+1382300+40000</f>
        <v>2946800</v>
      </c>
      <c r="D70" s="38">
        <f t="shared" si="2"/>
        <v>0</v>
      </c>
      <c r="E70" s="29">
        <f t="shared" si="19"/>
        <v>2946800</v>
      </c>
      <c r="F70" s="29">
        <f>24500+1500000+1382300+40000</f>
        <v>2946800</v>
      </c>
      <c r="G70" s="39">
        <f t="shared" si="3"/>
        <v>0</v>
      </c>
      <c r="H70" s="29">
        <f>24500+1500000+1382300+40000</f>
        <v>2946800</v>
      </c>
    </row>
    <row r="71" spans="1:8" ht="56.25" x14ac:dyDescent="0.3">
      <c r="A71" s="22" t="s">
        <v>49</v>
      </c>
      <c r="B71" s="28" t="s">
        <v>50</v>
      </c>
      <c r="C71" s="29">
        <f t="shared" ref="C71:E71" si="20">3000000</f>
        <v>3000000</v>
      </c>
      <c r="D71" s="38">
        <f t="shared" si="2"/>
        <v>0</v>
      </c>
      <c r="E71" s="29">
        <f t="shared" si="20"/>
        <v>3000000</v>
      </c>
      <c r="F71" s="29">
        <f t="shared" ref="F71:H71" si="21">3000000</f>
        <v>3000000</v>
      </c>
      <c r="G71" s="39">
        <f t="shared" si="3"/>
        <v>0</v>
      </c>
      <c r="H71" s="29">
        <f t="shared" si="21"/>
        <v>3000000</v>
      </c>
    </row>
    <row r="72" spans="1:8" ht="23.25" customHeight="1" x14ac:dyDescent="0.3">
      <c r="A72" s="21" t="s">
        <v>37</v>
      </c>
      <c r="B72" s="25" t="s">
        <v>145</v>
      </c>
      <c r="C72" s="26">
        <f>C73</f>
        <v>5557224700</v>
      </c>
      <c r="D72" s="14">
        <f t="shared" si="2"/>
        <v>323779500</v>
      </c>
      <c r="E72" s="26">
        <f>E73</f>
        <v>5881004200</v>
      </c>
      <c r="F72" s="26">
        <f>F73</f>
        <v>4786691700</v>
      </c>
      <c r="G72" s="37">
        <f t="shared" si="3"/>
        <v>210362400</v>
      </c>
      <c r="H72" s="26">
        <f>H73</f>
        <v>4997054100</v>
      </c>
    </row>
    <row r="73" spans="1:8" x14ac:dyDescent="0.3">
      <c r="A73" s="22" t="s">
        <v>38</v>
      </c>
      <c r="B73" s="32" t="s">
        <v>39</v>
      </c>
      <c r="C73" s="29">
        <f>C74+C75+C76+C77</f>
        <v>5557224700</v>
      </c>
      <c r="D73" s="38">
        <f t="shared" si="2"/>
        <v>323779500</v>
      </c>
      <c r="E73" s="29">
        <f>E74+E75+E76+E77</f>
        <v>5881004200</v>
      </c>
      <c r="F73" s="29">
        <f>F74+F75+F76+F77</f>
        <v>4786691700</v>
      </c>
      <c r="G73" s="39">
        <f t="shared" si="3"/>
        <v>210362400</v>
      </c>
      <c r="H73" s="29">
        <f>H74+H75+H76+H77</f>
        <v>4997054100</v>
      </c>
    </row>
    <row r="74" spans="1:8" x14ac:dyDescent="0.3">
      <c r="A74" s="22" t="s">
        <v>138</v>
      </c>
      <c r="B74" s="28" t="s">
        <v>139</v>
      </c>
      <c r="C74" s="29">
        <v>234945700</v>
      </c>
      <c r="D74" s="38">
        <f t="shared" si="2"/>
        <v>0</v>
      </c>
      <c r="E74" s="29">
        <v>234945700</v>
      </c>
      <c r="F74" s="29">
        <v>95237100</v>
      </c>
      <c r="G74" s="39">
        <f t="shared" si="3"/>
        <v>0</v>
      </c>
      <c r="H74" s="29">
        <v>95237100</v>
      </c>
    </row>
    <row r="75" spans="1:8" x14ac:dyDescent="0.3">
      <c r="A75" s="22" t="s">
        <v>40</v>
      </c>
      <c r="B75" s="28" t="s">
        <v>41</v>
      </c>
      <c r="C75" s="29">
        <v>1006473100</v>
      </c>
      <c r="D75" s="38">
        <f t="shared" si="2"/>
        <v>323779500</v>
      </c>
      <c r="E75" s="29">
        <v>1330252600</v>
      </c>
      <c r="F75" s="29">
        <v>696563900</v>
      </c>
      <c r="G75" s="39">
        <f t="shared" si="3"/>
        <v>210362400</v>
      </c>
      <c r="H75" s="29">
        <v>906926300</v>
      </c>
    </row>
    <row r="76" spans="1:8" x14ac:dyDescent="0.3">
      <c r="A76" s="22" t="s">
        <v>42</v>
      </c>
      <c r="B76" s="28" t="s">
        <v>125</v>
      </c>
      <c r="C76" s="29">
        <v>4220695100</v>
      </c>
      <c r="D76" s="38">
        <f t="shared" si="2"/>
        <v>0</v>
      </c>
      <c r="E76" s="29">
        <v>4220695100</v>
      </c>
      <c r="F76" s="29">
        <v>3899779900</v>
      </c>
      <c r="G76" s="39">
        <f t="shared" si="3"/>
        <v>0</v>
      </c>
      <c r="H76" s="29">
        <v>3899779900</v>
      </c>
    </row>
    <row r="77" spans="1:8" x14ac:dyDescent="0.3">
      <c r="A77" s="22" t="s">
        <v>43</v>
      </c>
      <c r="B77" s="28" t="s">
        <v>44</v>
      </c>
      <c r="C77" s="29">
        <v>95110800</v>
      </c>
      <c r="D77" s="38">
        <f t="shared" ref="D77:D78" si="22">E77-C77</f>
        <v>0</v>
      </c>
      <c r="E77" s="29">
        <v>95110800</v>
      </c>
      <c r="F77" s="29">
        <v>95110800</v>
      </c>
      <c r="G77" s="39">
        <f t="shared" ref="G77:G78" si="23">H77-F77</f>
        <v>0</v>
      </c>
      <c r="H77" s="29">
        <v>95110800</v>
      </c>
    </row>
    <row r="78" spans="1:8" x14ac:dyDescent="0.3">
      <c r="A78" s="24"/>
      <c r="B78" s="33" t="s">
        <v>146</v>
      </c>
      <c r="C78" s="36">
        <f>C10+C72</f>
        <v>10038863654</v>
      </c>
      <c r="D78" s="14">
        <f t="shared" si="22"/>
        <v>333699500</v>
      </c>
      <c r="E78" s="36">
        <f>E10+E72</f>
        <v>10372563154</v>
      </c>
      <c r="F78" s="36">
        <f>F10+F72</f>
        <v>9358416654</v>
      </c>
      <c r="G78" s="37">
        <f t="shared" si="23"/>
        <v>320282400</v>
      </c>
      <c r="H78" s="36">
        <f>H10+H72</f>
        <v>9678699054</v>
      </c>
    </row>
  </sheetData>
  <sheetProtection selectLockedCells="1" selectUnlockedCells="1"/>
  <mergeCells count="6">
    <mergeCell ref="G2:H2"/>
    <mergeCell ref="C7:E7"/>
    <mergeCell ref="F7:H7"/>
    <mergeCell ref="A7:A8"/>
    <mergeCell ref="B7:B8"/>
    <mergeCell ref="A4:H4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2019-01-24T12:24:04Z</cp:lastPrinted>
  <dcterms:created xsi:type="dcterms:W3CDTF">2018-12-18T05:10:00Z</dcterms:created>
  <dcterms:modified xsi:type="dcterms:W3CDTF">2023-05-15T06:05:41Z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