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desktop\user\glava5\Desktop\"/>
    </mc:Choice>
  </mc:AlternateContent>
  <bookViews>
    <workbookView xWindow="0" yWindow="0" windowWidth="2175" windowHeight="0"/>
  </bookViews>
  <sheets>
    <sheet name="2022" sheetId="5" r:id="rId1"/>
  </sheets>
  <calcPr calcId="162913"/>
</workbook>
</file>

<file path=xl/calcChain.xml><?xml version="1.0" encoding="utf-8"?>
<calcChain xmlns="http://schemas.openxmlformats.org/spreadsheetml/2006/main">
  <c r="K134" i="5" l="1"/>
  <c r="J134" i="5"/>
  <c r="I134" i="5"/>
  <c r="H134" i="5"/>
  <c r="G134" i="5"/>
  <c r="F134" i="5"/>
  <c r="E123" i="5" l="1"/>
  <c r="D123" i="5"/>
  <c r="C123" i="5"/>
  <c r="B123" i="5"/>
  <c r="J126" i="5"/>
  <c r="I126" i="5"/>
  <c r="H126" i="5"/>
  <c r="G126" i="5"/>
  <c r="F126" i="5"/>
  <c r="K119" i="5"/>
  <c r="J119" i="5"/>
  <c r="I119" i="5"/>
  <c r="H119" i="5"/>
  <c r="G119" i="5"/>
  <c r="F119" i="5"/>
  <c r="K118" i="5"/>
  <c r="J118" i="5"/>
  <c r="I118" i="5"/>
  <c r="H118" i="5"/>
  <c r="G118" i="5"/>
  <c r="F118" i="5"/>
  <c r="E117" i="5"/>
  <c r="D117" i="5"/>
  <c r="C117" i="5"/>
  <c r="B117" i="5"/>
  <c r="J116" i="5"/>
  <c r="H116" i="5"/>
  <c r="G116" i="5"/>
  <c r="F116" i="5"/>
  <c r="K115" i="5"/>
  <c r="J115" i="5"/>
  <c r="H115" i="5"/>
  <c r="G115" i="5"/>
  <c r="F115" i="5"/>
  <c r="K112" i="5"/>
  <c r="J112" i="5"/>
  <c r="I112" i="5"/>
  <c r="H112" i="5"/>
  <c r="G112" i="5"/>
  <c r="F112" i="5"/>
  <c r="E114" i="5"/>
  <c r="D114" i="5"/>
  <c r="C114" i="5"/>
  <c r="B114" i="5"/>
  <c r="E111" i="5"/>
  <c r="D111" i="5"/>
  <c r="C111" i="5"/>
  <c r="B111" i="5"/>
  <c r="J113" i="5"/>
  <c r="I113" i="5"/>
  <c r="H113" i="5"/>
  <c r="G113" i="5"/>
  <c r="F113" i="5"/>
  <c r="B100" i="5"/>
  <c r="C100" i="5"/>
  <c r="J103" i="5"/>
  <c r="H103" i="5"/>
  <c r="G103" i="5"/>
  <c r="F103" i="5"/>
  <c r="B110" i="5" l="1"/>
  <c r="K114" i="5"/>
  <c r="C110" i="5"/>
  <c r="G110" i="5" s="1"/>
  <c r="D110" i="5"/>
  <c r="G114" i="5"/>
  <c r="H114" i="5"/>
  <c r="E110" i="5"/>
  <c r="I110" i="5" s="1"/>
  <c r="F110" i="5"/>
  <c r="F114" i="5"/>
  <c r="K117" i="5"/>
  <c r="G117" i="5"/>
  <c r="J117" i="5"/>
  <c r="F117" i="5"/>
  <c r="H117" i="5"/>
  <c r="I117" i="5"/>
  <c r="J114" i="5"/>
  <c r="I111" i="5"/>
  <c r="F111" i="5"/>
  <c r="G111" i="5"/>
  <c r="K111" i="5"/>
  <c r="H111" i="5"/>
  <c r="J111" i="5"/>
  <c r="E78" i="5"/>
  <c r="D78" i="5"/>
  <c r="C78" i="5"/>
  <c r="B78" i="5"/>
  <c r="J80" i="5"/>
  <c r="I80" i="5"/>
  <c r="H80" i="5"/>
  <c r="G80" i="5"/>
  <c r="F80" i="5"/>
  <c r="B70" i="5"/>
  <c r="F68" i="5"/>
  <c r="K43" i="5"/>
  <c r="J43" i="5"/>
  <c r="H43" i="5"/>
  <c r="G43" i="5"/>
  <c r="B7" i="5"/>
  <c r="E24" i="5"/>
  <c r="D24" i="5"/>
  <c r="C24" i="5"/>
  <c r="F29" i="5"/>
  <c r="K26" i="5"/>
  <c r="J26" i="5"/>
  <c r="H26" i="5"/>
  <c r="G26" i="5"/>
  <c r="F26" i="5"/>
  <c r="B24" i="5"/>
  <c r="J27" i="5"/>
  <c r="H27" i="5"/>
  <c r="G27" i="5"/>
  <c r="F27" i="5"/>
  <c r="E20" i="5"/>
  <c r="D20" i="5"/>
  <c r="C20" i="5"/>
  <c r="B20" i="5"/>
  <c r="K22" i="5"/>
  <c r="J22" i="5"/>
  <c r="H22" i="5"/>
  <c r="G22" i="5"/>
  <c r="F22" i="5"/>
  <c r="K110" i="5" l="1"/>
  <c r="H110" i="5"/>
  <c r="J110" i="5"/>
  <c r="F24" i="5"/>
  <c r="F72" i="5" l="1"/>
  <c r="G72" i="5"/>
  <c r="H72" i="5"/>
  <c r="I72" i="5"/>
  <c r="J72" i="5"/>
  <c r="F76" i="5"/>
  <c r="G76" i="5"/>
  <c r="H76" i="5"/>
  <c r="I76" i="5"/>
  <c r="J76" i="5"/>
  <c r="F92" i="5"/>
  <c r="G92" i="5"/>
  <c r="H92" i="5"/>
  <c r="I92" i="5"/>
  <c r="J92" i="5"/>
  <c r="K92" i="5"/>
  <c r="C129" i="5"/>
  <c r="D129" i="5"/>
  <c r="E129" i="5"/>
  <c r="B129" i="5"/>
  <c r="C74" i="5"/>
  <c r="D74" i="5"/>
  <c r="E74" i="5"/>
  <c r="B74" i="5"/>
  <c r="K9" i="5"/>
  <c r="J9" i="5"/>
  <c r="I9" i="5"/>
  <c r="H9" i="5"/>
  <c r="G9" i="5"/>
  <c r="F9" i="5"/>
  <c r="J132" i="5" l="1"/>
  <c r="H132" i="5"/>
  <c r="G132" i="5"/>
  <c r="F132" i="5"/>
  <c r="I132" i="5"/>
  <c r="K131" i="5"/>
  <c r="J131" i="5"/>
  <c r="H131" i="5"/>
  <c r="G131" i="5"/>
  <c r="F131" i="5"/>
  <c r="I131" i="5"/>
  <c r="K130" i="5"/>
  <c r="J130" i="5"/>
  <c r="H130" i="5"/>
  <c r="G130" i="5"/>
  <c r="I130" i="5"/>
  <c r="K128" i="5"/>
  <c r="J128" i="5"/>
  <c r="I128" i="5"/>
  <c r="H128" i="5"/>
  <c r="G128" i="5"/>
  <c r="F128" i="5"/>
  <c r="E127" i="5"/>
  <c r="D127" i="5"/>
  <c r="C127" i="5"/>
  <c r="B127" i="5"/>
  <c r="J125" i="5"/>
  <c r="I125" i="5"/>
  <c r="H125" i="5"/>
  <c r="G125" i="5"/>
  <c r="F125" i="5"/>
  <c r="J124" i="5"/>
  <c r="I124" i="5"/>
  <c r="H124" i="5"/>
  <c r="G124" i="5"/>
  <c r="F124" i="5"/>
  <c r="K121" i="5"/>
  <c r="J121" i="5"/>
  <c r="I121" i="5"/>
  <c r="H121" i="5"/>
  <c r="G121" i="5"/>
  <c r="F121" i="5"/>
  <c r="E120" i="5"/>
  <c r="D120" i="5"/>
  <c r="C120" i="5"/>
  <c r="B120" i="5"/>
  <c r="K109" i="5"/>
  <c r="J109" i="5"/>
  <c r="I109" i="5"/>
  <c r="H109" i="5"/>
  <c r="G109" i="5"/>
  <c r="F109" i="5"/>
  <c r="E108" i="5"/>
  <c r="E107" i="5" s="1"/>
  <c r="D108" i="5"/>
  <c r="D107" i="5" s="1"/>
  <c r="C108" i="5"/>
  <c r="C107" i="5" s="1"/>
  <c r="B108" i="5"/>
  <c r="B107" i="5" s="1"/>
  <c r="K106" i="5"/>
  <c r="J106" i="5"/>
  <c r="I106" i="5"/>
  <c r="H106" i="5"/>
  <c r="G106" i="5"/>
  <c r="F106" i="5"/>
  <c r="J105" i="5"/>
  <c r="H105" i="5"/>
  <c r="G105" i="5"/>
  <c r="F105" i="5"/>
  <c r="E104" i="5"/>
  <c r="D104" i="5"/>
  <c r="C104" i="5"/>
  <c r="B104" i="5"/>
  <c r="K102" i="5"/>
  <c r="J102" i="5"/>
  <c r="I102" i="5"/>
  <c r="H102" i="5"/>
  <c r="G102" i="5"/>
  <c r="F102" i="5"/>
  <c r="J101" i="5"/>
  <c r="H101" i="5"/>
  <c r="G101" i="5"/>
  <c r="F101" i="5"/>
  <c r="E100" i="5"/>
  <c r="D100" i="5"/>
  <c r="K99" i="5"/>
  <c r="J99" i="5"/>
  <c r="I99" i="5"/>
  <c r="H99" i="5"/>
  <c r="G99" i="5"/>
  <c r="F99" i="5"/>
  <c r="E98" i="5"/>
  <c r="D98" i="5"/>
  <c r="C98" i="5"/>
  <c r="B98" i="5"/>
  <c r="J96" i="5"/>
  <c r="I96" i="5"/>
  <c r="H96" i="5"/>
  <c r="G96" i="5"/>
  <c r="F96" i="5"/>
  <c r="E95" i="5"/>
  <c r="D95" i="5"/>
  <c r="C95" i="5"/>
  <c r="B95" i="5"/>
  <c r="K94" i="5"/>
  <c r="J94" i="5"/>
  <c r="I94" i="5"/>
  <c r="H94" i="5"/>
  <c r="G94" i="5"/>
  <c r="F94" i="5"/>
  <c r="E93" i="5"/>
  <c r="D93" i="5"/>
  <c r="C93" i="5"/>
  <c r="B93" i="5"/>
  <c r="K91" i="5"/>
  <c r="J91" i="5"/>
  <c r="H91" i="5"/>
  <c r="G91" i="5"/>
  <c r="F91" i="5"/>
  <c r="B90" i="5"/>
  <c r="E90" i="5"/>
  <c r="D90" i="5"/>
  <c r="C90" i="5"/>
  <c r="K88" i="5"/>
  <c r="J88" i="5"/>
  <c r="I88" i="5"/>
  <c r="H88" i="5"/>
  <c r="G88" i="5"/>
  <c r="F88" i="5"/>
  <c r="K87" i="5"/>
  <c r="J87" i="5"/>
  <c r="I87" i="5"/>
  <c r="H87" i="5"/>
  <c r="G87" i="5"/>
  <c r="F87" i="5"/>
  <c r="K86" i="5"/>
  <c r="J86" i="5"/>
  <c r="I86" i="5"/>
  <c r="H86" i="5"/>
  <c r="G86" i="5"/>
  <c r="F86" i="5"/>
  <c r="K85" i="5"/>
  <c r="J85" i="5"/>
  <c r="I85" i="5"/>
  <c r="H85" i="5"/>
  <c r="G85" i="5"/>
  <c r="F85" i="5"/>
  <c r="K84" i="5"/>
  <c r="J84" i="5"/>
  <c r="I84" i="5"/>
  <c r="H84" i="5"/>
  <c r="G84" i="5"/>
  <c r="F84" i="5"/>
  <c r="K83" i="5"/>
  <c r="J83" i="5"/>
  <c r="I83" i="5"/>
  <c r="K81" i="5" s="1"/>
  <c r="H83" i="5"/>
  <c r="G83" i="5"/>
  <c r="F83" i="5"/>
  <c r="K82" i="5"/>
  <c r="J82" i="5"/>
  <c r="I82" i="5"/>
  <c r="H82" i="5"/>
  <c r="G82" i="5"/>
  <c r="F82" i="5"/>
  <c r="E81" i="5"/>
  <c r="D81" i="5"/>
  <c r="C81" i="5"/>
  <c r="B81" i="5"/>
  <c r="J79" i="5"/>
  <c r="I79" i="5"/>
  <c r="H79" i="5"/>
  <c r="G79" i="5"/>
  <c r="F79" i="5"/>
  <c r="J75" i="5"/>
  <c r="I75" i="5"/>
  <c r="H75" i="5"/>
  <c r="G75" i="5"/>
  <c r="F75" i="5"/>
  <c r="H74" i="5"/>
  <c r="K73" i="5"/>
  <c r="J73" i="5"/>
  <c r="I73" i="5"/>
  <c r="H73" i="5"/>
  <c r="G73" i="5"/>
  <c r="F73" i="5"/>
  <c r="J71" i="5"/>
  <c r="I71" i="5"/>
  <c r="H71" i="5"/>
  <c r="G71" i="5"/>
  <c r="E70" i="5"/>
  <c r="D70" i="5"/>
  <c r="C70" i="5"/>
  <c r="J68" i="5"/>
  <c r="I68" i="5"/>
  <c r="H68" i="5"/>
  <c r="G68" i="5"/>
  <c r="E67" i="5"/>
  <c r="D67" i="5"/>
  <c r="C67" i="5"/>
  <c r="B67" i="5"/>
  <c r="K66" i="5"/>
  <c r="J66" i="5"/>
  <c r="I66" i="5"/>
  <c r="H66" i="5"/>
  <c r="G66" i="5"/>
  <c r="F66" i="5"/>
  <c r="E65" i="5"/>
  <c r="D65" i="5"/>
  <c r="C65" i="5"/>
  <c r="B65" i="5"/>
  <c r="K64" i="5"/>
  <c r="J64" i="5"/>
  <c r="I64" i="5"/>
  <c r="H64" i="5"/>
  <c r="G64" i="5"/>
  <c r="F64" i="5"/>
  <c r="J63" i="5"/>
  <c r="H63" i="5"/>
  <c r="G63" i="5"/>
  <c r="F63" i="5"/>
  <c r="E62" i="5"/>
  <c r="D62" i="5"/>
  <c r="C62" i="5"/>
  <c r="B62" i="5"/>
  <c r="J61" i="5"/>
  <c r="I61" i="5"/>
  <c r="H61" i="5"/>
  <c r="G61" i="5"/>
  <c r="F61" i="5"/>
  <c r="J60" i="5"/>
  <c r="I60" i="5"/>
  <c r="H60" i="5"/>
  <c r="G60" i="5"/>
  <c r="F60" i="5"/>
  <c r="J59" i="5"/>
  <c r="I59" i="5"/>
  <c r="H59" i="5"/>
  <c r="G59" i="5"/>
  <c r="F59" i="5"/>
  <c r="J58" i="5"/>
  <c r="I58" i="5"/>
  <c r="H58" i="5"/>
  <c r="G58" i="5"/>
  <c r="F58" i="5"/>
  <c r="E57" i="5"/>
  <c r="D57" i="5"/>
  <c r="C57" i="5"/>
  <c r="B57" i="5"/>
  <c r="K56" i="5"/>
  <c r="J56" i="5"/>
  <c r="I56" i="5"/>
  <c r="H56" i="5"/>
  <c r="G56" i="5"/>
  <c r="F56" i="5"/>
  <c r="K55" i="5"/>
  <c r="J55" i="5"/>
  <c r="I55" i="5"/>
  <c r="H55" i="5"/>
  <c r="G55" i="5"/>
  <c r="F55" i="5"/>
  <c r="E54" i="5"/>
  <c r="D54" i="5"/>
  <c r="C54" i="5"/>
  <c r="B54" i="5"/>
  <c r="K53" i="5"/>
  <c r="J53" i="5"/>
  <c r="I53" i="5"/>
  <c r="H53" i="5"/>
  <c r="G53" i="5"/>
  <c r="F53" i="5"/>
  <c r="K52" i="5"/>
  <c r="J52" i="5"/>
  <c r="I52" i="5"/>
  <c r="H52" i="5"/>
  <c r="G52" i="5"/>
  <c r="F52" i="5"/>
  <c r="E51" i="5"/>
  <c r="D51" i="5"/>
  <c r="C51" i="5"/>
  <c r="B51" i="5"/>
  <c r="K49" i="5"/>
  <c r="J49" i="5"/>
  <c r="I49" i="5"/>
  <c r="H49" i="5"/>
  <c r="G49" i="5"/>
  <c r="F49" i="5"/>
  <c r="E48" i="5"/>
  <c r="D48" i="5"/>
  <c r="C48" i="5"/>
  <c r="B48" i="5"/>
  <c r="K47" i="5"/>
  <c r="J47" i="5"/>
  <c r="I47" i="5"/>
  <c r="H47" i="5"/>
  <c r="G47" i="5"/>
  <c r="F47" i="5"/>
  <c r="E46" i="5"/>
  <c r="D46" i="5"/>
  <c r="C46" i="5"/>
  <c r="B46" i="5"/>
  <c r="K45" i="5"/>
  <c r="J45" i="5"/>
  <c r="I45" i="5"/>
  <c r="H45" i="5"/>
  <c r="G45" i="5"/>
  <c r="E44" i="5"/>
  <c r="D44" i="5"/>
  <c r="C44" i="5"/>
  <c r="B44" i="5"/>
  <c r="K42" i="5"/>
  <c r="J42" i="5"/>
  <c r="H42" i="5"/>
  <c r="G42" i="5"/>
  <c r="J41" i="5"/>
  <c r="H41" i="5"/>
  <c r="G41" i="5"/>
  <c r="F41" i="5"/>
  <c r="E40" i="5"/>
  <c r="D40" i="5"/>
  <c r="C40" i="5"/>
  <c r="B40" i="5"/>
  <c r="K38" i="5"/>
  <c r="J38" i="5"/>
  <c r="I38" i="5"/>
  <c r="H38" i="5"/>
  <c r="G38" i="5"/>
  <c r="F38" i="5"/>
  <c r="E37" i="5"/>
  <c r="D37" i="5"/>
  <c r="C37" i="5"/>
  <c r="B37" i="5"/>
  <c r="K36" i="5"/>
  <c r="J36" i="5"/>
  <c r="I36" i="5"/>
  <c r="H36" i="5"/>
  <c r="G36" i="5"/>
  <c r="F36" i="5"/>
  <c r="J35" i="5"/>
  <c r="H35" i="5"/>
  <c r="G35" i="5"/>
  <c r="F35" i="5"/>
  <c r="E34" i="5"/>
  <c r="D34" i="5"/>
  <c r="C34" i="5"/>
  <c r="B34" i="5"/>
  <c r="K33" i="5"/>
  <c r="J33" i="5"/>
  <c r="I33" i="5"/>
  <c r="H33" i="5"/>
  <c r="G33" i="5"/>
  <c r="F33" i="5"/>
  <c r="K32" i="5"/>
  <c r="J32" i="5"/>
  <c r="I32" i="5"/>
  <c r="H32" i="5"/>
  <c r="G32" i="5"/>
  <c r="F32" i="5"/>
  <c r="E31" i="5"/>
  <c r="D31" i="5"/>
  <c r="C31" i="5"/>
  <c r="B31" i="5"/>
  <c r="K29" i="5"/>
  <c r="J29" i="5"/>
  <c r="I29" i="5"/>
  <c r="H29" i="5"/>
  <c r="G29" i="5"/>
  <c r="E28" i="5"/>
  <c r="D28" i="5"/>
  <c r="C28" i="5"/>
  <c r="B28" i="5"/>
  <c r="K25" i="5"/>
  <c r="J25" i="5"/>
  <c r="I25" i="5"/>
  <c r="H25" i="5"/>
  <c r="G25" i="5"/>
  <c r="F25" i="5"/>
  <c r="J21" i="5"/>
  <c r="I21" i="5"/>
  <c r="H21" i="5"/>
  <c r="G21" i="5"/>
  <c r="F21" i="5"/>
  <c r="J19" i="5"/>
  <c r="I19" i="5"/>
  <c r="H19" i="5"/>
  <c r="G19" i="5"/>
  <c r="F19" i="5"/>
  <c r="E18" i="5"/>
  <c r="D18" i="5"/>
  <c r="C18" i="5"/>
  <c r="B18" i="5"/>
  <c r="K17" i="5"/>
  <c r="J17" i="5"/>
  <c r="I17" i="5"/>
  <c r="H17" i="5"/>
  <c r="G17" i="5"/>
  <c r="F17" i="5"/>
  <c r="E16" i="5"/>
  <c r="D16" i="5"/>
  <c r="C16" i="5"/>
  <c r="B16" i="5"/>
  <c r="K15" i="5"/>
  <c r="J15" i="5"/>
  <c r="I15" i="5"/>
  <c r="H15" i="5"/>
  <c r="G15" i="5"/>
  <c r="F15" i="5"/>
  <c r="E14" i="5"/>
  <c r="D14" i="5"/>
  <c r="C14" i="5"/>
  <c r="B14" i="5"/>
  <c r="K13" i="5"/>
  <c r="J13" i="5"/>
  <c r="I13" i="5"/>
  <c r="H13" i="5"/>
  <c r="G13" i="5"/>
  <c r="F13" i="5"/>
  <c r="E12" i="5"/>
  <c r="D12" i="5"/>
  <c r="C12" i="5"/>
  <c r="B12" i="5"/>
  <c r="J11" i="5"/>
  <c r="I11" i="5"/>
  <c r="H11" i="5"/>
  <c r="G11" i="5"/>
  <c r="E10" i="5"/>
  <c r="D10" i="5"/>
  <c r="C10" i="5"/>
  <c r="B10" i="5"/>
  <c r="K8" i="5"/>
  <c r="J8" i="5"/>
  <c r="I8" i="5"/>
  <c r="H8" i="5"/>
  <c r="G8" i="5"/>
  <c r="F8" i="5"/>
  <c r="E7" i="5"/>
  <c r="D7" i="5"/>
  <c r="C7" i="5"/>
  <c r="C89" i="5" l="1"/>
  <c r="B89" i="5"/>
  <c r="D89" i="5"/>
  <c r="E89" i="5"/>
  <c r="F95" i="5"/>
  <c r="G127" i="5"/>
  <c r="E77" i="5"/>
  <c r="H98" i="5"/>
  <c r="C77" i="5"/>
  <c r="K40" i="5"/>
  <c r="E69" i="5"/>
  <c r="H54" i="5"/>
  <c r="H51" i="5"/>
  <c r="H10" i="5"/>
  <c r="J37" i="5"/>
  <c r="J31" i="5"/>
  <c r="I16" i="5"/>
  <c r="I20" i="5"/>
  <c r="G54" i="5"/>
  <c r="G74" i="5"/>
  <c r="G98" i="5"/>
  <c r="J100" i="5"/>
  <c r="E122" i="5"/>
  <c r="I7" i="5"/>
  <c r="I24" i="5"/>
  <c r="H70" i="5"/>
  <c r="I74" i="5"/>
  <c r="I81" i="5"/>
  <c r="G95" i="5"/>
  <c r="F127" i="5"/>
  <c r="K129" i="5"/>
  <c r="H28" i="5"/>
  <c r="G81" i="5"/>
  <c r="J123" i="5"/>
  <c r="J129" i="5"/>
  <c r="K34" i="5"/>
  <c r="J18" i="5"/>
  <c r="I28" i="5"/>
  <c r="K62" i="5"/>
  <c r="H78" i="5"/>
  <c r="K104" i="5"/>
  <c r="H14" i="5"/>
  <c r="H7" i="5"/>
  <c r="F93" i="5"/>
  <c r="G123" i="5"/>
  <c r="I10" i="5"/>
  <c r="I14" i="5"/>
  <c r="G18" i="5"/>
  <c r="J20" i="5"/>
  <c r="G34" i="5"/>
  <c r="H44" i="5"/>
  <c r="F51" i="5"/>
  <c r="J57" i="5"/>
  <c r="I78" i="5"/>
  <c r="F98" i="5"/>
  <c r="F12" i="5"/>
  <c r="F18" i="5"/>
  <c r="F34" i="5"/>
  <c r="K120" i="5"/>
  <c r="F123" i="5"/>
  <c r="B6" i="5"/>
  <c r="H12" i="5"/>
  <c r="H16" i="5"/>
  <c r="H18" i="5"/>
  <c r="K20" i="5"/>
  <c r="H24" i="5"/>
  <c r="H34" i="5"/>
  <c r="K46" i="5"/>
  <c r="G78" i="5"/>
  <c r="K93" i="5"/>
  <c r="H95" i="5"/>
  <c r="G120" i="5"/>
  <c r="H123" i="5"/>
  <c r="J65" i="5"/>
  <c r="G129" i="5"/>
  <c r="C122" i="5"/>
  <c r="J127" i="5"/>
  <c r="B122" i="5"/>
  <c r="F120" i="5"/>
  <c r="I120" i="5"/>
  <c r="J120" i="5"/>
  <c r="H120" i="5"/>
  <c r="J108" i="5"/>
  <c r="F104" i="5"/>
  <c r="G100" i="5"/>
  <c r="C97" i="5"/>
  <c r="H100" i="5"/>
  <c r="E97" i="5"/>
  <c r="F100" i="5"/>
  <c r="B97" i="5"/>
  <c r="J98" i="5"/>
  <c r="F90" i="5"/>
  <c r="B77" i="5"/>
  <c r="C69" i="5"/>
  <c r="F67" i="5"/>
  <c r="I67" i="5"/>
  <c r="G67" i="5"/>
  <c r="J67" i="5"/>
  <c r="H67" i="5"/>
  <c r="F62" i="5"/>
  <c r="H62" i="5"/>
  <c r="G62" i="5"/>
  <c r="H57" i="5"/>
  <c r="F57" i="5"/>
  <c r="G57" i="5"/>
  <c r="J54" i="5"/>
  <c r="K54" i="5"/>
  <c r="C50" i="5"/>
  <c r="F54" i="5"/>
  <c r="I54" i="5"/>
  <c r="B50" i="5"/>
  <c r="J48" i="5"/>
  <c r="F48" i="5"/>
  <c r="F46" i="5"/>
  <c r="J46" i="5"/>
  <c r="H46" i="5"/>
  <c r="I44" i="5"/>
  <c r="G44" i="5"/>
  <c r="F40" i="5"/>
  <c r="G40" i="5"/>
  <c r="C30" i="5"/>
  <c r="J34" i="5"/>
  <c r="F31" i="5"/>
  <c r="B30" i="5"/>
  <c r="D23" i="5"/>
  <c r="F28" i="5"/>
  <c r="E23" i="5"/>
  <c r="G28" i="5"/>
  <c r="J28" i="5"/>
  <c r="K28" i="5"/>
  <c r="B23" i="5"/>
  <c r="G24" i="5"/>
  <c r="K24" i="5"/>
  <c r="F20" i="5"/>
  <c r="G20" i="5"/>
  <c r="I18" i="5"/>
  <c r="F16" i="5"/>
  <c r="F14" i="5"/>
  <c r="I12" i="5"/>
  <c r="D6" i="5"/>
  <c r="F10" i="5"/>
  <c r="E6" i="5"/>
  <c r="J7" i="5"/>
  <c r="G12" i="5"/>
  <c r="G16" i="5"/>
  <c r="C23" i="5"/>
  <c r="J24" i="5"/>
  <c r="K37" i="5"/>
  <c r="E50" i="5"/>
  <c r="H90" i="5"/>
  <c r="K100" i="5"/>
  <c r="F108" i="5"/>
  <c r="F44" i="5"/>
  <c r="F7" i="5"/>
  <c r="K7" i="5"/>
  <c r="G10" i="5"/>
  <c r="G14" i="5"/>
  <c r="C6" i="5"/>
  <c r="G7" i="5"/>
  <c r="H20" i="5"/>
  <c r="I34" i="5"/>
  <c r="F37" i="5"/>
  <c r="I37" i="5"/>
  <c r="B39" i="5"/>
  <c r="G70" i="5"/>
  <c r="J78" i="5"/>
  <c r="H81" i="5"/>
  <c r="D77" i="5"/>
  <c r="K90" i="5"/>
  <c r="J90" i="5"/>
  <c r="I90" i="5"/>
  <c r="H93" i="5"/>
  <c r="J10" i="5"/>
  <c r="K12" i="5"/>
  <c r="J12" i="5"/>
  <c r="K14" i="5"/>
  <c r="J14" i="5"/>
  <c r="K16" i="5"/>
  <c r="J16" i="5"/>
  <c r="D39" i="5"/>
  <c r="C39" i="5"/>
  <c r="J40" i="5"/>
  <c r="H40" i="5"/>
  <c r="G46" i="5"/>
  <c r="G51" i="5"/>
  <c r="H65" i="5"/>
  <c r="I91" i="5"/>
  <c r="G93" i="5"/>
  <c r="K31" i="5"/>
  <c r="E30" i="5"/>
  <c r="I31" i="5"/>
  <c r="H31" i="5"/>
  <c r="H37" i="5"/>
  <c r="D30" i="5"/>
  <c r="K48" i="5"/>
  <c r="I48" i="5"/>
  <c r="H48" i="5"/>
  <c r="E39" i="5"/>
  <c r="K65" i="5"/>
  <c r="I65" i="5"/>
  <c r="G31" i="5"/>
  <c r="G48" i="5"/>
  <c r="D50" i="5"/>
  <c r="K51" i="5"/>
  <c r="J62" i="5"/>
  <c r="F65" i="5"/>
  <c r="D69" i="5"/>
  <c r="K70" i="5"/>
  <c r="J74" i="5"/>
  <c r="J81" i="5"/>
  <c r="J93" i="5"/>
  <c r="G104" i="5"/>
  <c r="I104" i="5"/>
  <c r="G108" i="5"/>
  <c r="I108" i="5"/>
  <c r="G37" i="5"/>
  <c r="K44" i="5"/>
  <c r="J44" i="5"/>
  <c r="I46" i="5"/>
  <c r="J51" i="5"/>
  <c r="G65" i="5"/>
  <c r="J70" i="5"/>
  <c r="I70" i="5"/>
  <c r="F71" i="5"/>
  <c r="F74" i="5"/>
  <c r="F78" i="5"/>
  <c r="F81" i="5"/>
  <c r="G90" i="5"/>
  <c r="J95" i="5"/>
  <c r="D97" i="5"/>
  <c r="K98" i="5"/>
  <c r="H104" i="5"/>
  <c r="J104" i="5"/>
  <c r="H108" i="5"/>
  <c r="D122" i="5"/>
  <c r="H127" i="5"/>
  <c r="H129" i="5"/>
  <c r="K108" i="5"/>
  <c r="F129" i="5"/>
  <c r="F130" i="5"/>
  <c r="I51" i="5"/>
  <c r="I57" i="5"/>
  <c r="I62" i="5"/>
  <c r="I93" i="5"/>
  <c r="I95" i="5"/>
  <c r="I98" i="5"/>
  <c r="I100" i="5"/>
  <c r="I123" i="5"/>
  <c r="I127" i="5"/>
  <c r="C133" i="5" l="1"/>
  <c r="C135" i="5" s="1"/>
  <c r="D133" i="5"/>
  <c r="D135" i="5" s="1"/>
  <c r="E133" i="5"/>
  <c r="E135" i="5" s="1"/>
  <c r="H77" i="5"/>
  <c r="G77" i="5"/>
  <c r="J77" i="5"/>
  <c r="G23" i="5"/>
  <c r="G69" i="5"/>
  <c r="I77" i="5"/>
  <c r="H30" i="5"/>
  <c r="F122" i="5"/>
  <c r="H69" i="5"/>
  <c r="H122" i="5"/>
  <c r="J122" i="5"/>
  <c r="J97" i="5"/>
  <c r="I122" i="5"/>
  <c r="F23" i="5"/>
  <c r="G107" i="5"/>
  <c r="H107" i="5"/>
  <c r="K77" i="5"/>
  <c r="F30" i="5"/>
  <c r="H23" i="5"/>
  <c r="G122" i="5"/>
  <c r="I23" i="5"/>
  <c r="J69" i="5"/>
  <c r="I6" i="5"/>
  <c r="K6" i="5"/>
  <c r="K122" i="5"/>
  <c r="I97" i="5"/>
  <c r="G97" i="5"/>
  <c r="H97" i="5"/>
  <c r="F97" i="5"/>
  <c r="F89" i="5"/>
  <c r="F77" i="5"/>
  <c r="F50" i="5"/>
  <c r="G50" i="5"/>
  <c r="H50" i="5"/>
  <c r="G39" i="5"/>
  <c r="K23" i="5"/>
  <c r="J23" i="5"/>
  <c r="F6" i="5"/>
  <c r="H6" i="5"/>
  <c r="G6" i="5"/>
  <c r="I89" i="5"/>
  <c r="K89" i="5"/>
  <c r="J89" i="5"/>
  <c r="F39" i="5"/>
  <c r="K69" i="5"/>
  <c r="J6" i="5"/>
  <c r="J107" i="5"/>
  <c r="I107" i="5"/>
  <c r="K107" i="5"/>
  <c r="K39" i="5"/>
  <c r="J39" i="5"/>
  <c r="I39" i="5"/>
  <c r="I30" i="5"/>
  <c r="J30" i="5"/>
  <c r="G30" i="5"/>
  <c r="K30" i="5"/>
  <c r="G89" i="5"/>
  <c r="H39" i="5"/>
  <c r="F107" i="5"/>
  <c r="H89" i="5"/>
  <c r="K50" i="5"/>
  <c r="J50" i="5"/>
  <c r="I50" i="5"/>
  <c r="I129" i="5"/>
  <c r="F70" i="5"/>
  <c r="B69" i="5"/>
  <c r="B133" i="5" s="1"/>
  <c r="B135" i="5" s="1"/>
  <c r="F135" i="5" s="1"/>
  <c r="K97" i="5"/>
  <c r="I135" i="5" l="1"/>
  <c r="K135" i="5"/>
  <c r="J135" i="5"/>
  <c r="H135" i="5"/>
  <c r="G135" i="5"/>
  <c r="K133" i="5"/>
  <c r="H133" i="5"/>
  <c r="J133" i="5"/>
  <c r="F133" i="5"/>
  <c r="F69" i="5"/>
  <c r="I69" i="5"/>
  <c r="I133" i="5"/>
  <c r="G133" i="5"/>
</calcChain>
</file>

<file path=xl/sharedStrings.xml><?xml version="1.0" encoding="utf-8"?>
<sst xmlns="http://schemas.openxmlformats.org/spreadsheetml/2006/main" count="143" uniqueCount="75">
  <si>
    <t>Департамент финансов администрации города Нефтеюганска</t>
  </si>
  <si>
    <t>Департамент образования и молодёжной политики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</si>
  <si>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</si>
  <si>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Подпрограмма "Молодёжь Нефтеюганска"</t>
  </si>
  <si>
    <t>ДЕПАРТАМЕНТ МУНИЦИПАЛЬНОГО ИМУЩЕСТВА АДМИНИСТРАЦИИ ГОРОДА НЕФТЕЮГАНСКА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</si>
  <si>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</si>
  <si>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</si>
  <si>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"Обеспечение реализации муниципальной программы"</t>
  </si>
  <si>
    <t>Подпрограмма "Развитие системы массовой физической культуры, подготовки спортивного резерва и спорта высших достижений"</t>
  </si>
  <si>
    <t>Департамент жилищно-коммунального хозяйства администрации города Нефтеюганска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</si>
  <si>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</si>
  <si>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</si>
  <si>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</si>
  <si>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администрация города Нефтеюганска</t>
  </si>
  <si>
    <t>Подпрограмма "Профилактика правонарушений"</t>
  </si>
  <si>
    <t>Подпрограмма "Безопасность дорожного движения"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</si>
  <si>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</si>
  <si>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</si>
  <si>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"Исполнение отдельных государственных полномочий"</t>
  </si>
  <si>
    <t>Подпрограмма "Развития малого и среднего предпринимательства"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</si>
  <si>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</si>
  <si>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</si>
  <si>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</si>
  <si>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</si>
  <si>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 xml:space="preserve">Наименование </t>
  </si>
  <si>
    <t>Исполнение, руб.</t>
  </si>
  <si>
    <t>Подпрограмма "Формирование комфортной городской среды"</t>
  </si>
  <si>
    <t>Муниципальная программа "Развитие образования и молодёжной политики в городе Нефтеюганске"</t>
  </si>
  <si>
    <t>Муниципальная программа "Доступная среда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</si>
  <si>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</si>
  <si>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</si>
  <si>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Муниципальная программа "Развитие культуры и туризма в городе Нефтеюганске"</t>
  </si>
  <si>
    <t>Подпрограмма "Отдых и оздоровление детей в каникулярное время"</t>
  </si>
  <si>
    <t>Подпрограмма "Ресурсное обеспечение в сфере образования и молодежной политики"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</si>
  <si>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</si>
  <si>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</si>
  <si>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</si>
  <si>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</si>
  <si>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Муниципальная программа "Развитие жилищной сферы города Нефтеюганска"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</si>
  <si>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</si>
  <si>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</si>
  <si>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</si>
  <si>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</si>
  <si>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</si>
  <si>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</si>
  <si>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</si>
  <si>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</si>
  <si>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</si>
  <si>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</si>
  <si>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</si>
  <si>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</si>
  <si>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 xml:space="preserve">Отклонение от первоначального плана, руб.                 (гр.2-гр.5) </t>
  </si>
  <si>
    <t>% исполнения к уточненному плану (гр.5/гр.3)*100</t>
  </si>
  <si>
    <t>% исполнения к первоначаль-ному плану (гр.5/гр.2)*100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</si>
  <si>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</si>
  <si>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</si>
  <si>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Муниципальная программа "Профилактика терроризма в городе Нефтеюганске"</t>
  </si>
  <si>
    <t>Муниципальная программа "Развитие физической культуры и спорта в городе Нефтеюганске"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</si>
  <si>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</si>
  <si>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 xml:space="preserve">Отклонение от уточненного плана, руб.  (гр.3-гр.5) </t>
  </si>
  <si>
    <t>Подпрограмма "Профилактика незаконного оборота и потребления наркотических средств и психотропных веществ"</t>
  </si>
  <si>
    <t>в рублях</t>
  </si>
  <si>
    <t>Первоначальный план на 2023 год, руб.</t>
  </si>
  <si>
    <t>Уточненный план на 2023 год, руб.</t>
  </si>
  <si>
    <t>План 1 квартала  2023 года, руб.</t>
  </si>
  <si>
    <t xml:space="preserve">Отклонение от  плана 1 квартала 2023 года, руб.                 (гр.4-гр.5) </t>
  </si>
  <si>
    <t>Подпрограмма "Модернизация и развитие учреждений культуры"</t>
  </si>
  <si>
    <t>Муниципальная программа "Развитие гражданского общества"</t>
  </si>
  <si>
    <t>Подпрограмма ""Оказание поддержки социально ориентированным некоммерческим организациям"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</si>
  <si>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</si>
  <si>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% исполнения  к плану             1 квартала 2023 года (гр.5/гр.4)*100</t>
  </si>
  <si>
    <t>Итого по программам</t>
  </si>
  <si>
    <t>Непрограммные расходы</t>
  </si>
  <si>
    <t>Итого расходов</t>
  </si>
  <si>
    <t xml:space="preserve"> Исполнение по муниципальным программам и непрограммным направлениям деятельности города Нефтеюганска за 1 квартал 2023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</si>
</sst>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-#,##0.00;_(* &quot;&quot;??_);_(@_)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5" fillId="0" borderId="0"/>
    <xf numFmtId="0" fontId="1" fillId="0" borderId="0"/>
    <xf numFmtId="0" fontId="6" fillId="0" borderId="0"/>
  </cellStyleXfs>
  <cellXfs count="24">
    <xf numFmtId="0" fontId="0" fillId="0" borderId="0" xfId="0"/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/>
    </xf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/>
    </xf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/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" fontId="3" fillId="0" borderId="0" xfId="0" applyNumberFormat="1" applyFont="1" applyFill="1"/>
    <xf numFmtId="164" fontId="3" fillId="0" borderId="1" xfId="1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3" fillId="0" borderId="1" xfId="0" applyNumberFormat="1" applyFont="1" applyFill="1" applyBorder="1" applyAlignment="1" applyProtection="1">
      <alignment horizontal="right"/>
    </xf>
    <xf numFmtId="0" fontId="7" fillId="0" borderId="0" xfId="3" applyNumberFormat="1" applyFont="1" applyFill="1" applyAlignment="1" applyProtection="1">
      <alignment horizontal="center" vertical="center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N135"/>
  <sheetViews>
    <sheetView tabSelected="1" zoomScaleNormal="100" workbookViewId="0">
      <selection activeCell="A2" sqref="A2:K2"/>
    </sheetView>
  </sheetViews>
  <sheetFormatPr defaultColWidth="9.140625" defaultRowHeight="12.75" outlineLevelRow="1" x14ac:dyDescent="0.2"/>
  <cols>
    <col min="1" max="1" width="30.7109375" style="1" customWidth="1"/>
    <col min="2" max="2" width="17.140625" style="1" customWidth="1"/>
    <col min="3" max="3" width="15.7109375" style="1" customWidth="1"/>
    <col min="4" max="4" width="15.28515625" style="1" customWidth="1"/>
    <col min="5" max="5" width="15.42578125" style="15" customWidth="1"/>
    <col min="6" max="6" width="16.28515625" style="1" customWidth="1"/>
    <col min="7" max="7" width="16.7109375" style="1" customWidth="1"/>
    <col min="8" max="8" width="14.28515625" style="1" customWidth="1"/>
    <col min="9" max="9" width="12.28515625" style="1" customWidth="1"/>
    <col min="10" max="10" width="12.5703125" style="1" customWidth="1"/>
    <col min="11" max="11" width="12.42578125" style="1" customWidth="1"/>
    <col min="12" max="12" width="13.42578125" style="1" bestFit="1" customWidth="1"/>
    <col min="13" max="13" width="14.85546875" style="1" bestFit="1" customWidth="1"/>
    <col min="14" max="14" width="13.42578125" style="1" bestFit="1" customWidth="1"/>
    <col min="15" max="16384" width="9.140625" style="1"/>
  </cols>
  <sheetData>
    <row r="2" spans="1:14" ht="12.75" customHeight="1" x14ac:dyDescent="0.2">
      <c r="A2" s="23" t="s">
        <v>74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4" x14ac:dyDescent="0.2">
      <c r="K3" s="13" t="s">
        <v>61</v>
      </c>
    </row>
    <row r="4" spans="1:14" ht="76.900000000000006" customHeight="1" x14ac:dyDescent="0.2">
      <c r="A4" s="2" t="s">
        <v>24</v>
      </c>
      <c r="B4" s="4" t="s">
        <v>62</v>
      </c>
      <c r="C4" s="4" t="s">
        <v>63</v>
      </c>
      <c r="D4" s="4" t="s">
        <v>64</v>
      </c>
      <c r="E4" s="19" t="s">
        <v>25</v>
      </c>
      <c r="F4" s="4" t="s">
        <v>51</v>
      </c>
      <c r="G4" s="4" t="s">
        <v>59</v>
      </c>
      <c r="H4" s="4" t="s">
        <v>65</v>
      </c>
      <c r="I4" s="4" t="s">
        <v>53</v>
      </c>
      <c r="J4" s="4" t="s">
        <v>52</v>
      </c>
      <c r="K4" s="4" t="s">
        <v>70</v>
      </c>
    </row>
    <row r="5" spans="1:14" s="7" customFormat="1" x14ac:dyDescent="0.2">
      <c r="A5" s="5">
        <v>1</v>
      </c>
      <c r="B5" s="6">
        <v>2</v>
      </c>
      <c r="C5" s="5">
        <v>3</v>
      </c>
      <c r="D5" s="6">
        <v>4</v>
      </c>
      <c r="E5" s="20">
        <v>5</v>
      </c>
      <c r="F5" s="6">
        <v>6</v>
      </c>
      <c r="G5" s="5">
        <v>7</v>
      </c>
      <c r="H5" s="6">
        <v>8</v>
      </c>
      <c r="I5" s="5">
        <v>9</v>
      </c>
      <c r="J5" s="6">
        <v>10</v>
      </c>
      <c r="K5" s="5">
        <v>11</v>
      </c>
    </row>
    <row r="6" spans="1:14" ht="51" x14ac:dyDescent="0.2">
      <c r="A6" s="8" t="s">
        <v>27</v>
      </c>
      <c r="B6" s="9">
        <f>B7+B10+B12+B14+B16+B18</f>
        <v>5466639496</v>
      </c>
      <c r="C6" s="9">
        <f>C7+C10+C12+C14+C16+C18</f>
        <v>5565029209</v>
      </c>
      <c r="D6" s="9">
        <f>D7+D10+D12+D14+D16+D18</f>
        <v>1172879327.8599999</v>
      </c>
      <c r="E6" s="9">
        <f>E7+E10+E12+E14+E16+E18</f>
        <v>907465270.92999995</v>
      </c>
      <c r="F6" s="9">
        <f t="shared" ref="F6:F57" si="0">B6-E6</f>
        <v>4559174225.0699997</v>
      </c>
      <c r="G6" s="9">
        <f>C6-E6</f>
        <v>4657563938.0699997</v>
      </c>
      <c r="H6" s="9">
        <f>D6-E6</f>
        <v>265414056.92999995</v>
      </c>
      <c r="I6" s="9">
        <f>E6/B6*100</f>
        <v>16.600056974563664</v>
      </c>
      <c r="J6" s="9">
        <f>E6/C6*100</f>
        <v>16.30656797744042</v>
      </c>
      <c r="K6" s="9">
        <f>E6/D6*100</f>
        <v>77.370727693336832</v>
      </c>
    </row>
    <row r="7" spans="1:14" s="15" customFormat="1" ht="38.25" x14ac:dyDescent="0.2">
      <c r="A7" s="8" t="s">
        <v>29</v>
      </c>
      <c r="B7" s="9">
        <f>SUM(B8:B9)</f>
        <v>5189928260</v>
      </c>
      <c r="C7" s="9">
        <f>SUM(C8:C9)</f>
        <v>5289398705</v>
      </c>
      <c r="D7" s="9">
        <f>SUM(D8:D9)</f>
        <v>1124169359.24</v>
      </c>
      <c r="E7" s="9">
        <f>SUM(E8:E9)</f>
        <v>869782292.87</v>
      </c>
      <c r="F7" s="9">
        <f t="shared" si="0"/>
        <v>4320145967.1300001</v>
      </c>
      <c r="G7" s="9">
        <f t="shared" ref="G7:G58" si="1">C7-E7</f>
        <v>4419616412.1300001</v>
      </c>
      <c r="H7" s="9">
        <f t="shared" ref="H7:H58" si="2">D7-E7</f>
        <v>254387066.37</v>
      </c>
      <c r="I7" s="9">
        <f t="shared" ref="I7:I58" si="3">E7/B7*100</f>
        <v>16.759042693780895</v>
      </c>
      <c r="J7" s="9">
        <f t="shared" ref="J7:J58" si="4">E7/C7*100</f>
        <v>16.443878432680943</v>
      </c>
      <c r="K7" s="9">
        <f t="shared" ref="K7:K56" si="5">E7/D7*100</f>
        <v>77.371108340652555</v>
      </c>
      <c r="M7" s="18"/>
    </row>
    <row r="8" spans="1:14" s="15" customFormat="1" ht="43.9" customHeight="1" x14ac:dyDescent="0.2">
      <c r="A8" s="14" t="s">
        <v>1</v>
      </c>
      <c r="B8" s="11">
        <v>5019947560</v>
      </c>
      <c r="C8" s="11">
        <v>5024257546</v>
      </c>
      <c r="D8" s="11">
        <v>1112169359.24</v>
      </c>
      <c r="E8" s="11">
        <v>869782292.87</v>
      </c>
      <c r="F8" s="11">
        <f t="shared" si="0"/>
        <v>4150165267.1300001</v>
      </c>
      <c r="G8" s="11">
        <f t="shared" si="1"/>
        <v>4154475253.1300001</v>
      </c>
      <c r="H8" s="11">
        <f t="shared" si="2"/>
        <v>242387066.37</v>
      </c>
      <c r="I8" s="11">
        <f t="shared" si="3"/>
        <v>17.32652149198945</v>
      </c>
      <c r="J8" s="11">
        <f t="shared" si="4"/>
        <v>17.311658188431569</v>
      </c>
      <c r="K8" s="11">
        <f t="shared" si="5"/>
        <v>78.205921215485105</v>
      </c>
      <c r="M8" s="18"/>
      <c r="N8" s="18"/>
    </row>
    <row r="9" spans="1:14" ht="43.9" customHeight="1" x14ac:dyDescent="0.2">
      <c r="A9" s="16" t="s">
        <v>2</v>
      </c>
      <c r="B9" s="11">
        <v>169980700</v>
      </c>
      <c r="C9" s="11">
        <v>265141159</v>
      </c>
      <c r="D9" s="11">
        <v>12000000</v>
      </c>
      <c r="E9" s="11">
        <v>0</v>
      </c>
      <c r="F9" s="11">
        <f t="shared" ref="F9" si="6">B9-E9</f>
        <v>169980700</v>
      </c>
      <c r="G9" s="11">
        <f t="shared" ref="G9" si="7">C9-E9</f>
        <v>265141159</v>
      </c>
      <c r="H9" s="11">
        <f t="shared" ref="H9" si="8">D9-E9</f>
        <v>12000000</v>
      </c>
      <c r="I9" s="11">
        <f t="shared" ref="I9" si="9">E9/B9*100</f>
        <v>0</v>
      </c>
      <c r="J9" s="11">
        <f t="shared" ref="J9" si="10">E9/C9*100</f>
        <v>0</v>
      </c>
      <c r="K9" s="11">
        <f t="shared" ref="K9" si="11">E9/D9*100</f>
        <v>0</v>
      </c>
    </row>
    <row r="10" spans="1:14" ht="51" x14ac:dyDescent="0.2">
      <c r="A10" s="8" t="s">
        <v>30</v>
      </c>
      <c r="B10" s="9">
        <f>B11</f>
        <v>3447050</v>
      </c>
      <c r="C10" s="9">
        <f t="shared" ref="C10:E10" si="12">C11</f>
        <v>3447050</v>
      </c>
      <c r="D10" s="9">
        <f t="shared" si="12"/>
        <v>0</v>
      </c>
      <c r="E10" s="9">
        <f t="shared" si="12"/>
        <v>0</v>
      </c>
      <c r="F10" s="9">
        <f t="shared" si="0"/>
        <v>3447050</v>
      </c>
      <c r="G10" s="9">
        <f t="shared" si="1"/>
        <v>3447050</v>
      </c>
      <c r="H10" s="9">
        <f t="shared" si="2"/>
        <v>0</v>
      </c>
      <c r="I10" s="9">
        <f t="shared" si="3"/>
        <v>0</v>
      </c>
      <c r="J10" s="9">
        <f t="shared" si="4"/>
        <v>0</v>
      </c>
      <c r="K10" s="9">
        <v>0</v>
      </c>
    </row>
    <row r="11" spans="1:14" ht="46.15" customHeight="1" x14ac:dyDescent="0.2">
      <c r="A11" s="14" t="s">
        <v>1</v>
      </c>
      <c r="B11" s="11">
        <v>3447050</v>
      </c>
      <c r="C11" s="11">
        <v>3447050</v>
      </c>
      <c r="D11" s="11">
        <v>0</v>
      </c>
      <c r="E11" s="11">
        <v>0</v>
      </c>
      <c r="F11" s="11">
        <v>0</v>
      </c>
      <c r="G11" s="11">
        <f t="shared" si="1"/>
        <v>3447050</v>
      </c>
      <c r="H11" s="11">
        <f t="shared" si="2"/>
        <v>0</v>
      </c>
      <c r="I11" s="11">
        <f t="shared" si="3"/>
        <v>0</v>
      </c>
      <c r="J11" s="11">
        <f t="shared" si="4"/>
        <v>0</v>
      </c>
      <c r="K11" s="11">
        <v>0</v>
      </c>
    </row>
    <row r="12" spans="1:14" s="15" customFormat="1" ht="41.45" customHeight="1" x14ac:dyDescent="0.2">
      <c r="A12" s="8" t="s">
        <v>32</v>
      </c>
      <c r="B12" s="9">
        <f>B13</f>
        <v>61931786</v>
      </c>
      <c r="C12" s="9">
        <f t="shared" ref="C12:E12" si="13">C13</f>
        <v>61931786</v>
      </c>
      <c r="D12" s="9">
        <f t="shared" si="13"/>
        <v>2405700</v>
      </c>
      <c r="E12" s="9">
        <f t="shared" si="13"/>
        <v>843735.72</v>
      </c>
      <c r="F12" s="9">
        <f t="shared" si="0"/>
        <v>61088050.280000001</v>
      </c>
      <c r="G12" s="9">
        <f t="shared" si="1"/>
        <v>61088050.280000001</v>
      </c>
      <c r="H12" s="9">
        <f t="shared" si="2"/>
        <v>1561964.28</v>
      </c>
      <c r="I12" s="9">
        <f t="shared" si="3"/>
        <v>1.362362971415034</v>
      </c>
      <c r="J12" s="9">
        <f t="shared" si="4"/>
        <v>1.362362971415034</v>
      </c>
      <c r="K12" s="9">
        <f t="shared" si="5"/>
        <v>35.072358149395185</v>
      </c>
      <c r="M12" s="18"/>
    </row>
    <row r="13" spans="1:14" s="15" customFormat="1" ht="46.15" customHeight="1" x14ac:dyDescent="0.2">
      <c r="A13" s="14" t="s">
        <v>1</v>
      </c>
      <c r="B13" s="11">
        <v>61931786</v>
      </c>
      <c r="C13" s="11">
        <v>61931786</v>
      </c>
      <c r="D13" s="11">
        <v>2405700</v>
      </c>
      <c r="E13" s="11">
        <v>843735.72</v>
      </c>
      <c r="F13" s="11">
        <f t="shared" si="0"/>
        <v>61088050.280000001</v>
      </c>
      <c r="G13" s="11">
        <f t="shared" si="1"/>
        <v>61088050.280000001</v>
      </c>
      <c r="H13" s="11">
        <f t="shared" si="2"/>
        <v>1561964.28</v>
      </c>
      <c r="I13" s="11">
        <f t="shared" si="3"/>
        <v>1.362362971415034</v>
      </c>
      <c r="J13" s="11">
        <f t="shared" si="4"/>
        <v>1.362362971415034</v>
      </c>
      <c r="K13" s="11">
        <f t="shared" si="5"/>
        <v>35.072358149395185</v>
      </c>
    </row>
    <row r="14" spans="1:14" ht="30.6" customHeight="1" x14ac:dyDescent="0.2">
      <c r="A14" s="8" t="s">
        <v>3</v>
      </c>
      <c r="B14" s="9">
        <f>B15</f>
        <v>75125200</v>
      </c>
      <c r="C14" s="9">
        <f t="shared" ref="C14:E14" si="14">C15</f>
        <v>74332200</v>
      </c>
      <c r="D14" s="9">
        <f t="shared" si="14"/>
        <v>12419164</v>
      </c>
      <c r="E14" s="9">
        <f t="shared" si="14"/>
        <v>10245916.41</v>
      </c>
      <c r="F14" s="9">
        <f t="shared" si="0"/>
        <v>64879283.590000004</v>
      </c>
      <c r="G14" s="9">
        <f t="shared" si="1"/>
        <v>64086283.590000004</v>
      </c>
      <c r="H14" s="9">
        <f t="shared" si="2"/>
        <v>2173247.59</v>
      </c>
      <c r="I14" s="9">
        <f t="shared" si="3"/>
        <v>13.638454752865883</v>
      </c>
      <c r="J14" s="9">
        <f t="shared" si="4"/>
        <v>13.78395420827044</v>
      </c>
      <c r="K14" s="9">
        <f t="shared" si="5"/>
        <v>82.500854405336781</v>
      </c>
    </row>
    <row r="15" spans="1:14" ht="37.15" customHeight="1" x14ac:dyDescent="0.2">
      <c r="A15" s="14" t="s">
        <v>1</v>
      </c>
      <c r="B15" s="11">
        <v>75125200</v>
      </c>
      <c r="C15" s="11">
        <v>74332200</v>
      </c>
      <c r="D15" s="11">
        <v>12419164</v>
      </c>
      <c r="E15" s="11">
        <v>10245916.41</v>
      </c>
      <c r="F15" s="11">
        <f t="shared" si="0"/>
        <v>64879283.590000004</v>
      </c>
      <c r="G15" s="11">
        <f t="shared" si="1"/>
        <v>64086283.590000004</v>
      </c>
      <c r="H15" s="11">
        <f t="shared" si="2"/>
        <v>2173247.59</v>
      </c>
      <c r="I15" s="11">
        <f t="shared" si="3"/>
        <v>13.638454752865883</v>
      </c>
      <c r="J15" s="11">
        <f t="shared" si="4"/>
        <v>13.78395420827044</v>
      </c>
      <c r="K15" s="11">
        <f t="shared" si="5"/>
        <v>82.500854405336781</v>
      </c>
    </row>
    <row r="16" spans="1:14" ht="43.15" customHeight="1" x14ac:dyDescent="0.2">
      <c r="A16" s="8" t="s">
        <v>33</v>
      </c>
      <c r="B16" s="9">
        <f>B17</f>
        <v>136152200</v>
      </c>
      <c r="C16" s="9">
        <f>SUM(C17:C17)</f>
        <v>135864468</v>
      </c>
      <c r="D16" s="9">
        <f>SUM(D17:D17)</f>
        <v>33885104.619999997</v>
      </c>
      <c r="E16" s="9">
        <f>SUM(E17:E17)</f>
        <v>26593325.93</v>
      </c>
      <c r="F16" s="9">
        <f t="shared" si="0"/>
        <v>109558874.06999999</v>
      </c>
      <c r="G16" s="9">
        <f t="shared" si="1"/>
        <v>109271142.06999999</v>
      </c>
      <c r="H16" s="9">
        <f t="shared" si="2"/>
        <v>7291778.6899999976</v>
      </c>
      <c r="I16" s="9">
        <f t="shared" si="3"/>
        <v>19.532057454818947</v>
      </c>
      <c r="J16" s="9">
        <f t="shared" si="4"/>
        <v>19.573422191591696</v>
      </c>
      <c r="K16" s="9">
        <f t="shared" si="5"/>
        <v>78.480873021427328</v>
      </c>
    </row>
    <row r="17" spans="1:11" ht="43.15" customHeight="1" x14ac:dyDescent="0.2">
      <c r="A17" s="14" t="s">
        <v>1</v>
      </c>
      <c r="B17" s="11">
        <v>136152200</v>
      </c>
      <c r="C17" s="11">
        <v>135864468</v>
      </c>
      <c r="D17" s="11">
        <v>33885104.619999997</v>
      </c>
      <c r="E17" s="11">
        <v>26593325.93</v>
      </c>
      <c r="F17" s="11">
        <f t="shared" si="0"/>
        <v>109558874.06999999</v>
      </c>
      <c r="G17" s="11">
        <f t="shared" si="1"/>
        <v>109271142.06999999</v>
      </c>
      <c r="H17" s="11">
        <f t="shared" si="2"/>
        <v>7291778.6899999976</v>
      </c>
      <c r="I17" s="11">
        <f t="shared" si="3"/>
        <v>19.532057454818947</v>
      </c>
      <c r="J17" s="11">
        <f t="shared" si="4"/>
        <v>19.573422191591696</v>
      </c>
      <c r="K17" s="11">
        <f t="shared" si="5"/>
        <v>78.480873021427328</v>
      </c>
    </row>
    <row r="18" spans="1:11" ht="43.15" customHeight="1" x14ac:dyDescent="0.2">
      <c r="A18" s="8" t="s">
        <v>34</v>
      </c>
      <c r="B18" s="9">
        <f>B19</f>
        <v>55000</v>
      </c>
      <c r="C18" s="9">
        <f t="shared" ref="C18:E18" si="15">C19</f>
        <v>55000</v>
      </c>
      <c r="D18" s="9">
        <f t="shared" si="15"/>
        <v>0</v>
      </c>
      <c r="E18" s="9">
        <f t="shared" si="15"/>
        <v>0</v>
      </c>
      <c r="F18" s="9">
        <f t="shared" si="0"/>
        <v>55000</v>
      </c>
      <c r="G18" s="9">
        <f t="shared" si="1"/>
        <v>55000</v>
      </c>
      <c r="H18" s="9">
        <f t="shared" si="2"/>
        <v>0</v>
      </c>
      <c r="I18" s="9">
        <f t="shared" si="3"/>
        <v>0</v>
      </c>
      <c r="J18" s="9">
        <f t="shared" si="4"/>
        <v>0</v>
      </c>
      <c r="K18" s="9">
        <v>0</v>
      </c>
    </row>
    <row r="19" spans="1:11" ht="45.6" customHeight="1" x14ac:dyDescent="0.2">
      <c r="A19" s="14" t="s">
        <v>1</v>
      </c>
      <c r="B19" s="11">
        <v>55000</v>
      </c>
      <c r="C19" s="11">
        <v>55000</v>
      </c>
      <c r="D19" s="11">
        <v>0</v>
      </c>
      <c r="E19" s="11">
        <v>0</v>
      </c>
      <c r="F19" s="11">
        <f t="shared" si="0"/>
        <v>55000</v>
      </c>
      <c r="G19" s="11">
        <f t="shared" si="1"/>
        <v>55000</v>
      </c>
      <c r="H19" s="11">
        <f t="shared" si="2"/>
        <v>0</v>
      </c>
      <c r="I19" s="11">
        <f t="shared" si="3"/>
        <v>0</v>
      </c>
      <c r="J19" s="11">
        <f t="shared" si="4"/>
        <v>0</v>
      </c>
      <c r="K19" s="11">
        <v>0</v>
      </c>
    </row>
    <row r="20" spans="1:11" ht="38.25" x14ac:dyDescent="0.2">
      <c r="A20" s="8" t="s">
        <v>28</v>
      </c>
      <c r="B20" s="9">
        <f>SUM(B21:B22)</f>
        <v>786302</v>
      </c>
      <c r="C20" s="9">
        <f>SUM(C21:C22)</f>
        <v>1468899</v>
      </c>
      <c r="D20" s="9">
        <f>SUM(D21:D22)</f>
        <v>682597</v>
      </c>
      <c r="E20" s="9">
        <f>SUM(E21:E22)</f>
        <v>682596.28</v>
      </c>
      <c r="F20" s="9">
        <f t="shared" si="0"/>
        <v>103705.71999999997</v>
      </c>
      <c r="G20" s="9">
        <f t="shared" si="1"/>
        <v>786302.72</v>
      </c>
      <c r="H20" s="9">
        <f t="shared" si="2"/>
        <v>0.71999999997206032</v>
      </c>
      <c r="I20" s="9">
        <f t="shared" si="3"/>
        <v>86.810955587039089</v>
      </c>
      <c r="J20" s="9">
        <f t="shared" si="4"/>
        <v>46.469926114729468</v>
      </c>
      <c r="K20" s="9">
        <f t="shared" si="5"/>
        <v>99.999894520485739</v>
      </c>
    </row>
    <row r="21" spans="1:11" ht="45" customHeight="1" x14ac:dyDescent="0.2">
      <c r="A21" s="14" t="s">
        <v>1</v>
      </c>
      <c r="B21" s="11">
        <v>786302</v>
      </c>
      <c r="C21" s="11">
        <v>786302</v>
      </c>
      <c r="D21" s="11">
        <v>0</v>
      </c>
      <c r="E21" s="11">
        <v>0</v>
      </c>
      <c r="F21" s="11">
        <f t="shared" si="0"/>
        <v>786302</v>
      </c>
      <c r="G21" s="11">
        <f t="shared" si="1"/>
        <v>786302</v>
      </c>
      <c r="H21" s="11">
        <f t="shared" si="2"/>
        <v>0</v>
      </c>
      <c r="I21" s="11">
        <f t="shared" si="3"/>
        <v>0</v>
      </c>
      <c r="J21" s="11">
        <f t="shared" si="4"/>
        <v>0</v>
      </c>
      <c r="K21" s="11">
        <v>0</v>
      </c>
    </row>
    <row r="22" spans="1:11" ht="49.9" customHeight="1" x14ac:dyDescent="0.2">
      <c r="A22" s="14" t="s">
        <v>9</v>
      </c>
      <c r="B22" s="11"/>
      <c r="C22" s="11">
        <v>682597</v>
      </c>
      <c r="D22" s="11">
        <v>682597</v>
      </c>
      <c r="E22" s="11">
        <v>682596.28</v>
      </c>
      <c r="F22" s="11">
        <f t="shared" ref="F22" si="16">B22-E22</f>
        <v>-682596.28</v>
      </c>
      <c r="G22" s="11">
        <f t="shared" ref="G22" si="17">C22-E22</f>
        <v>0.71999999997206032</v>
      </c>
      <c r="H22" s="11">
        <f t="shared" ref="H22" si="18">D22-E22</f>
        <v>0.71999999997206032</v>
      </c>
      <c r="I22" s="11">
        <v>0</v>
      </c>
      <c r="J22" s="11">
        <f t="shared" ref="J22" si="19">E22/C22*100</f>
        <v>99.999894520485739</v>
      </c>
      <c r="K22" s="11">
        <f t="shared" si="5"/>
        <v>99.999894520485739</v>
      </c>
    </row>
    <row r="23" spans="1:11" ht="38.25" x14ac:dyDescent="0.2">
      <c r="A23" s="8" t="s">
        <v>31</v>
      </c>
      <c r="B23" s="9">
        <f>B24+B28</f>
        <v>735422460</v>
      </c>
      <c r="C23" s="9">
        <f>C24+C28</f>
        <v>793726882</v>
      </c>
      <c r="D23" s="9">
        <f>D24+D28</f>
        <v>153267561.34</v>
      </c>
      <c r="E23" s="9">
        <f>E24+E28</f>
        <v>139893639.31999999</v>
      </c>
      <c r="F23" s="9">
        <f t="shared" si="0"/>
        <v>595528820.68000007</v>
      </c>
      <c r="G23" s="9">
        <f t="shared" si="1"/>
        <v>653833242.68000007</v>
      </c>
      <c r="H23" s="9">
        <f t="shared" si="2"/>
        <v>13373922.020000011</v>
      </c>
      <c r="I23" s="9">
        <f t="shared" si="3"/>
        <v>19.022214703641225</v>
      </c>
      <c r="J23" s="9">
        <f t="shared" si="4"/>
        <v>17.624908831045488</v>
      </c>
      <c r="K23" s="9">
        <f t="shared" si="5"/>
        <v>91.274134002607326</v>
      </c>
    </row>
    <row r="24" spans="1:11" ht="25.5" collapsed="1" x14ac:dyDescent="0.2">
      <c r="A24" s="8" t="s">
        <v>66</v>
      </c>
      <c r="B24" s="9">
        <f>SUM(B25:B27)</f>
        <v>705971311</v>
      </c>
      <c r="C24" s="9">
        <f>SUM(C25:C27)</f>
        <v>761853479</v>
      </c>
      <c r="D24" s="9">
        <f>SUM(D25:D27)</f>
        <v>145781119.00999999</v>
      </c>
      <c r="E24" s="9">
        <f>SUM(E25:E27)</f>
        <v>132822197.5</v>
      </c>
      <c r="F24" s="9">
        <f>B24-E24</f>
        <v>573149113.5</v>
      </c>
      <c r="G24" s="9">
        <f t="shared" si="1"/>
        <v>629031281.5</v>
      </c>
      <c r="H24" s="9">
        <f t="shared" si="2"/>
        <v>12958921.50999999</v>
      </c>
      <c r="I24" s="9">
        <f t="shared" si="3"/>
        <v>18.814106951720024</v>
      </c>
      <c r="J24" s="9">
        <f t="shared" si="4"/>
        <v>17.434086889560557</v>
      </c>
      <c r="K24" s="9">
        <f t="shared" si="5"/>
        <v>91.110699658498945</v>
      </c>
    </row>
    <row r="25" spans="1:11" ht="38.25" x14ac:dyDescent="0.2">
      <c r="A25" s="14" t="s">
        <v>5</v>
      </c>
      <c r="B25" s="11">
        <v>705971311</v>
      </c>
      <c r="C25" s="11">
        <v>744352624</v>
      </c>
      <c r="D25" s="11">
        <v>144681119.00999999</v>
      </c>
      <c r="E25" s="11">
        <v>131722197.5</v>
      </c>
      <c r="F25" s="11">
        <f t="shared" si="0"/>
        <v>574249113.5</v>
      </c>
      <c r="G25" s="11">
        <f t="shared" si="1"/>
        <v>612630426.5</v>
      </c>
      <c r="H25" s="11">
        <f t="shared" si="2"/>
        <v>12958921.50999999</v>
      </c>
      <c r="I25" s="11">
        <f t="shared" si="3"/>
        <v>18.658293254639069</v>
      </c>
      <c r="J25" s="11">
        <f t="shared" si="4"/>
        <v>17.696209196140352</v>
      </c>
      <c r="K25" s="11">
        <f t="shared" si="5"/>
        <v>91.043114956068109</v>
      </c>
    </row>
    <row r="26" spans="1:11" ht="44.45" customHeight="1" x14ac:dyDescent="0.2">
      <c r="A26" s="14" t="s">
        <v>9</v>
      </c>
      <c r="B26" s="11"/>
      <c r="C26" s="11">
        <v>1100000</v>
      </c>
      <c r="D26" s="11">
        <v>1100000</v>
      </c>
      <c r="E26" s="11">
        <v>1100000</v>
      </c>
      <c r="F26" s="11">
        <f t="shared" ref="F26" si="20">B26-E26</f>
        <v>-1100000</v>
      </c>
      <c r="G26" s="11">
        <f t="shared" ref="G26" si="21">C26-E26</f>
        <v>0</v>
      </c>
      <c r="H26" s="11">
        <f t="shared" ref="H26" si="22">D26-E26</f>
        <v>0</v>
      </c>
      <c r="I26" s="11">
        <v>0</v>
      </c>
      <c r="J26" s="11">
        <f t="shared" ref="J26" si="23">E26/C26*100</f>
        <v>100</v>
      </c>
      <c r="K26" s="11">
        <f t="shared" ref="K26" si="24">E26/D26*100</f>
        <v>100</v>
      </c>
    </row>
    <row r="27" spans="1:11" ht="46.9" customHeight="1" x14ac:dyDescent="0.2">
      <c r="A27" s="16" t="s">
        <v>2</v>
      </c>
      <c r="B27" s="11"/>
      <c r="C27" s="11">
        <v>16400855</v>
      </c>
      <c r="D27" s="11">
        <v>0</v>
      </c>
      <c r="E27" s="11">
        <v>0</v>
      </c>
      <c r="F27" s="11">
        <f t="shared" ref="F27" si="25">B27-E27</f>
        <v>0</v>
      </c>
      <c r="G27" s="11">
        <f t="shared" ref="G27" si="26">C27-E27</f>
        <v>16400855</v>
      </c>
      <c r="H27" s="11">
        <f t="shared" ref="H27" si="27">D27-E27</f>
        <v>0</v>
      </c>
      <c r="I27" s="11">
        <v>0</v>
      </c>
      <c r="J27" s="11">
        <f t="shared" ref="J27" si="28">E27/C27*100</f>
        <v>0</v>
      </c>
      <c r="K27" s="11">
        <v>0</v>
      </c>
    </row>
    <row r="28" spans="1:11" ht="38.25" x14ac:dyDescent="0.2">
      <c r="A28" s="8" t="s">
        <v>35</v>
      </c>
      <c r="B28" s="9">
        <f>B29</f>
        <v>29451149</v>
      </c>
      <c r="C28" s="9">
        <f t="shared" ref="C28:E28" si="29">C29</f>
        <v>31873403</v>
      </c>
      <c r="D28" s="9">
        <f t="shared" si="29"/>
        <v>7486442.3300000001</v>
      </c>
      <c r="E28" s="9">
        <f t="shared" si="29"/>
        <v>7071441.8200000003</v>
      </c>
      <c r="F28" s="9">
        <f t="shared" si="0"/>
        <v>22379707.18</v>
      </c>
      <c r="G28" s="9">
        <f t="shared" si="1"/>
        <v>24801961.18</v>
      </c>
      <c r="H28" s="9">
        <f t="shared" si="2"/>
        <v>415000.50999999978</v>
      </c>
      <c r="I28" s="9">
        <f t="shared" si="3"/>
        <v>24.010750208760957</v>
      </c>
      <c r="J28" s="9">
        <f t="shared" si="4"/>
        <v>22.186027077184072</v>
      </c>
      <c r="K28" s="9">
        <f t="shared" si="5"/>
        <v>94.456639192464067</v>
      </c>
    </row>
    <row r="29" spans="1:11" ht="33.6" customHeight="1" x14ac:dyDescent="0.2">
      <c r="A29" s="14" t="s">
        <v>5</v>
      </c>
      <c r="B29" s="11">
        <v>29451149</v>
      </c>
      <c r="C29" s="11">
        <v>31873403</v>
      </c>
      <c r="D29" s="11">
        <v>7486442.3300000001</v>
      </c>
      <c r="E29" s="11">
        <v>7071441.8200000003</v>
      </c>
      <c r="F29" s="11">
        <f>B29-E29</f>
        <v>22379707.18</v>
      </c>
      <c r="G29" s="11">
        <f t="shared" si="1"/>
        <v>24801961.18</v>
      </c>
      <c r="H29" s="11">
        <f t="shared" si="2"/>
        <v>415000.50999999978</v>
      </c>
      <c r="I29" s="11">
        <f t="shared" si="3"/>
        <v>24.010750208760957</v>
      </c>
      <c r="J29" s="11">
        <f t="shared" si="4"/>
        <v>22.186027077184072</v>
      </c>
      <c r="K29" s="11">
        <f t="shared" si="5"/>
        <v>94.456639192464067</v>
      </c>
    </row>
    <row r="30" spans="1:11" ht="42" customHeight="1" x14ac:dyDescent="0.2">
      <c r="A30" s="8" t="s">
        <v>57</v>
      </c>
      <c r="B30" s="9">
        <f>B31+B34+B37</f>
        <v>1131487920</v>
      </c>
      <c r="C30" s="9">
        <f t="shared" ref="C30:E30" si="30">C31+C34+C37</f>
        <v>1175696613</v>
      </c>
      <c r="D30" s="9">
        <f t="shared" si="30"/>
        <v>160197979.75</v>
      </c>
      <c r="E30" s="9">
        <f t="shared" si="30"/>
        <v>142805815.53999999</v>
      </c>
      <c r="F30" s="9">
        <f t="shared" si="0"/>
        <v>988682104.46000004</v>
      </c>
      <c r="G30" s="9">
        <f t="shared" si="1"/>
        <v>1032890797.46</v>
      </c>
      <c r="H30" s="9">
        <f t="shared" si="2"/>
        <v>17392164.210000008</v>
      </c>
      <c r="I30" s="9">
        <f t="shared" si="3"/>
        <v>12.621064088779665</v>
      </c>
      <c r="J30" s="9">
        <f t="shared" si="4"/>
        <v>12.146485237854469</v>
      </c>
      <c r="K30" s="9">
        <f t="shared" si="5"/>
        <v>89.143331122438823</v>
      </c>
    </row>
    <row r="31" spans="1:11" ht="51" x14ac:dyDescent="0.2">
      <c r="A31" s="8" t="s">
        <v>8</v>
      </c>
      <c r="B31" s="9">
        <f>SUM(B32:B33)</f>
        <v>686925393</v>
      </c>
      <c r="C31" s="9">
        <f t="shared" ref="C31:E31" si="31">SUM(C32:C33)</f>
        <v>686195603</v>
      </c>
      <c r="D31" s="9">
        <f t="shared" si="31"/>
        <v>153962902</v>
      </c>
      <c r="E31" s="9">
        <f t="shared" si="31"/>
        <v>137661023.66</v>
      </c>
      <c r="F31" s="9">
        <f t="shared" si="0"/>
        <v>549264369.34000003</v>
      </c>
      <c r="G31" s="9">
        <f t="shared" si="1"/>
        <v>548534579.34000003</v>
      </c>
      <c r="H31" s="9">
        <f t="shared" si="2"/>
        <v>16301878.340000004</v>
      </c>
      <c r="I31" s="9">
        <f t="shared" si="3"/>
        <v>20.040171037904837</v>
      </c>
      <c r="J31" s="9">
        <f t="shared" si="4"/>
        <v>20.061484372408607</v>
      </c>
      <c r="K31" s="9">
        <f t="shared" si="5"/>
        <v>89.411814061545812</v>
      </c>
    </row>
    <row r="32" spans="1:11" ht="42.6" customHeight="1" x14ac:dyDescent="0.2">
      <c r="A32" s="14" t="s">
        <v>1</v>
      </c>
      <c r="B32" s="11">
        <v>299170</v>
      </c>
      <c r="C32" s="11">
        <v>299170</v>
      </c>
      <c r="D32" s="11">
        <v>62500</v>
      </c>
      <c r="E32" s="11">
        <v>62500</v>
      </c>
      <c r="F32" s="11">
        <f t="shared" si="0"/>
        <v>236670</v>
      </c>
      <c r="G32" s="11">
        <f t="shared" si="1"/>
        <v>236670</v>
      </c>
      <c r="H32" s="11">
        <f t="shared" si="2"/>
        <v>0</v>
      </c>
      <c r="I32" s="11">
        <f t="shared" si="3"/>
        <v>20.89113213223251</v>
      </c>
      <c r="J32" s="11">
        <f t="shared" si="4"/>
        <v>20.89113213223251</v>
      </c>
      <c r="K32" s="11">
        <f t="shared" si="5"/>
        <v>100</v>
      </c>
    </row>
    <row r="33" spans="1:14" ht="38.25" x14ac:dyDescent="0.2">
      <c r="A33" s="14" t="s">
        <v>6</v>
      </c>
      <c r="B33" s="11">
        <v>686626223</v>
      </c>
      <c r="C33" s="11">
        <v>685896433</v>
      </c>
      <c r="D33" s="11">
        <v>153900402</v>
      </c>
      <c r="E33" s="11">
        <v>137598523.66</v>
      </c>
      <c r="F33" s="11">
        <f t="shared" si="0"/>
        <v>549027699.34000003</v>
      </c>
      <c r="G33" s="11">
        <f t="shared" si="1"/>
        <v>548297909.34000003</v>
      </c>
      <c r="H33" s="11">
        <f t="shared" si="2"/>
        <v>16301878.340000004</v>
      </c>
      <c r="I33" s="11">
        <f t="shared" si="3"/>
        <v>20.039800265536901</v>
      </c>
      <c r="J33" s="11">
        <f t="shared" si="4"/>
        <v>20.061122501857362</v>
      </c>
      <c r="K33" s="11">
        <f t="shared" si="5"/>
        <v>89.407514127221049</v>
      </c>
      <c r="M33" s="10"/>
      <c r="N33" s="10"/>
    </row>
    <row r="34" spans="1:14" ht="38.25" x14ac:dyDescent="0.2">
      <c r="A34" s="8" t="s">
        <v>36</v>
      </c>
      <c r="B34" s="9">
        <f>SUM(B35:B36)</f>
        <v>422242527</v>
      </c>
      <c r="C34" s="9">
        <f t="shared" ref="C34:E34" si="32">SUM(C35:C36)</f>
        <v>466549020</v>
      </c>
      <c r="D34" s="9">
        <f t="shared" si="32"/>
        <v>830507.75</v>
      </c>
      <c r="E34" s="9">
        <f t="shared" si="32"/>
        <v>175200</v>
      </c>
      <c r="F34" s="9">
        <f t="shared" si="0"/>
        <v>422067327</v>
      </c>
      <c r="G34" s="9">
        <f t="shared" si="1"/>
        <v>466373820</v>
      </c>
      <c r="H34" s="9">
        <f t="shared" si="2"/>
        <v>655307.75</v>
      </c>
      <c r="I34" s="9">
        <f t="shared" si="3"/>
        <v>4.1492741445250017E-2</v>
      </c>
      <c r="J34" s="9">
        <f t="shared" si="4"/>
        <v>3.7552324083758658E-2</v>
      </c>
      <c r="K34" s="9">
        <f t="shared" si="5"/>
        <v>21.095528608854043</v>
      </c>
    </row>
    <row r="35" spans="1:14" ht="38.25" x14ac:dyDescent="0.2">
      <c r="A35" s="14" t="s">
        <v>6</v>
      </c>
      <c r="B35" s="11"/>
      <c r="C35" s="11">
        <v>310000</v>
      </c>
      <c r="D35" s="11">
        <v>0</v>
      </c>
      <c r="E35" s="11">
        <v>0</v>
      </c>
      <c r="F35" s="11">
        <f t="shared" si="0"/>
        <v>0</v>
      </c>
      <c r="G35" s="11">
        <f t="shared" si="1"/>
        <v>310000</v>
      </c>
      <c r="H35" s="11">
        <f t="shared" si="2"/>
        <v>0</v>
      </c>
      <c r="I35" s="11">
        <v>0</v>
      </c>
      <c r="J35" s="11">
        <f t="shared" si="4"/>
        <v>0</v>
      </c>
      <c r="K35" s="11">
        <v>0</v>
      </c>
    </row>
    <row r="36" spans="1:14" ht="63.75" x14ac:dyDescent="0.2">
      <c r="A36" s="14" t="s">
        <v>2</v>
      </c>
      <c r="B36" s="11">
        <v>422242527</v>
      </c>
      <c r="C36" s="11">
        <v>466239020</v>
      </c>
      <c r="D36" s="11">
        <v>830507.75</v>
      </c>
      <c r="E36" s="11">
        <v>175200</v>
      </c>
      <c r="F36" s="11">
        <f t="shared" si="0"/>
        <v>422067327</v>
      </c>
      <c r="G36" s="11">
        <f t="shared" si="1"/>
        <v>466063820</v>
      </c>
      <c r="H36" s="11">
        <f t="shared" si="2"/>
        <v>655307.75</v>
      </c>
      <c r="I36" s="11">
        <f t="shared" si="3"/>
        <v>4.1492741445250017E-2</v>
      </c>
      <c r="J36" s="11">
        <f t="shared" si="4"/>
        <v>3.7577292436827787E-2</v>
      </c>
      <c r="K36" s="11">
        <f t="shared" si="5"/>
        <v>21.095528608854043</v>
      </c>
      <c r="M36" s="10"/>
    </row>
    <row r="37" spans="1:14" ht="38.25" x14ac:dyDescent="0.2">
      <c r="A37" s="8" t="s">
        <v>37</v>
      </c>
      <c r="B37" s="9">
        <f>B38</f>
        <v>22320000</v>
      </c>
      <c r="C37" s="9">
        <f t="shared" ref="C37:E37" si="33">C38</f>
        <v>22951990</v>
      </c>
      <c r="D37" s="9">
        <f t="shared" si="33"/>
        <v>5404570</v>
      </c>
      <c r="E37" s="9">
        <f t="shared" si="33"/>
        <v>4969591.88</v>
      </c>
      <c r="F37" s="9">
        <f t="shared" si="0"/>
        <v>17350408.120000001</v>
      </c>
      <c r="G37" s="9">
        <f t="shared" si="1"/>
        <v>17982398.120000001</v>
      </c>
      <c r="H37" s="9">
        <f t="shared" si="2"/>
        <v>434978.12000000011</v>
      </c>
      <c r="I37" s="9">
        <f t="shared" si="3"/>
        <v>22.265196594982079</v>
      </c>
      <c r="J37" s="9">
        <f t="shared" si="4"/>
        <v>21.652117659514492</v>
      </c>
      <c r="K37" s="9">
        <f t="shared" si="5"/>
        <v>91.951660909193507</v>
      </c>
    </row>
    <row r="38" spans="1:14" ht="40.15" customHeight="1" x14ac:dyDescent="0.2">
      <c r="A38" s="14" t="s">
        <v>6</v>
      </c>
      <c r="B38" s="11">
        <v>22320000</v>
      </c>
      <c r="C38" s="11">
        <v>22951990</v>
      </c>
      <c r="D38" s="11">
        <v>5404570</v>
      </c>
      <c r="E38" s="11">
        <v>4969591.88</v>
      </c>
      <c r="F38" s="11">
        <f t="shared" si="0"/>
        <v>17350408.120000001</v>
      </c>
      <c r="G38" s="11">
        <f t="shared" si="1"/>
        <v>17982398.120000001</v>
      </c>
      <c r="H38" s="11">
        <f t="shared" si="2"/>
        <v>434978.12000000011</v>
      </c>
      <c r="I38" s="11">
        <f t="shared" si="3"/>
        <v>22.265196594982079</v>
      </c>
      <c r="J38" s="11">
        <f t="shared" si="4"/>
        <v>21.652117659514492</v>
      </c>
      <c r="K38" s="11">
        <f t="shared" si="5"/>
        <v>91.951660909193507</v>
      </c>
    </row>
    <row r="39" spans="1:14" ht="38.25" x14ac:dyDescent="0.2">
      <c r="A39" s="8" t="s">
        <v>38</v>
      </c>
      <c r="B39" s="9">
        <f>B40+B44+B46+B48</f>
        <v>4590466330</v>
      </c>
      <c r="C39" s="9">
        <f>C40+C44+C46+C48</f>
        <v>4650867822</v>
      </c>
      <c r="D39" s="9">
        <f>D40+D44+D46+D48</f>
        <v>630011696.63999999</v>
      </c>
      <c r="E39" s="9">
        <f>E40+E44+E46+E48</f>
        <v>249146162.52999997</v>
      </c>
      <c r="F39" s="9">
        <f t="shared" si="0"/>
        <v>4341320167.4700003</v>
      </c>
      <c r="G39" s="9">
        <f t="shared" si="1"/>
        <v>4401721659.4700003</v>
      </c>
      <c r="H39" s="9">
        <f t="shared" si="2"/>
        <v>380865534.11000001</v>
      </c>
      <c r="I39" s="9">
        <f t="shared" si="3"/>
        <v>5.427469555800009</v>
      </c>
      <c r="J39" s="9">
        <f t="shared" si="4"/>
        <v>5.3569822249401255</v>
      </c>
      <c r="K39" s="9">
        <f t="shared" si="5"/>
        <v>39.546275705475765</v>
      </c>
    </row>
    <row r="40" spans="1:14" ht="38.25" collapsed="1" x14ac:dyDescent="0.2">
      <c r="A40" s="8" t="s">
        <v>39</v>
      </c>
      <c r="B40" s="9">
        <f>SUM(B41:B43)</f>
        <v>103832930</v>
      </c>
      <c r="C40" s="9">
        <f t="shared" ref="C40:E40" si="34">SUM(C41:C43)</f>
        <v>161341985</v>
      </c>
      <c r="D40" s="9">
        <f t="shared" si="34"/>
        <v>1955083.64</v>
      </c>
      <c r="E40" s="9">
        <f t="shared" si="34"/>
        <v>581720.72</v>
      </c>
      <c r="F40" s="9">
        <f t="shared" si="0"/>
        <v>103251209.28</v>
      </c>
      <c r="G40" s="9">
        <f t="shared" si="1"/>
        <v>160760264.28</v>
      </c>
      <c r="H40" s="9">
        <f t="shared" si="2"/>
        <v>1373362.92</v>
      </c>
      <c r="I40" s="9">
        <v>0</v>
      </c>
      <c r="J40" s="9">
        <f t="shared" si="4"/>
        <v>0.36055135927576443</v>
      </c>
      <c r="K40" s="9">
        <f t="shared" si="5"/>
        <v>29.754262584898928</v>
      </c>
    </row>
    <row r="41" spans="1:14" ht="57" customHeight="1" outlineLevel="1" x14ac:dyDescent="0.2">
      <c r="A41" s="14" t="s">
        <v>4</v>
      </c>
      <c r="B41" s="11"/>
      <c r="C41" s="11">
        <v>4306370</v>
      </c>
      <c r="D41" s="11">
        <v>0</v>
      </c>
      <c r="E41" s="11">
        <v>0</v>
      </c>
      <c r="F41" s="11">
        <f t="shared" si="0"/>
        <v>0</v>
      </c>
      <c r="G41" s="11">
        <f t="shared" si="1"/>
        <v>4306370</v>
      </c>
      <c r="H41" s="11">
        <f t="shared" si="2"/>
        <v>0</v>
      </c>
      <c r="I41" s="11">
        <v>0</v>
      </c>
      <c r="J41" s="11">
        <f t="shared" si="4"/>
        <v>0</v>
      </c>
      <c r="K41" s="11">
        <v>0</v>
      </c>
      <c r="M41" s="10"/>
    </row>
    <row r="42" spans="1:14" ht="63.75" x14ac:dyDescent="0.2">
      <c r="A42" s="14" t="s">
        <v>2</v>
      </c>
      <c r="B42" s="11">
        <v>88094330</v>
      </c>
      <c r="C42" s="11">
        <v>138757986</v>
      </c>
      <c r="D42" s="11">
        <v>550000</v>
      </c>
      <c r="E42" s="11">
        <v>0</v>
      </c>
      <c r="F42" s="11">
        <v>0</v>
      </c>
      <c r="G42" s="11">
        <f t="shared" si="1"/>
        <v>138757986</v>
      </c>
      <c r="H42" s="11">
        <f t="shared" si="2"/>
        <v>550000</v>
      </c>
      <c r="I42" s="11">
        <v>0</v>
      </c>
      <c r="J42" s="11">
        <f t="shared" si="4"/>
        <v>0</v>
      </c>
      <c r="K42" s="11">
        <f t="shared" si="5"/>
        <v>0</v>
      </c>
      <c r="M42" s="10"/>
    </row>
    <row r="43" spans="1:14" ht="33.75" x14ac:dyDescent="0.2">
      <c r="A43" s="16" t="s">
        <v>9</v>
      </c>
      <c r="B43" s="11">
        <v>15738600</v>
      </c>
      <c r="C43" s="11">
        <v>18277629</v>
      </c>
      <c r="D43" s="11">
        <v>1405083.64</v>
      </c>
      <c r="E43" s="11">
        <v>581720.72</v>
      </c>
      <c r="F43" s="11">
        <v>0</v>
      </c>
      <c r="G43" s="11">
        <f t="shared" ref="G43" si="35">C43-E43</f>
        <v>17695908.280000001</v>
      </c>
      <c r="H43" s="11">
        <f t="shared" ref="H43" si="36">D43-E43</f>
        <v>823362.91999999993</v>
      </c>
      <c r="I43" s="11">
        <v>0</v>
      </c>
      <c r="J43" s="11">
        <f t="shared" ref="J43" si="37">E43/C43*100</f>
        <v>3.1826924597276811</v>
      </c>
      <c r="K43" s="11">
        <f t="shared" ref="K43" si="38">E43/D43*100</f>
        <v>41.401145343917037</v>
      </c>
      <c r="M43" s="10"/>
    </row>
    <row r="44" spans="1:14" ht="38.25" x14ac:dyDescent="0.2">
      <c r="A44" s="8" t="s">
        <v>40</v>
      </c>
      <c r="B44" s="9">
        <f>SUM(B45:B45)</f>
        <v>4334944200</v>
      </c>
      <c r="C44" s="9">
        <f>SUM(C45:C45)</f>
        <v>4337836637</v>
      </c>
      <c r="D44" s="9">
        <f>SUM(D45:D45)</f>
        <v>592615518</v>
      </c>
      <c r="E44" s="9">
        <f>SUM(E45:E45)</f>
        <v>223647069.66999999</v>
      </c>
      <c r="F44" s="9">
        <f t="shared" si="0"/>
        <v>4111297130.3299999</v>
      </c>
      <c r="G44" s="9">
        <f t="shared" si="1"/>
        <v>4114189567.3299999</v>
      </c>
      <c r="H44" s="9">
        <f t="shared" si="2"/>
        <v>368968448.33000004</v>
      </c>
      <c r="I44" s="9">
        <f t="shared" si="3"/>
        <v>5.1591683618441957</v>
      </c>
      <c r="J44" s="9">
        <f t="shared" si="4"/>
        <v>5.1557282669978974</v>
      </c>
      <c r="K44" s="9">
        <f t="shared" si="5"/>
        <v>37.738983012928799</v>
      </c>
    </row>
    <row r="45" spans="1:14" ht="53.45" customHeight="1" x14ac:dyDescent="0.2">
      <c r="A45" s="14" t="s">
        <v>4</v>
      </c>
      <c r="B45" s="11">
        <v>4334944200</v>
      </c>
      <c r="C45" s="11">
        <v>4337836637</v>
      </c>
      <c r="D45" s="11">
        <v>592615518</v>
      </c>
      <c r="E45" s="11">
        <v>223647069.66999999</v>
      </c>
      <c r="F45" s="11">
        <v>0</v>
      </c>
      <c r="G45" s="11">
        <f t="shared" si="1"/>
        <v>4114189567.3299999</v>
      </c>
      <c r="H45" s="11">
        <f t="shared" si="2"/>
        <v>368968448.33000004</v>
      </c>
      <c r="I45" s="11">
        <f t="shared" si="3"/>
        <v>5.1591683618441957</v>
      </c>
      <c r="J45" s="11">
        <f t="shared" si="4"/>
        <v>5.1557282669978974</v>
      </c>
      <c r="K45" s="11">
        <f t="shared" si="5"/>
        <v>37.738983012928799</v>
      </c>
      <c r="M45" s="10"/>
    </row>
    <row r="46" spans="1:14" ht="67.150000000000006" customHeight="1" x14ac:dyDescent="0.2">
      <c r="A46" s="8" t="s">
        <v>41</v>
      </c>
      <c r="B46" s="9">
        <f>SUM(B47:B47)</f>
        <v>24978500</v>
      </c>
      <c r="C46" s="9">
        <f>SUM(C47:C47)</f>
        <v>24978500</v>
      </c>
      <c r="D46" s="9">
        <f>SUM(D47:D47)</f>
        <v>3556725</v>
      </c>
      <c r="E46" s="9">
        <f>SUM(E47:E47)</f>
        <v>0</v>
      </c>
      <c r="F46" s="9">
        <f t="shared" si="0"/>
        <v>24978500</v>
      </c>
      <c r="G46" s="9">
        <f t="shared" si="1"/>
        <v>24978500</v>
      </c>
      <c r="H46" s="9">
        <f t="shared" si="2"/>
        <v>3556725</v>
      </c>
      <c r="I46" s="9">
        <f t="shared" si="3"/>
        <v>0</v>
      </c>
      <c r="J46" s="9">
        <f t="shared" si="4"/>
        <v>0</v>
      </c>
      <c r="K46" s="9">
        <f t="shared" si="5"/>
        <v>0</v>
      </c>
    </row>
    <row r="47" spans="1:14" ht="58.15" customHeight="1" x14ac:dyDescent="0.2">
      <c r="A47" s="14" t="s">
        <v>4</v>
      </c>
      <c r="B47" s="11">
        <v>24978500</v>
      </c>
      <c r="C47" s="11">
        <v>24978500</v>
      </c>
      <c r="D47" s="11">
        <v>3556725</v>
      </c>
      <c r="E47" s="11">
        <v>0</v>
      </c>
      <c r="F47" s="11">
        <f t="shared" si="0"/>
        <v>24978500</v>
      </c>
      <c r="G47" s="11">
        <f t="shared" si="1"/>
        <v>24978500</v>
      </c>
      <c r="H47" s="11">
        <f t="shared" si="2"/>
        <v>3556725</v>
      </c>
      <c r="I47" s="11">
        <f t="shared" si="3"/>
        <v>0</v>
      </c>
      <c r="J47" s="11">
        <f t="shared" si="4"/>
        <v>0</v>
      </c>
      <c r="K47" s="11">
        <f t="shared" si="5"/>
        <v>0</v>
      </c>
    </row>
    <row r="48" spans="1:14" ht="42" customHeight="1" x14ac:dyDescent="0.2">
      <c r="A48" s="8" t="s">
        <v>7</v>
      </c>
      <c r="B48" s="9">
        <f>SUM(B49:B49)</f>
        <v>126710700</v>
      </c>
      <c r="C48" s="9">
        <f t="shared" ref="C48:E48" si="39">SUM(C49:C49)</f>
        <v>126710700</v>
      </c>
      <c r="D48" s="9">
        <f t="shared" si="39"/>
        <v>31884370</v>
      </c>
      <c r="E48" s="9">
        <f t="shared" si="39"/>
        <v>24917372.140000001</v>
      </c>
      <c r="F48" s="9">
        <f t="shared" si="0"/>
        <v>101793327.86</v>
      </c>
      <c r="G48" s="9">
        <f t="shared" si="1"/>
        <v>101793327.86</v>
      </c>
      <c r="H48" s="9">
        <f t="shared" si="2"/>
        <v>6966997.8599999994</v>
      </c>
      <c r="I48" s="9">
        <f t="shared" si="3"/>
        <v>19.664773487953266</v>
      </c>
      <c r="J48" s="9">
        <f t="shared" si="4"/>
        <v>19.664773487953266</v>
      </c>
      <c r="K48" s="9">
        <f t="shared" si="5"/>
        <v>78.14917509739098</v>
      </c>
    </row>
    <row r="49" spans="1:11" ht="63.75" x14ac:dyDescent="0.2">
      <c r="A49" s="14" t="s">
        <v>2</v>
      </c>
      <c r="B49" s="11">
        <v>126710700</v>
      </c>
      <c r="C49" s="11">
        <v>126710700</v>
      </c>
      <c r="D49" s="11">
        <v>31884370</v>
      </c>
      <c r="E49" s="11">
        <v>24917372.140000001</v>
      </c>
      <c r="F49" s="11">
        <f t="shared" si="0"/>
        <v>101793327.86</v>
      </c>
      <c r="G49" s="11">
        <f t="shared" si="1"/>
        <v>101793327.86</v>
      </c>
      <c r="H49" s="11">
        <f t="shared" si="2"/>
        <v>6966997.8599999994</v>
      </c>
      <c r="I49" s="11">
        <f t="shared" si="3"/>
        <v>19.664773487953266</v>
      </c>
      <c r="J49" s="11">
        <f t="shared" si="4"/>
        <v>19.664773487953266</v>
      </c>
      <c r="K49" s="11">
        <f t="shared" si="5"/>
        <v>78.14917509739098</v>
      </c>
    </row>
    <row r="50" spans="1:11" ht="76.5" x14ac:dyDescent="0.2">
      <c r="A50" s="8" t="s">
        <v>42</v>
      </c>
      <c r="B50" s="9">
        <f>B51+B54+B57+B62+B65+B67</f>
        <v>1547284138</v>
      </c>
      <c r="C50" s="9">
        <f>C51+C54+C57+C62+C65+C67</f>
        <v>1803050599</v>
      </c>
      <c r="D50" s="9">
        <f>D51+D54+D57+D62+D65+D67</f>
        <v>190348747</v>
      </c>
      <c r="E50" s="9">
        <f>E51+E54+E57+E62+E65+E67</f>
        <v>151294594.88</v>
      </c>
      <c r="F50" s="9">
        <f t="shared" si="0"/>
        <v>1395989543.1199999</v>
      </c>
      <c r="G50" s="9">
        <f t="shared" si="1"/>
        <v>1651756004.1199999</v>
      </c>
      <c r="H50" s="9">
        <f t="shared" si="2"/>
        <v>39054152.120000005</v>
      </c>
      <c r="I50" s="9">
        <f t="shared" si="3"/>
        <v>9.7780744443978769</v>
      </c>
      <c r="J50" s="9">
        <f t="shared" si="4"/>
        <v>8.3910343372454612</v>
      </c>
      <c r="K50" s="9">
        <f t="shared" si="5"/>
        <v>79.482842553200513</v>
      </c>
    </row>
    <row r="51" spans="1:11" ht="38.25" x14ac:dyDescent="0.2">
      <c r="A51" s="8" t="s">
        <v>10</v>
      </c>
      <c r="B51" s="9">
        <f>SUM(B52:B53)</f>
        <v>673581238</v>
      </c>
      <c r="C51" s="9">
        <f t="shared" ref="C51:E51" si="40">SUM(C52:C53)</f>
        <v>808952545</v>
      </c>
      <c r="D51" s="9">
        <f t="shared" si="40"/>
        <v>12175914</v>
      </c>
      <c r="E51" s="9">
        <f t="shared" si="40"/>
        <v>12019444.470000001</v>
      </c>
      <c r="F51" s="9">
        <f t="shared" si="0"/>
        <v>661561793.52999997</v>
      </c>
      <c r="G51" s="9">
        <f t="shared" si="1"/>
        <v>796933100.52999997</v>
      </c>
      <c r="H51" s="9">
        <f t="shared" si="2"/>
        <v>156469.52999999933</v>
      </c>
      <c r="I51" s="9">
        <f t="shared" si="3"/>
        <v>1.784409035157835</v>
      </c>
      <c r="J51" s="9">
        <f t="shared" si="4"/>
        <v>1.4858034064284946</v>
      </c>
      <c r="K51" s="9">
        <f t="shared" si="5"/>
        <v>98.714925795303756</v>
      </c>
    </row>
    <row r="52" spans="1:11" ht="68.45" customHeight="1" x14ac:dyDescent="0.2">
      <c r="A52" s="14" t="s">
        <v>2</v>
      </c>
      <c r="B52" s="11">
        <v>657302738</v>
      </c>
      <c r="C52" s="11">
        <v>792674045</v>
      </c>
      <c r="D52" s="11">
        <v>10369772</v>
      </c>
      <c r="E52" s="11">
        <v>10354062.49</v>
      </c>
      <c r="F52" s="11">
        <f t="shared" si="0"/>
        <v>646948675.50999999</v>
      </c>
      <c r="G52" s="11">
        <f t="shared" si="1"/>
        <v>782319982.50999999</v>
      </c>
      <c r="H52" s="11">
        <f t="shared" si="2"/>
        <v>15709.509999999776</v>
      </c>
      <c r="I52" s="11">
        <f t="shared" si="3"/>
        <v>1.5752349551296105</v>
      </c>
      <c r="J52" s="11">
        <f t="shared" si="4"/>
        <v>1.3062194423181852</v>
      </c>
      <c r="K52" s="11">
        <f t="shared" si="5"/>
        <v>99.848506698122193</v>
      </c>
    </row>
    <row r="53" spans="1:11" ht="43.15" customHeight="1" x14ac:dyDescent="0.2">
      <c r="A53" s="14" t="s">
        <v>9</v>
      </c>
      <c r="B53" s="11">
        <v>16278500</v>
      </c>
      <c r="C53" s="11">
        <v>16278500</v>
      </c>
      <c r="D53" s="11">
        <v>1806142</v>
      </c>
      <c r="E53" s="11">
        <v>1665381.98</v>
      </c>
      <c r="F53" s="11">
        <f t="shared" si="0"/>
        <v>14613118.02</v>
      </c>
      <c r="G53" s="11">
        <f t="shared" si="1"/>
        <v>14613118.02</v>
      </c>
      <c r="H53" s="11">
        <f t="shared" si="2"/>
        <v>140760.02000000002</v>
      </c>
      <c r="I53" s="11">
        <f t="shared" si="3"/>
        <v>10.230561661086709</v>
      </c>
      <c r="J53" s="11">
        <f t="shared" si="4"/>
        <v>10.230561661086709</v>
      </c>
      <c r="K53" s="11">
        <f t="shared" si="5"/>
        <v>92.206591729775397</v>
      </c>
    </row>
    <row r="54" spans="1:11" ht="51" x14ac:dyDescent="0.2">
      <c r="A54" s="8" t="s">
        <v>11</v>
      </c>
      <c r="B54" s="9">
        <f>SUM(B55:B56)</f>
        <v>54480400</v>
      </c>
      <c r="C54" s="9">
        <f t="shared" ref="C54:E54" si="41">SUM(C55:C56)</f>
        <v>81933735</v>
      </c>
      <c r="D54" s="9">
        <f t="shared" si="41"/>
        <v>6973054</v>
      </c>
      <c r="E54" s="9">
        <f t="shared" si="41"/>
        <v>3606058.84</v>
      </c>
      <c r="F54" s="9">
        <f t="shared" si="0"/>
        <v>50874341.159999996</v>
      </c>
      <c r="G54" s="9">
        <f t="shared" si="1"/>
        <v>78327676.159999996</v>
      </c>
      <c r="H54" s="9">
        <f t="shared" si="2"/>
        <v>3366995.16</v>
      </c>
      <c r="I54" s="9">
        <f t="shared" si="3"/>
        <v>6.6190021365481897</v>
      </c>
      <c r="J54" s="9">
        <f t="shared" si="4"/>
        <v>4.4011893757803175</v>
      </c>
      <c r="K54" s="9">
        <f t="shared" si="5"/>
        <v>51.714196390849686</v>
      </c>
    </row>
    <row r="55" spans="1:11" ht="52.9" customHeight="1" x14ac:dyDescent="0.2">
      <c r="A55" s="14" t="s">
        <v>4</v>
      </c>
      <c r="B55" s="11">
        <v>1589000</v>
      </c>
      <c r="C55" s="11">
        <v>1589000</v>
      </c>
      <c r="D55" s="11">
        <v>317636</v>
      </c>
      <c r="E55" s="11">
        <v>315779.13</v>
      </c>
      <c r="F55" s="11">
        <f t="shared" si="0"/>
        <v>1273220.8700000001</v>
      </c>
      <c r="G55" s="11">
        <f t="shared" si="1"/>
        <v>1273220.8700000001</v>
      </c>
      <c r="H55" s="11">
        <f t="shared" si="2"/>
        <v>1856.8699999999953</v>
      </c>
      <c r="I55" s="11">
        <f t="shared" si="3"/>
        <v>19.872821271239776</v>
      </c>
      <c r="J55" s="11">
        <f t="shared" si="4"/>
        <v>19.872821271239776</v>
      </c>
      <c r="K55" s="11">
        <f t="shared" si="5"/>
        <v>99.415409462403503</v>
      </c>
    </row>
    <row r="56" spans="1:11" ht="46.15" customHeight="1" x14ac:dyDescent="0.2">
      <c r="A56" s="14" t="s">
        <v>9</v>
      </c>
      <c r="B56" s="11">
        <v>52891400</v>
      </c>
      <c r="C56" s="11">
        <v>80344735</v>
      </c>
      <c r="D56" s="11">
        <v>6655418</v>
      </c>
      <c r="E56" s="11">
        <v>3290279.71</v>
      </c>
      <c r="F56" s="11">
        <f t="shared" si="0"/>
        <v>49601120.289999999</v>
      </c>
      <c r="G56" s="11">
        <f t="shared" si="1"/>
        <v>77054455.290000007</v>
      </c>
      <c r="H56" s="11">
        <f t="shared" si="2"/>
        <v>3365138.29</v>
      </c>
      <c r="I56" s="11">
        <f t="shared" si="3"/>
        <v>6.2208217403963593</v>
      </c>
      <c r="J56" s="11">
        <f t="shared" si="4"/>
        <v>4.0952026414674219</v>
      </c>
      <c r="K56" s="11">
        <f t="shared" si="5"/>
        <v>49.437611732275869</v>
      </c>
    </row>
    <row r="57" spans="1:11" ht="38.25" x14ac:dyDescent="0.2">
      <c r="A57" s="8" t="s">
        <v>12</v>
      </c>
      <c r="B57" s="9">
        <f>SUM(B58:B61)</f>
        <v>4035000</v>
      </c>
      <c r="C57" s="9">
        <f>SUM(C58:C61)</f>
        <v>4035000</v>
      </c>
      <c r="D57" s="9">
        <f>SUM(D58:D61)</f>
        <v>0</v>
      </c>
      <c r="E57" s="9">
        <f>SUM(E58:E61)</f>
        <v>0</v>
      </c>
      <c r="F57" s="9">
        <f t="shared" si="0"/>
        <v>4035000</v>
      </c>
      <c r="G57" s="9">
        <f t="shared" si="1"/>
        <v>4035000</v>
      </c>
      <c r="H57" s="9">
        <f t="shared" si="2"/>
        <v>0</v>
      </c>
      <c r="I57" s="9">
        <f t="shared" si="3"/>
        <v>0</v>
      </c>
      <c r="J57" s="9">
        <f t="shared" si="4"/>
        <v>0</v>
      </c>
      <c r="K57" s="9">
        <v>0</v>
      </c>
    </row>
    <row r="58" spans="1:11" ht="25.5" x14ac:dyDescent="0.2">
      <c r="A58" s="14" t="s">
        <v>13</v>
      </c>
      <c r="B58" s="11">
        <v>285000</v>
      </c>
      <c r="C58" s="11">
        <v>285000</v>
      </c>
      <c r="D58" s="11">
        <v>0</v>
      </c>
      <c r="E58" s="11">
        <v>0</v>
      </c>
      <c r="F58" s="11">
        <f t="shared" ref="F58:F132" si="42">B58-E58</f>
        <v>285000</v>
      </c>
      <c r="G58" s="11">
        <f t="shared" si="1"/>
        <v>285000</v>
      </c>
      <c r="H58" s="11">
        <f t="shared" si="2"/>
        <v>0</v>
      </c>
      <c r="I58" s="11">
        <f t="shared" si="3"/>
        <v>0</v>
      </c>
      <c r="J58" s="11">
        <f t="shared" si="4"/>
        <v>0</v>
      </c>
      <c r="K58" s="11">
        <v>0</v>
      </c>
    </row>
    <row r="59" spans="1:11" ht="42.6" customHeight="1" x14ac:dyDescent="0.2">
      <c r="A59" s="14" t="s">
        <v>1</v>
      </c>
      <c r="B59" s="11">
        <v>2755000</v>
      </c>
      <c r="C59" s="11">
        <v>2755000</v>
      </c>
      <c r="D59" s="11">
        <v>0</v>
      </c>
      <c r="E59" s="11">
        <v>0</v>
      </c>
      <c r="F59" s="11">
        <f t="shared" si="42"/>
        <v>2755000</v>
      </c>
      <c r="G59" s="11">
        <f t="shared" ref="G59:G132" si="43">C59-E59</f>
        <v>2755000</v>
      </c>
      <c r="H59" s="11">
        <f t="shared" ref="H59:H132" si="44">D59-E59</f>
        <v>0</v>
      </c>
      <c r="I59" s="11">
        <f t="shared" ref="I59:I132" si="45">E59/B59*100</f>
        <v>0</v>
      </c>
      <c r="J59" s="11">
        <f t="shared" ref="J59:J132" si="46">E59/C59*100</f>
        <v>0</v>
      </c>
      <c r="K59" s="11">
        <v>0</v>
      </c>
    </row>
    <row r="60" spans="1:11" ht="30" customHeight="1" x14ac:dyDescent="0.2">
      <c r="A60" s="14" t="s">
        <v>5</v>
      </c>
      <c r="B60" s="11">
        <v>200000</v>
      </c>
      <c r="C60" s="11">
        <v>200000</v>
      </c>
      <c r="D60" s="11">
        <v>0</v>
      </c>
      <c r="E60" s="11">
        <v>0</v>
      </c>
      <c r="F60" s="11">
        <f t="shared" si="42"/>
        <v>200000</v>
      </c>
      <c r="G60" s="11">
        <f t="shared" si="43"/>
        <v>200000</v>
      </c>
      <c r="H60" s="11">
        <f t="shared" si="44"/>
        <v>0</v>
      </c>
      <c r="I60" s="11">
        <f t="shared" si="45"/>
        <v>0</v>
      </c>
      <c r="J60" s="11">
        <f t="shared" si="46"/>
        <v>0</v>
      </c>
      <c r="K60" s="11">
        <v>0</v>
      </c>
    </row>
    <row r="61" spans="1:11" ht="38.25" x14ac:dyDescent="0.2">
      <c r="A61" s="14" t="s">
        <v>6</v>
      </c>
      <c r="B61" s="11">
        <v>795000</v>
      </c>
      <c r="C61" s="11">
        <v>795000</v>
      </c>
      <c r="D61" s="11">
        <v>0</v>
      </c>
      <c r="E61" s="11">
        <v>0</v>
      </c>
      <c r="F61" s="11">
        <f t="shared" si="42"/>
        <v>795000</v>
      </c>
      <c r="G61" s="11">
        <f t="shared" si="43"/>
        <v>795000</v>
      </c>
      <c r="H61" s="11">
        <f t="shared" si="44"/>
        <v>0</v>
      </c>
      <c r="I61" s="11">
        <f t="shared" si="45"/>
        <v>0</v>
      </c>
      <c r="J61" s="11">
        <f t="shared" si="46"/>
        <v>0</v>
      </c>
      <c r="K61" s="11">
        <v>0</v>
      </c>
    </row>
    <row r="62" spans="1:11" ht="25.5" x14ac:dyDescent="0.2">
      <c r="A62" s="8" t="s">
        <v>26</v>
      </c>
      <c r="B62" s="9">
        <f>SUM(B63:B64)</f>
        <v>495235100</v>
      </c>
      <c r="C62" s="9">
        <f t="shared" ref="C62:E62" si="47">SUM(C63:C64)</f>
        <v>551043652</v>
      </c>
      <c r="D62" s="9">
        <f t="shared" si="47"/>
        <v>96745470</v>
      </c>
      <c r="E62" s="9">
        <f t="shared" si="47"/>
        <v>71889367.379999995</v>
      </c>
      <c r="F62" s="9">
        <f t="shared" si="42"/>
        <v>423345732.62</v>
      </c>
      <c r="G62" s="9">
        <f t="shared" si="43"/>
        <v>479154284.62</v>
      </c>
      <c r="H62" s="9">
        <f t="shared" si="44"/>
        <v>24856102.620000005</v>
      </c>
      <c r="I62" s="9">
        <f t="shared" si="45"/>
        <v>14.516210054578119</v>
      </c>
      <c r="J62" s="9">
        <f t="shared" si="46"/>
        <v>13.046038570461564</v>
      </c>
      <c r="K62" s="9">
        <f t="shared" ref="K62:K131" si="48">E62/D62*100</f>
        <v>74.307734904797087</v>
      </c>
    </row>
    <row r="63" spans="1:11" ht="63.75" x14ac:dyDescent="0.2">
      <c r="A63" s="14" t="s">
        <v>2</v>
      </c>
      <c r="B63" s="11"/>
      <c r="C63" s="11">
        <v>15191843</v>
      </c>
      <c r="D63" s="11">
        <v>0</v>
      </c>
      <c r="E63" s="11">
        <v>0</v>
      </c>
      <c r="F63" s="11">
        <f t="shared" si="42"/>
        <v>0</v>
      </c>
      <c r="G63" s="11">
        <f t="shared" si="43"/>
        <v>15191843</v>
      </c>
      <c r="H63" s="11">
        <f t="shared" si="44"/>
        <v>0</v>
      </c>
      <c r="I63" s="11">
        <v>0</v>
      </c>
      <c r="J63" s="11">
        <f t="shared" si="46"/>
        <v>0</v>
      </c>
      <c r="K63" s="11">
        <v>0</v>
      </c>
    </row>
    <row r="64" spans="1:11" ht="46.9" customHeight="1" x14ac:dyDescent="0.2">
      <c r="A64" s="14" t="s">
        <v>9</v>
      </c>
      <c r="B64" s="11">
        <v>495235100</v>
      </c>
      <c r="C64" s="11">
        <v>535851809</v>
      </c>
      <c r="D64" s="11">
        <v>96745470</v>
      </c>
      <c r="E64" s="11">
        <v>71889367.379999995</v>
      </c>
      <c r="F64" s="11">
        <f t="shared" si="42"/>
        <v>423345732.62</v>
      </c>
      <c r="G64" s="11">
        <f t="shared" si="43"/>
        <v>463962441.62</v>
      </c>
      <c r="H64" s="11">
        <f t="shared" si="44"/>
        <v>24856102.620000005</v>
      </c>
      <c r="I64" s="11">
        <f t="shared" si="45"/>
        <v>14.516210054578119</v>
      </c>
      <c r="J64" s="11">
        <f t="shared" si="46"/>
        <v>13.415904578946749</v>
      </c>
      <c r="K64" s="11">
        <f t="shared" si="48"/>
        <v>74.307734904797087</v>
      </c>
    </row>
    <row r="65" spans="1:11" ht="38.25" x14ac:dyDescent="0.2">
      <c r="A65" s="8" t="s">
        <v>7</v>
      </c>
      <c r="B65" s="9">
        <f>B66</f>
        <v>308566500</v>
      </c>
      <c r="C65" s="9">
        <f t="shared" ref="C65:E65" si="49">C66</f>
        <v>314839867</v>
      </c>
      <c r="D65" s="9">
        <f t="shared" si="49"/>
        <v>74454309</v>
      </c>
      <c r="E65" s="9">
        <f t="shared" si="49"/>
        <v>63779724.189999998</v>
      </c>
      <c r="F65" s="9">
        <f t="shared" si="42"/>
        <v>244786775.81</v>
      </c>
      <c r="G65" s="9">
        <f t="shared" si="43"/>
        <v>251060142.81</v>
      </c>
      <c r="H65" s="9">
        <f t="shared" si="44"/>
        <v>10674584.810000002</v>
      </c>
      <c r="I65" s="9">
        <f t="shared" si="45"/>
        <v>20.669685202379391</v>
      </c>
      <c r="J65" s="9">
        <f t="shared" si="46"/>
        <v>20.257829733487974</v>
      </c>
      <c r="K65" s="9">
        <f t="shared" si="48"/>
        <v>85.662905272547746</v>
      </c>
    </row>
    <row r="66" spans="1:11" ht="45.6" customHeight="1" x14ac:dyDescent="0.2">
      <c r="A66" s="14" t="s">
        <v>9</v>
      </c>
      <c r="B66" s="11">
        <v>308566500</v>
      </c>
      <c r="C66" s="11">
        <v>314839867</v>
      </c>
      <c r="D66" s="11">
        <v>74454309</v>
      </c>
      <c r="E66" s="11">
        <v>63779724.189999998</v>
      </c>
      <c r="F66" s="11">
        <f t="shared" si="42"/>
        <v>244786775.81</v>
      </c>
      <c r="G66" s="11">
        <f t="shared" si="43"/>
        <v>251060142.81</v>
      </c>
      <c r="H66" s="11">
        <f t="shared" si="44"/>
        <v>10674584.810000002</v>
      </c>
      <c r="I66" s="11">
        <f t="shared" si="45"/>
        <v>20.669685202379391</v>
      </c>
      <c r="J66" s="11">
        <f t="shared" si="46"/>
        <v>20.257829733487974</v>
      </c>
      <c r="K66" s="11">
        <f t="shared" si="48"/>
        <v>85.662905272547746</v>
      </c>
    </row>
    <row r="67" spans="1:11" ht="127.5" x14ac:dyDescent="0.2">
      <c r="A67" s="8" t="s">
        <v>43</v>
      </c>
      <c r="B67" s="9">
        <f>B68</f>
        <v>11385900</v>
      </c>
      <c r="C67" s="9">
        <f t="shared" ref="C67:E67" si="50">C68</f>
        <v>42245800</v>
      </c>
      <c r="D67" s="9">
        <f t="shared" si="50"/>
        <v>0</v>
      </c>
      <c r="E67" s="9">
        <f t="shared" si="50"/>
        <v>0</v>
      </c>
      <c r="F67" s="9">
        <f t="shared" si="42"/>
        <v>11385900</v>
      </c>
      <c r="G67" s="9">
        <f t="shared" si="43"/>
        <v>42245800</v>
      </c>
      <c r="H67" s="9">
        <f t="shared" si="44"/>
        <v>0</v>
      </c>
      <c r="I67" s="9">
        <f t="shared" si="45"/>
        <v>0</v>
      </c>
      <c r="J67" s="9">
        <f t="shared" si="46"/>
        <v>0</v>
      </c>
      <c r="K67" s="9">
        <v>0</v>
      </c>
    </row>
    <row r="68" spans="1:11" ht="42" customHeight="1" x14ac:dyDescent="0.2">
      <c r="A68" s="14" t="s">
        <v>9</v>
      </c>
      <c r="B68" s="11">
        <v>11385900</v>
      </c>
      <c r="C68" s="11">
        <v>42245800</v>
      </c>
      <c r="D68" s="11">
        <v>0</v>
      </c>
      <c r="E68" s="11">
        <v>0</v>
      </c>
      <c r="F68" s="11">
        <f t="shared" si="42"/>
        <v>11385900</v>
      </c>
      <c r="G68" s="11">
        <f t="shared" si="43"/>
        <v>42245800</v>
      </c>
      <c r="H68" s="11">
        <f t="shared" si="44"/>
        <v>0</v>
      </c>
      <c r="I68" s="11">
        <f t="shared" si="45"/>
        <v>0</v>
      </c>
      <c r="J68" s="11">
        <f t="shared" si="46"/>
        <v>0</v>
      </c>
      <c r="K68" s="11">
        <v>0</v>
      </c>
    </row>
    <row r="69" spans="1:11" ht="89.25" x14ac:dyDescent="0.2">
      <c r="A69" s="8" t="s">
        <v>54</v>
      </c>
      <c r="B69" s="9">
        <f>B70+B74</f>
        <v>3613500</v>
      </c>
      <c r="C69" s="9">
        <f>C70+C74</f>
        <v>32843515</v>
      </c>
      <c r="D69" s="9">
        <f>D70+D74</f>
        <v>19200</v>
      </c>
      <c r="E69" s="9">
        <f>E70+E74</f>
        <v>19200</v>
      </c>
      <c r="F69" s="9">
        <f t="shared" si="42"/>
        <v>3594300</v>
      </c>
      <c r="G69" s="9">
        <f t="shared" si="43"/>
        <v>32824315</v>
      </c>
      <c r="H69" s="9">
        <f t="shared" si="44"/>
        <v>0</v>
      </c>
      <c r="I69" s="9">
        <f t="shared" si="45"/>
        <v>0.5313408053134081</v>
      </c>
      <c r="J69" s="9">
        <f t="shared" si="46"/>
        <v>5.8459029126450075E-2</v>
      </c>
      <c r="K69" s="9">
        <f t="shared" si="48"/>
        <v>100</v>
      </c>
    </row>
    <row r="70" spans="1:11" ht="25.5" x14ac:dyDescent="0.2">
      <c r="A70" s="8" t="s">
        <v>14</v>
      </c>
      <c r="B70" s="9">
        <f>SUM(B71:B73)</f>
        <v>3188600</v>
      </c>
      <c r="C70" s="9">
        <f>SUM(C71:C73)</f>
        <v>32418615</v>
      </c>
      <c r="D70" s="9">
        <f>SUM(D71:D73)</f>
        <v>19200</v>
      </c>
      <c r="E70" s="9">
        <f>SUM(E71:E73)</f>
        <v>19200</v>
      </c>
      <c r="F70" s="9">
        <f t="shared" si="42"/>
        <v>3169400</v>
      </c>
      <c r="G70" s="9">
        <f t="shared" si="43"/>
        <v>32399415</v>
      </c>
      <c r="H70" s="9">
        <f t="shared" si="44"/>
        <v>0</v>
      </c>
      <c r="I70" s="9">
        <f t="shared" si="45"/>
        <v>0.60214514206861947</v>
      </c>
      <c r="J70" s="9">
        <f t="shared" si="46"/>
        <v>5.9225232169850567E-2</v>
      </c>
      <c r="K70" s="9">
        <f t="shared" si="48"/>
        <v>100</v>
      </c>
    </row>
    <row r="71" spans="1:11" ht="25.5" x14ac:dyDescent="0.2">
      <c r="A71" s="14" t="s">
        <v>13</v>
      </c>
      <c r="B71" s="11">
        <v>137600</v>
      </c>
      <c r="C71" s="11">
        <v>137600</v>
      </c>
      <c r="D71" s="11">
        <v>0</v>
      </c>
      <c r="E71" s="11">
        <v>0</v>
      </c>
      <c r="F71" s="11">
        <f t="shared" si="42"/>
        <v>137600</v>
      </c>
      <c r="G71" s="11">
        <f t="shared" si="43"/>
        <v>137600</v>
      </c>
      <c r="H71" s="11">
        <f t="shared" si="44"/>
        <v>0</v>
      </c>
      <c r="I71" s="11">
        <f t="shared" si="45"/>
        <v>0</v>
      </c>
      <c r="J71" s="11">
        <f t="shared" si="46"/>
        <v>0</v>
      </c>
      <c r="K71" s="11">
        <v>0</v>
      </c>
    </row>
    <row r="72" spans="1:11" ht="54" customHeight="1" x14ac:dyDescent="0.2">
      <c r="A72" s="14" t="s">
        <v>4</v>
      </c>
      <c r="B72" s="11"/>
      <c r="C72" s="11">
        <v>15891027</v>
      </c>
      <c r="D72" s="11">
        <v>0</v>
      </c>
      <c r="E72" s="11">
        <v>0</v>
      </c>
      <c r="F72" s="11">
        <f t="shared" ref="F72" si="51">B72-E72</f>
        <v>0</v>
      </c>
      <c r="G72" s="11">
        <f t="shared" ref="G72" si="52">C72-E72</f>
        <v>15891027</v>
      </c>
      <c r="H72" s="11">
        <f t="shared" ref="H72" si="53">D72-E72</f>
        <v>0</v>
      </c>
      <c r="I72" s="11" t="e">
        <f t="shared" ref="I72" si="54">E72/B72*100</f>
        <v>#DIV/0!</v>
      </c>
      <c r="J72" s="11">
        <f t="shared" ref="J72" si="55">E72/C72*100</f>
        <v>0</v>
      </c>
      <c r="K72" s="11">
        <v>0</v>
      </c>
    </row>
    <row r="73" spans="1:11" ht="41.45" customHeight="1" x14ac:dyDescent="0.2">
      <c r="A73" s="14" t="s">
        <v>9</v>
      </c>
      <c r="B73" s="11">
        <v>3051000</v>
      </c>
      <c r="C73" s="11">
        <v>16389988</v>
      </c>
      <c r="D73" s="11">
        <v>19200</v>
      </c>
      <c r="E73" s="11">
        <v>19200</v>
      </c>
      <c r="F73" s="11">
        <f t="shared" si="42"/>
        <v>3031800</v>
      </c>
      <c r="G73" s="11">
        <f t="shared" si="43"/>
        <v>16370788</v>
      </c>
      <c r="H73" s="11">
        <f t="shared" si="44"/>
        <v>0</v>
      </c>
      <c r="I73" s="11">
        <f t="shared" si="45"/>
        <v>0.6293018682399214</v>
      </c>
      <c r="J73" s="11">
        <f t="shared" si="46"/>
        <v>0.11714468613399839</v>
      </c>
      <c r="K73" s="11">
        <f t="shared" si="48"/>
        <v>100</v>
      </c>
    </row>
    <row r="74" spans="1:11" ht="51" x14ac:dyDescent="0.2">
      <c r="A74" s="8" t="s">
        <v>60</v>
      </c>
      <c r="B74" s="9">
        <f>SUM(B75:B76)</f>
        <v>424900</v>
      </c>
      <c r="C74" s="9">
        <f>SUM(C75:C76)</f>
        <v>424900</v>
      </c>
      <c r="D74" s="9">
        <f>SUM(D75:D76)</f>
        <v>0</v>
      </c>
      <c r="E74" s="9">
        <f>SUM(E75:E76)</f>
        <v>0</v>
      </c>
      <c r="F74" s="9">
        <f t="shared" si="42"/>
        <v>424900</v>
      </c>
      <c r="G74" s="9">
        <f t="shared" si="43"/>
        <v>424900</v>
      </c>
      <c r="H74" s="9">
        <f t="shared" si="44"/>
        <v>0</v>
      </c>
      <c r="I74" s="9">
        <f t="shared" si="45"/>
        <v>0</v>
      </c>
      <c r="J74" s="9">
        <f t="shared" si="46"/>
        <v>0</v>
      </c>
      <c r="K74" s="9">
        <v>0</v>
      </c>
    </row>
    <row r="75" spans="1:11" ht="26.45" customHeight="1" x14ac:dyDescent="0.2">
      <c r="A75" s="14" t="s">
        <v>5</v>
      </c>
      <c r="B75" s="11">
        <v>303643</v>
      </c>
      <c r="C75" s="11">
        <v>303643</v>
      </c>
      <c r="D75" s="11">
        <v>0</v>
      </c>
      <c r="E75" s="11">
        <v>0</v>
      </c>
      <c r="F75" s="11">
        <f t="shared" si="42"/>
        <v>303643</v>
      </c>
      <c r="G75" s="11">
        <f t="shared" si="43"/>
        <v>303643</v>
      </c>
      <c r="H75" s="11">
        <f t="shared" si="44"/>
        <v>0</v>
      </c>
      <c r="I75" s="11">
        <f t="shared" si="45"/>
        <v>0</v>
      </c>
      <c r="J75" s="11">
        <f t="shared" si="46"/>
        <v>0</v>
      </c>
      <c r="K75" s="11">
        <v>0</v>
      </c>
    </row>
    <row r="76" spans="1:11" ht="38.25" x14ac:dyDescent="0.2">
      <c r="A76" s="14" t="s">
        <v>6</v>
      </c>
      <c r="B76" s="11">
        <v>121257</v>
      </c>
      <c r="C76" s="11">
        <v>121257</v>
      </c>
      <c r="D76" s="11">
        <v>0</v>
      </c>
      <c r="E76" s="11">
        <v>0</v>
      </c>
      <c r="F76" s="11">
        <f t="shared" ref="F76" si="56">B76-E76</f>
        <v>121257</v>
      </c>
      <c r="G76" s="11">
        <f t="shared" ref="G76" si="57">C76-E76</f>
        <v>121257</v>
      </c>
      <c r="H76" s="11">
        <f t="shared" ref="H76" si="58">D76-E76</f>
        <v>0</v>
      </c>
      <c r="I76" s="11">
        <f t="shared" ref="I76" si="59">E76/B76*100</f>
        <v>0</v>
      </c>
      <c r="J76" s="11">
        <f t="shared" ref="J76" si="60">E76/C76*100</f>
        <v>0</v>
      </c>
      <c r="K76" s="11">
        <v>0</v>
      </c>
    </row>
    <row r="77" spans="1:11" ht="76.5" x14ac:dyDescent="0.2">
      <c r="A77" s="8" t="s">
        <v>44</v>
      </c>
      <c r="B77" s="9">
        <f>B78+B81</f>
        <v>12761460</v>
      </c>
      <c r="C77" s="9">
        <f>C78+C81</f>
        <v>22698817</v>
      </c>
      <c r="D77" s="9">
        <f>D78+D81</f>
        <v>2222211.04</v>
      </c>
      <c r="E77" s="9">
        <f>E78+E81</f>
        <v>1378905.61</v>
      </c>
      <c r="F77" s="9">
        <f t="shared" si="42"/>
        <v>11382554.390000001</v>
      </c>
      <c r="G77" s="9">
        <f t="shared" si="43"/>
        <v>21319911.390000001</v>
      </c>
      <c r="H77" s="9">
        <f t="shared" si="44"/>
        <v>843305.42999999993</v>
      </c>
      <c r="I77" s="9">
        <f t="shared" si="45"/>
        <v>10.805233962258237</v>
      </c>
      <c r="J77" s="9">
        <f t="shared" si="46"/>
        <v>6.0747906377675989</v>
      </c>
      <c r="K77" s="9">
        <f t="shared" si="48"/>
        <v>62.051064690957524</v>
      </c>
    </row>
    <row r="78" spans="1:11" ht="78.599999999999994" customHeight="1" x14ac:dyDescent="0.2">
      <c r="A78" s="8" t="s">
        <v>55</v>
      </c>
      <c r="B78" s="9">
        <f>SUM(B79:B80)</f>
        <v>60000</v>
      </c>
      <c r="C78" s="9">
        <f>SUM(C79:C80)</f>
        <v>9622905</v>
      </c>
      <c r="D78" s="9">
        <f>SUM(D79:D80)</f>
        <v>0</v>
      </c>
      <c r="E78" s="9">
        <f>SUM(E79:E80)</f>
        <v>0</v>
      </c>
      <c r="F78" s="9">
        <f t="shared" si="42"/>
        <v>60000</v>
      </c>
      <c r="G78" s="9">
        <f t="shared" si="43"/>
        <v>9622905</v>
      </c>
      <c r="H78" s="9">
        <f t="shared" si="44"/>
        <v>0</v>
      </c>
      <c r="I78" s="9">
        <f t="shared" si="45"/>
        <v>0</v>
      </c>
      <c r="J78" s="9">
        <f t="shared" si="46"/>
        <v>0</v>
      </c>
      <c r="K78" s="9">
        <v>0</v>
      </c>
    </row>
    <row r="79" spans="1:11" ht="25.5" x14ac:dyDescent="0.2">
      <c r="A79" s="14" t="s">
        <v>13</v>
      </c>
      <c r="B79" s="11">
        <v>60000</v>
      </c>
      <c r="C79" s="11">
        <v>60000</v>
      </c>
      <c r="D79" s="11">
        <v>0</v>
      </c>
      <c r="E79" s="11">
        <v>0</v>
      </c>
      <c r="F79" s="11">
        <f t="shared" si="42"/>
        <v>60000</v>
      </c>
      <c r="G79" s="11">
        <f t="shared" si="43"/>
        <v>60000</v>
      </c>
      <c r="H79" s="11">
        <f t="shared" si="44"/>
        <v>0</v>
      </c>
      <c r="I79" s="11">
        <f t="shared" si="45"/>
        <v>0</v>
      </c>
      <c r="J79" s="11">
        <f t="shared" si="46"/>
        <v>0</v>
      </c>
      <c r="K79" s="11">
        <v>0</v>
      </c>
    </row>
    <row r="80" spans="1:11" ht="63.75" x14ac:dyDescent="0.2">
      <c r="A80" s="14" t="s">
        <v>2</v>
      </c>
      <c r="B80" s="11"/>
      <c r="C80" s="11">
        <v>9562905</v>
      </c>
      <c r="D80" s="11">
        <v>0</v>
      </c>
      <c r="E80" s="11">
        <v>0</v>
      </c>
      <c r="F80" s="11">
        <f t="shared" si="42"/>
        <v>0</v>
      </c>
      <c r="G80" s="11">
        <f t="shared" ref="G80" si="61">C80-E80</f>
        <v>9562905</v>
      </c>
      <c r="H80" s="11">
        <f t="shared" ref="H80" si="62">D80-E80</f>
        <v>0</v>
      </c>
      <c r="I80" s="11" t="e">
        <f t="shared" ref="I80" si="63">E80/B80*100</f>
        <v>#DIV/0!</v>
      </c>
      <c r="J80" s="11">
        <f t="shared" ref="J80" si="64">E80/C80*100</f>
        <v>0</v>
      </c>
      <c r="K80" s="11">
        <v>0</v>
      </c>
    </row>
    <row r="81" spans="1:12" ht="51" x14ac:dyDescent="0.2">
      <c r="A81" s="8" t="s">
        <v>16</v>
      </c>
      <c r="B81" s="9">
        <f>SUM(B82:B88)</f>
        <v>12701460</v>
      </c>
      <c r="C81" s="9">
        <f>SUM(C82:C88)</f>
        <v>13075912</v>
      </c>
      <c r="D81" s="9">
        <f>SUM(D82:D88)</f>
        <v>2222211.04</v>
      </c>
      <c r="E81" s="9">
        <f>SUM(E82:E88)</f>
        <v>1378905.61</v>
      </c>
      <c r="F81" s="9">
        <f t="shared" si="42"/>
        <v>11322554.390000001</v>
      </c>
      <c r="G81" s="9">
        <f t="shared" si="43"/>
        <v>11697006.390000001</v>
      </c>
      <c r="H81" s="9">
        <f t="shared" si="44"/>
        <v>843305.42999999993</v>
      </c>
      <c r="I81" s="9">
        <f t="shared" si="45"/>
        <v>10.856276443810398</v>
      </c>
      <c r="J81" s="9">
        <f t="shared" si="46"/>
        <v>10.545387656325616</v>
      </c>
      <c r="K81" s="9">
        <f>I83</f>
        <v>7.8391959798994977</v>
      </c>
    </row>
    <row r="82" spans="1:12" ht="25.5" x14ac:dyDescent="0.2">
      <c r="A82" s="14" t="s">
        <v>13</v>
      </c>
      <c r="B82" s="11">
        <v>202600</v>
      </c>
      <c r="C82" s="11">
        <v>319952</v>
      </c>
      <c r="D82" s="11">
        <v>13200</v>
      </c>
      <c r="E82" s="11">
        <v>13112.54</v>
      </c>
      <c r="F82" s="11">
        <f t="shared" si="42"/>
        <v>189487.46</v>
      </c>
      <c r="G82" s="11">
        <f t="shared" si="43"/>
        <v>306839.46000000002</v>
      </c>
      <c r="H82" s="11">
        <f t="shared" si="44"/>
        <v>87.459999999999127</v>
      </c>
      <c r="I82" s="11">
        <f t="shared" si="45"/>
        <v>6.47213228035538</v>
      </c>
      <c r="J82" s="11">
        <f t="shared" si="46"/>
        <v>4.0982834925238789</v>
      </c>
      <c r="K82" s="11">
        <f t="shared" si="48"/>
        <v>99.337424242424248</v>
      </c>
    </row>
    <row r="83" spans="1:12" ht="58.9" customHeight="1" x14ac:dyDescent="0.2">
      <c r="A83" s="14" t="s">
        <v>4</v>
      </c>
      <c r="B83" s="11">
        <v>99500</v>
      </c>
      <c r="C83" s="11">
        <v>99500</v>
      </c>
      <c r="D83" s="11">
        <v>8000</v>
      </c>
      <c r="E83" s="11">
        <v>7800</v>
      </c>
      <c r="F83" s="11">
        <f t="shared" si="42"/>
        <v>91700</v>
      </c>
      <c r="G83" s="11">
        <f t="shared" si="43"/>
        <v>91700</v>
      </c>
      <c r="H83" s="11">
        <f t="shared" si="44"/>
        <v>200</v>
      </c>
      <c r="I83" s="11">
        <f t="shared" si="45"/>
        <v>7.8391959798994977</v>
      </c>
      <c r="J83" s="11">
        <f t="shared" si="46"/>
        <v>7.8391959798994977</v>
      </c>
      <c r="K83" s="11">
        <f t="shared" si="48"/>
        <v>97.5</v>
      </c>
    </row>
    <row r="84" spans="1:12" ht="45" customHeight="1" x14ac:dyDescent="0.2">
      <c r="A84" s="14" t="s">
        <v>1</v>
      </c>
      <c r="B84" s="11">
        <v>9276000</v>
      </c>
      <c r="C84" s="11">
        <v>9276000</v>
      </c>
      <c r="D84" s="11">
        <v>1461813.04</v>
      </c>
      <c r="E84" s="11">
        <v>820766.16</v>
      </c>
      <c r="F84" s="11">
        <f t="shared" si="42"/>
        <v>8455233.8399999999</v>
      </c>
      <c r="G84" s="11">
        <f t="shared" si="43"/>
        <v>8455233.8399999999</v>
      </c>
      <c r="H84" s="11">
        <f t="shared" si="44"/>
        <v>641046.88</v>
      </c>
      <c r="I84" s="11">
        <f t="shared" si="45"/>
        <v>8.848276843467012</v>
      </c>
      <c r="J84" s="11">
        <f t="shared" si="46"/>
        <v>8.848276843467012</v>
      </c>
      <c r="K84" s="11">
        <f t="shared" si="48"/>
        <v>56.147136298633647</v>
      </c>
    </row>
    <row r="85" spans="1:12" ht="32.450000000000003" customHeight="1" x14ac:dyDescent="0.2">
      <c r="A85" s="14" t="s">
        <v>5</v>
      </c>
      <c r="B85" s="11">
        <v>1150160</v>
      </c>
      <c r="C85" s="11">
        <v>1309460</v>
      </c>
      <c r="D85" s="11">
        <v>399019</v>
      </c>
      <c r="E85" s="11">
        <v>271609.32</v>
      </c>
      <c r="F85" s="11">
        <f t="shared" si="42"/>
        <v>878550.67999999993</v>
      </c>
      <c r="G85" s="11">
        <f t="shared" si="43"/>
        <v>1037850.6799999999</v>
      </c>
      <c r="H85" s="11">
        <f t="shared" si="44"/>
        <v>127409.68</v>
      </c>
      <c r="I85" s="11">
        <f t="shared" si="45"/>
        <v>23.614916185574181</v>
      </c>
      <c r="J85" s="11">
        <f t="shared" si="46"/>
        <v>20.742086050738472</v>
      </c>
      <c r="K85" s="11">
        <f t="shared" si="48"/>
        <v>68.069269884391474</v>
      </c>
    </row>
    <row r="86" spans="1:12" ht="38.25" x14ac:dyDescent="0.2">
      <c r="A86" s="14" t="s">
        <v>6</v>
      </c>
      <c r="B86" s="11">
        <v>1373200</v>
      </c>
      <c r="C86" s="11">
        <v>1471000</v>
      </c>
      <c r="D86" s="11">
        <v>262629</v>
      </c>
      <c r="E86" s="11">
        <v>228317.59</v>
      </c>
      <c r="F86" s="11">
        <f t="shared" si="42"/>
        <v>1144882.4099999999</v>
      </c>
      <c r="G86" s="11">
        <f t="shared" si="43"/>
        <v>1242682.4099999999</v>
      </c>
      <c r="H86" s="11">
        <f t="shared" si="44"/>
        <v>34311.410000000003</v>
      </c>
      <c r="I86" s="11">
        <f t="shared" si="45"/>
        <v>16.626681473929509</v>
      </c>
      <c r="J86" s="11">
        <f t="shared" si="46"/>
        <v>15.521250169952413</v>
      </c>
      <c r="K86" s="11">
        <f t="shared" si="48"/>
        <v>86.935406980950319</v>
      </c>
    </row>
    <row r="87" spans="1:12" ht="63.75" x14ac:dyDescent="0.2">
      <c r="A87" s="14" t="s">
        <v>2</v>
      </c>
      <c r="B87" s="11">
        <v>168700</v>
      </c>
      <c r="C87" s="11">
        <v>168700</v>
      </c>
      <c r="D87" s="11">
        <v>31350</v>
      </c>
      <c r="E87" s="11">
        <v>20500</v>
      </c>
      <c r="F87" s="11">
        <f t="shared" si="42"/>
        <v>148200</v>
      </c>
      <c r="G87" s="11">
        <f t="shared" si="43"/>
        <v>148200</v>
      </c>
      <c r="H87" s="11">
        <f t="shared" si="44"/>
        <v>10850</v>
      </c>
      <c r="I87" s="11">
        <f t="shared" si="45"/>
        <v>12.151748666271487</v>
      </c>
      <c r="J87" s="11">
        <f t="shared" si="46"/>
        <v>12.151748666271487</v>
      </c>
      <c r="K87" s="11">
        <f t="shared" si="48"/>
        <v>65.390749601275928</v>
      </c>
    </row>
    <row r="88" spans="1:12" ht="44.45" customHeight="1" x14ac:dyDescent="0.2">
      <c r="A88" s="14" t="s">
        <v>9</v>
      </c>
      <c r="B88" s="11">
        <v>431300</v>
      </c>
      <c r="C88" s="11">
        <v>431300</v>
      </c>
      <c r="D88" s="11">
        <v>46200</v>
      </c>
      <c r="E88" s="11">
        <v>16800</v>
      </c>
      <c r="F88" s="11">
        <f t="shared" si="42"/>
        <v>414500</v>
      </c>
      <c r="G88" s="11">
        <f t="shared" si="43"/>
        <v>414500</v>
      </c>
      <c r="H88" s="11">
        <f t="shared" si="44"/>
        <v>29400</v>
      </c>
      <c r="I88" s="11">
        <f t="shared" si="45"/>
        <v>3.8952005564572221</v>
      </c>
      <c r="J88" s="11">
        <f t="shared" si="46"/>
        <v>3.8952005564572221</v>
      </c>
      <c r="K88" s="11">
        <f t="shared" si="48"/>
        <v>36.363636363636367</v>
      </c>
    </row>
    <row r="89" spans="1:12" ht="38.25" x14ac:dyDescent="0.2">
      <c r="A89" s="8" t="s">
        <v>45</v>
      </c>
      <c r="B89" s="9">
        <f>B90+B93+B95</f>
        <v>411477700</v>
      </c>
      <c r="C89" s="9">
        <f>C90+C93+C95</f>
        <v>435508475</v>
      </c>
      <c r="D89" s="9">
        <f>D90+D93+D95</f>
        <v>97808567</v>
      </c>
      <c r="E89" s="9">
        <f>E90+E93+E95</f>
        <v>85398513.769999996</v>
      </c>
      <c r="F89" s="9">
        <f t="shared" si="42"/>
        <v>326079186.23000002</v>
      </c>
      <c r="G89" s="9">
        <f t="shared" si="43"/>
        <v>350109961.23000002</v>
      </c>
      <c r="H89" s="9">
        <f t="shared" si="44"/>
        <v>12410053.230000004</v>
      </c>
      <c r="I89" s="9">
        <f t="shared" si="45"/>
        <v>20.75410496607714</v>
      </c>
      <c r="J89" s="9">
        <f t="shared" si="46"/>
        <v>19.608921220189799</v>
      </c>
      <c r="K89" s="9">
        <f t="shared" si="48"/>
        <v>87.311895460036752</v>
      </c>
    </row>
    <row r="90" spans="1:12" ht="38.25" x14ac:dyDescent="0.2">
      <c r="A90" s="8" t="s">
        <v>17</v>
      </c>
      <c r="B90" s="9">
        <f>SUM(B91:B92)</f>
        <v>328405300</v>
      </c>
      <c r="C90" s="9">
        <f t="shared" ref="C90:E90" si="65">SUM(C91:C92)</f>
        <v>352080274</v>
      </c>
      <c r="D90" s="9">
        <f t="shared" si="65"/>
        <v>81164380</v>
      </c>
      <c r="E90" s="9">
        <f t="shared" si="65"/>
        <v>73775735.329999998</v>
      </c>
      <c r="F90" s="9">
        <f t="shared" si="42"/>
        <v>254629564.67000002</v>
      </c>
      <c r="G90" s="9">
        <f t="shared" si="43"/>
        <v>278304538.67000002</v>
      </c>
      <c r="H90" s="9">
        <f t="shared" si="44"/>
        <v>7388644.6700000018</v>
      </c>
      <c r="I90" s="9">
        <f t="shared" si="45"/>
        <v>22.464843085662746</v>
      </c>
      <c r="J90" s="9">
        <f t="shared" si="46"/>
        <v>20.954237081172007</v>
      </c>
      <c r="K90" s="9">
        <f t="shared" si="48"/>
        <v>90.896690555635359</v>
      </c>
    </row>
    <row r="91" spans="1:12" ht="25.5" x14ac:dyDescent="0.2">
      <c r="A91" s="14" t="s">
        <v>13</v>
      </c>
      <c r="B91" s="11">
        <v>327602200</v>
      </c>
      <c r="C91" s="11">
        <v>351227174</v>
      </c>
      <c r="D91" s="11">
        <v>81114380</v>
      </c>
      <c r="E91" s="11">
        <v>73775735.329999998</v>
      </c>
      <c r="F91" s="11">
        <f t="shared" si="42"/>
        <v>253826464.67000002</v>
      </c>
      <c r="G91" s="11">
        <f t="shared" si="43"/>
        <v>277451438.67000002</v>
      </c>
      <c r="H91" s="11">
        <f t="shared" si="44"/>
        <v>7338644.6700000018</v>
      </c>
      <c r="I91" s="11">
        <f t="shared" si="45"/>
        <v>22.519914496911191</v>
      </c>
      <c r="J91" s="11">
        <f t="shared" si="46"/>
        <v>21.005133085175238</v>
      </c>
      <c r="K91" s="11">
        <f t="shared" si="48"/>
        <v>90.95272050405859</v>
      </c>
    </row>
    <row r="92" spans="1:12" ht="63.75" x14ac:dyDescent="0.2">
      <c r="A92" s="14" t="s">
        <v>2</v>
      </c>
      <c r="B92" s="11">
        <v>803100</v>
      </c>
      <c r="C92" s="11">
        <v>853100</v>
      </c>
      <c r="D92" s="11">
        <v>50000</v>
      </c>
      <c r="E92" s="11">
        <v>0</v>
      </c>
      <c r="F92" s="11">
        <f t="shared" ref="F92" si="66">B92-E92</f>
        <v>803100</v>
      </c>
      <c r="G92" s="11">
        <f t="shared" ref="G92" si="67">C92-E92</f>
        <v>853100</v>
      </c>
      <c r="H92" s="11">
        <f t="shared" ref="H92" si="68">D92-E92</f>
        <v>50000</v>
      </c>
      <c r="I92" s="11">
        <f t="shared" ref="I92" si="69">E92/B92*100</f>
        <v>0</v>
      </c>
      <c r="J92" s="11">
        <f t="shared" ref="J92" si="70">E92/C92*100</f>
        <v>0</v>
      </c>
      <c r="K92" s="11">
        <f t="shared" ref="K92" si="71">E92/D92*100</f>
        <v>0</v>
      </c>
    </row>
    <row r="93" spans="1:12" ht="38.25" x14ac:dyDescent="0.2">
      <c r="A93" s="8" t="s">
        <v>18</v>
      </c>
      <c r="B93" s="9">
        <f>B94</f>
        <v>75964900</v>
      </c>
      <c r="C93" s="9">
        <f t="shared" ref="C93:E93" si="72">C94</f>
        <v>76320701</v>
      </c>
      <c r="D93" s="9">
        <f t="shared" si="72"/>
        <v>16644187</v>
      </c>
      <c r="E93" s="9">
        <f t="shared" si="72"/>
        <v>11622778.439999999</v>
      </c>
      <c r="F93" s="9">
        <f t="shared" si="42"/>
        <v>64342121.560000002</v>
      </c>
      <c r="G93" s="9">
        <f t="shared" si="43"/>
        <v>64697922.560000002</v>
      </c>
      <c r="H93" s="9">
        <f t="shared" si="44"/>
        <v>5021408.5600000005</v>
      </c>
      <c r="I93" s="9">
        <f t="shared" si="45"/>
        <v>15.300195800955441</v>
      </c>
      <c r="J93" s="9">
        <f t="shared" si="46"/>
        <v>15.228867512629371</v>
      </c>
      <c r="K93" s="9">
        <f t="shared" si="48"/>
        <v>69.830857103443975</v>
      </c>
    </row>
    <row r="94" spans="1:12" ht="25.5" x14ac:dyDescent="0.2">
      <c r="A94" s="14" t="s">
        <v>13</v>
      </c>
      <c r="B94" s="11">
        <v>75964900</v>
      </c>
      <c r="C94" s="11">
        <v>76320701</v>
      </c>
      <c r="D94" s="11">
        <v>16644187</v>
      </c>
      <c r="E94" s="11">
        <v>11622778.439999999</v>
      </c>
      <c r="F94" s="11">
        <f t="shared" si="42"/>
        <v>64342121.560000002</v>
      </c>
      <c r="G94" s="11">
        <f t="shared" si="43"/>
        <v>64697922.560000002</v>
      </c>
      <c r="H94" s="11">
        <f t="shared" si="44"/>
        <v>5021408.5600000005</v>
      </c>
      <c r="I94" s="11">
        <f t="shared" si="45"/>
        <v>15.300195800955441</v>
      </c>
      <c r="J94" s="11">
        <f t="shared" si="46"/>
        <v>15.228867512629371</v>
      </c>
      <c r="K94" s="11">
        <f t="shared" si="48"/>
        <v>69.830857103443975</v>
      </c>
      <c r="L94" s="10"/>
    </row>
    <row r="95" spans="1:12" ht="31.9" customHeight="1" x14ac:dyDescent="0.2">
      <c r="A95" s="8" t="s">
        <v>19</v>
      </c>
      <c r="B95" s="9">
        <f>B96</f>
        <v>7107500</v>
      </c>
      <c r="C95" s="9">
        <f t="shared" ref="C95:E95" si="73">C96</f>
        <v>7107500</v>
      </c>
      <c r="D95" s="9">
        <f t="shared" si="73"/>
        <v>0</v>
      </c>
      <c r="E95" s="9">
        <f t="shared" si="73"/>
        <v>0</v>
      </c>
      <c r="F95" s="9">
        <f t="shared" si="42"/>
        <v>7107500</v>
      </c>
      <c r="G95" s="9">
        <f t="shared" si="43"/>
        <v>7107500</v>
      </c>
      <c r="H95" s="9">
        <f t="shared" si="44"/>
        <v>0</v>
      </c>
      <c r="I95" s="9">
        <f t="shared" si="45"/>
        <v>0</v>
      </c>
      <c r="J95" s="9">
        <f t="shared" si="46"/>
        <v>0</v>
      </c>
      <c r="K95" s="9">
        <v>0</v>
      </c>
    </row>
    <row r="96" spans="1:12" ht="25.5" x14ac:dyDescent="0.2">
      <c r="A96" s="14" t="s">
        <v>13</v>
      </c>
      <c r="B96" s="11">
        <v>7107500</v>
      </c>
      <c r="C96" s="11">
        <v>7107500</v>
      </c>
      <c r="D96" s="11">
        <v>0</v>
      </c>
      <c r="E96" s="11">
        <v>0</v>
      </c>
      <c r="F96" s="11">
        <f t="shared" si="42"/>
        <v>7107500</v>
      </c>
      <c r="G96" s="11">
        <f t="shared" si="43"/>
        <v>7107500</v>
      </c>
      <c r="H96" s="11">
        <f t="shared" si="44"/>
        <v>0</v>
      </c>
      <c r="I96" s="11">
        <f t="shared" si="45"/>
        <v>0</v>
      </c>
      <c r="J96" s="11">
        <f t="shared" si="46"/>
        <v>0</v>
      </c>
      <c r="K96" s="11">
        <v>0</v>
      </c>
    </row>
    <row r="97" spans="1:11" ht="38.25" x14ac:dyDescent="0.2">
      <c r="A97" s="8" t="s">
        <v>46</v>
      </c>
      <c r="B97" s="9">
        <f>B98+B100+B104</f>
        <v>681439200</v>
      </c>
      <c r="C97" s="9">
        <f t="shared" ref="C97:E97" si="74">C98+C100+C104</f>
        <v>718819846</v>
      </c>
      <c r="D97" s="9">
        <f t="shared" si="74"/>
        <v>139094363</v>
      </c>
      <c r="E97" s="9">
        <f t="shared" si="74"/>
        <v>138500318.50999999</v>
      </c>
      <c r="F97" s="9">
        <f t="shared" si="42"/>
        <v>542938881.49000001</v>
      </c>
      <c r="G97" s="9">
        <f t="shared" si="43"/>
        <v>580319527.49000001</v>
      </c>
      <c r="H97" s="9">
        <f t="shared" si="44"/>
        <v>594044.49000000954</v>
      </c>
      <c r="I97" s="9">
        <f t="shared" si="45"/>
        <v>20.324677316773087</v>
      </c>
      <c r="J97" s="9">
        <f t="shared" si="46"/>
        <v>19.267737150095325</v>
      </c>
      <c r="K97" s="9">
        <f t="shared" si="48"/>
        <v>99.57291979546288</v>
      </c>
    </row>
    <row r="98" spans="1:11" ht="27" customHeight="1" x14ac:dyDescent="0.2">
      <c r="A98" s="8" t="s">
        <v>21</v>
      </c>
      <c r="B98" s="9">
        <f>B99</f>
        <v>353049100</v>
      </c>
      <c r="C98" s="9">
        <f t="shared" ref="C98:E98" si="75">C99</f>
        <v>348738001</v>
      </c>
      <c r="D98" s="9">
        <f t="shared" si="75"/>
        <v>54332770</v>
      </c>
      <c r="E98" s="9">
        <f t="shared" si="75"/>
        <v>54332770</v>
      </c>
      <c r="F98" s="9">
        <f t="shared" si="42"/>
        <v>298716330</v>
      </c>
      <c r="G98" s="9">
        <f t="shared" si="43"/>
        <v>294405231</v>
      </c>
      <c r="H98" s="9">
        <f t="shared" si="44"/>
        <v>0</v>
      </c>
      <c r="I98" s="9">
        <f t="shared" si="45"/>
        <v>15.389578956581392</v>
      </c>
      <c r="J98" s="9">
        <f t="shared" si="46"/>
        <v>15.579824924212948</v>
      </c>
      <c r="K98" s="9">
        <f t="shared" si="48"/>
        <v>100</v>
      </c>
    </row>
    <row r="99" spans="1:11" ht="51" x14ac:dyDescent="0.2">
      <c r="A99" s="14" t="s">
        <v>9</v>
      </c>
      <c r="B99" s="11">
        <v>353049100</v>
      </c>
      <c r="C99" s="11">
        <v>348738001</v>
      </c>
      <c r="D99" s="11">
        <v>54332770</v>
      </c>
      <c r="E99" s="11">
        <v>54332770</v>
      </c>
      <c r="F99" s="11">
        <f t="shared" si="42"/>
        <v>298716330</v>
      </c>
      <c r="G99" s="11">
        <f t="shared" si="43"/>
        <v>294405231</v>
      </c>
      <c r="H99" s="11">
        <f t="shared" si="44"/>
        <v>0</v>
      </c>
      <c r="I99" s="11">
        <f t="shared" si="45"/>
        <v>15.389578956581392</v>
      </c>
      <c r="J99" s="11">
        <f t="shared" si="46"/>
        <v>15.579824924212948</v>
      </c>
      <c r="K99" s="11">
        <f t="shared" si="48"/>
        <v>100</v>
      </c>
    </row>
    <row r="100" spans="1:11" ht="25.5" x14ac:dyDescent="0.2">
      <c r="A100" s="8" t="s">
        <v>22</v>
      </c>
      <c r="B100" s="9">
        <f>SUM(B101:B103)</f>
        <v>307166000</v>
      </c>
      <c r="C100" s="9">
        <f>SUM(C101:C103)</f>
        <v>339743124</v>
      </c>
      <c r="D100" s="9">
        <f t="shared" ref="D100:E100" si="76">SUM(D101:D102)</f>
        <v>84635773</v>
      </c>
      <c r="E100" s="9">
        <f t="shared" si="76"/>
        <v>84041728.510000005</v>
      </c>
      <c r="F100" s="9">
        <f t="shared" si="42"/>
        <v>223124271.49000001</v>
      </c>
      <c r="G100" s="9">
        <f t="shared" si="43"/>
        <v>255701395.49000001</v>
      </c>
      <c r="H100" s="9">
        <f t="shared" si="44"/>
        <v>594044.48999999464</v>
      </c>
      <c r="I100" s="9">
        <f t="shared" si="45"/>
        <v>27.360361664376921</v>
      </c>
      <c r="J100" s="9">
        <f t="shared" si="46"/>
        <v>24.736844566720357</v>
      </c>
      <c r="K100" s="9">
        <f t="shared" si="48"/>
        <v>99.298116542280539</v>
      </c>
    </row>
    <row r="101" spans="1:11" ht="63.75" x14ac:dyDescent="0.2">
      <c r="A101" s="14" t="s">
        <v>2</v>
      </c>
      <c r="B101" s="11"/>
      <c r="C101" s="11">
        <v>1415123</v>
      </c>
      <c r="D101" s="11">
        <v>0</v>
      </c>
      <c r="E101" s="11">
        <v>0</v>
      </c>
      <c r="F101" s="11">
        <f t="shared" si="42"/>
        <v>0</v>
      </c>
      <c r="G101" s="11">
        <f t="shared" si="43"/>
        <v>1415123</v>
      </c>
      <c r="H101" s="11">
        <f t="shared" si="44"/>
        <v>0</v>
      </c>
      <c r="I101" s="11">
        <v>0</v>
      </c>
      <c r="J101" s="11">
        <f t="shared" si="46"/>
        <v>0</v>
      </c>
      <c r="K101" s="11">
        <v>0</v>
      </c>
    </row>
    <row r="102" spans="1:11" ht="51" x14ac:dyDescent="0.2">
      <c r="A102" s="14" t="s">
        <v>9</v>
      </c>
      <c r="B102" s="11">
        <v>307166000</v>
      </c>
      <c r="C102" s="11">
        <v>328643219</v>
      </c>
      <c r="D102" s="11">
        <v>84635773</v>
      </c>
      <c r="E102" s="11">
        <v>84041728.510000005</v>
      </c>
      <c r="F102" s="11">
        <f t="shared" si="42"/>
        <v>223124271.49000001</v>
      </c>
      <c r="G102" s="11">
        <f t="shared" si="43"/>
        <v>244601490.49000001</v>
      </c>
      <c r="H102" s="11">
        <f t="shared" si="44"/>
        <v>594044.48999999464</v>
      </c>
      <c r="I102" s="11">
        <f t="shared" si="45"/>
        <v>27.360361664376921</v>
      </c>
      <c r="J102" s="11">
        <f t="shared" si="46"/>
        <v>25.572330007514932</v>
      </c>
      <c r="K102" s="11">
        <f t="shared" si="48"/>
        <v>99.298116542280539</v>
      </c>
    </row>
    <row r="103" spans="1:11" ht="54" customHeight="1" x14ac:dyDescent="0.2">
      <c r="A103" s="14" t="s">
        <v>4</v>
      </c>
      <c r="B103" s="11"/>
      <c r="C103" s="11">
        <v>9684782</v>
      </c>
      <c r="D103" s="11">
        <v>0</v>
      </c>
      <c r="E103" s="11">
        <v>0</v>
      </c>
      <c r="F103" s="11">
        <f t="shared" ref="F103" si="77">B103-E103</f>
        <v>0</v>
      </c>
      <c r="G103" s="11">
        <f t="shared" ref="G103" si="78">C103-E103</f>
        <v>9684782</v>
      </c>
      <c r="H103" s="11">
        <f t="shared" ref="H103" si="79">D103-E103</f>
        <v>0</v>
      </c>
      <c r="I103" s="11">
        <v>0</v>
      </c>
      <c r="J103" s="11">
        <f t="shared" ref="J103" si="80">E103/C103*100</f>
        <v>0</v>
      </c>
      <c r="K103" s="11">
        <v>0</v>
      </c>
    </row>
    <row r="104" spans="1:11" ht="34.15" customHeight="1" x14ac:dyDescent="0.2">
      <c r="A104" s="8" t="s">
        <v>15</v>
      </c>
      <c r="B104" s="9">
        <f>SUM(B105:B106)</f>
        <v>21224100</v>
      </c>
      <c r="C104" s="9">
        <f t="shared" ref="C104:E104" si="81">SUM(C105:C106)</f>
        <v>30338721</v>
      </c>
      <c r="D104" s="9">
        <f t="shared" si="81"/>
        <v>125820</v>
      </c>
      <c r="E104" s="9">
        <f t="shared" si="81"/>
        <v>125820</v>
      </c>
      <c r="F104" s="9">
        <f t="shared" si="42"/>
        <v>21098280</v>
      </c>
      <c r="G104" s="9">
        <f t="shared" si="43"/>
        <v>30212901</v>
      </c>
      <c r="H104" s="9">
        <f t="shared" si="44"/>
        <v>0</v>
      </c>
      <c r="I104" s="9">
        <f t="shared" si="45"/>
        <v>0.59281665653667293</v>
      </c>
      <c r="J104" s="9">
        <f t="shared" si="46"/>
        <v>0.41471754857431203</v>
      </c>
      <c r="K104" s="9">
        <f t="shared" si="48"/>
        <v>100</v>
      </c>
    </row>
    <row r="105" spans="1:11" ht="63.75" x14ac:dyDescent="0.2">
      <c r="A105" s="14" t="s">
        <v>2</v>
      </c>
      <c r="B105" s="11"/>
      <c r="C105" s="11">
        <v>23393</v>
      </c>
      <c r="D105" s="11">
        <v>0</v>
      </c>
      <c r="E105" s="11">
        <v>0</v>
      </c>
      <c r="F105" s="11">
        <f t="shared" si="42"/>
        <v>0</v>
      </c>
      <c r="G105" s="11">
        <f t="shared" si="43"/>
        <v>23393</v>
      </c>
      <c r="H105" s="11">
        <f t="shared" si="44"/>
        <v>0</v>
      </c>
      <c r="I105" s="11">
        <v>0</v>
      </c>
      <c r="J105" s="11">
        <f t="shared" si="46"/>
        <v>0</v>
      </c>
      <c r="K105" s="11">
        <v>0</v>
      </c>
    </row>
    <row r="106" spans="1:11" ht="51" x14ac:dyDescent="0.2">
      <c r="A106" s="14" t="s">
        <v>9</v>
      </c>
      <c r="B106" s="11">
        <v>21224100</v>
      </c>
      <c r="C106" s="11">
        <v>30315328</v>
      </c>
      <c r="D106" s="11">
        <v>125820</v>
      </c>
      <c r="E106" s="11">
        <v>125820</v>
      </c>
      <c r="F106" s="11">
        <f t="shared" si="42"/>
        <v>21098280</v>
      </c>
      <c r="G106" s="11">
        <f t="shared" si="43"/>
        <v>30189508</v>
      </c>
      <c r="H106" s="11">
        <f t="shared" si="44"/>
        <v>0</v>
      </c>
      <c r="I106" s="11">
        <f t="shared" si="45"/>
        <v>0.59281665653667293</v>
      </c>
      <c r="J106" s="11">
        <f t="shared" si="46"/>
        <v>0.41503756779408757</v>
      </c>
      <c r="K106" s="11">
        <f t="shared" si="48"/>
        <v>100</v>
      </c>
    </row>
    <row r="107" spans="1:11" ht="38.25" x14ac:dyDescent="0.2">
      <c r="A107" s="8" t="s">
        <v>47</v>
      </c>
      <c r="B107" s="9">
        <f>B108</f>
        <v>74357000</v>
      </c>
      <c r="C107" s="9">
        <f>C108</f>
        <v>74357000</v>
      </c>
      <c r="D107" s="9">
        <f>D108</f>
        <v>18011859</v>
      </c>
      <c r="E107" s="9">
        <f>E108</f>
        <v>17793462.850000001</v>
      </c>
      <c r="F107" s="9">
        <f t="shared" si="42"/>
        <v>56563537.149999999</v>
      </c>
      <c r="G107" s="9">
        <f t="shared" si="43"/>
        <v>56563537.149999999</v>
      </c>
      <c r="H107" s="9">
        <f t="shared" si="44"/>
        <v>218396.14999999851</v>
      </c>
      <c r="I107" s="9">
        <f t="shared" si="45"/>
        <v>23.929775071613975</v>
      </c>
      <c r="J107" s="9">
        <f t="shared" si="46"/>
        <v>23.929775071613975</v>
      </c>
      <c r="K107" s="9">
        <f t="shared" si="48"/>
        <v>98.787486899603209</v>
      </c>
    </row>
    <row r="108" spans="1:11" ht="42.6" customHeight="1" x14ac:dyDescent="0.2">
      <c r="A108" s="8" t="s">
        <v>23</v>
      </c>
      <c r="B108" s="9">
        <f>B109</f>
        <v>74357000</v>
      </c>
      <c r="C108" s="9">
        <f t="shared" ref="C108:E108" si="82">C109</f>
        <v>74357000</v>
      </c>
      <c r="D108" s="9">
        <f t="shared" si="82"/>
        <v>18011859</v>
      </c>
      <c r="E108" s="9">
        <f t="shared" si="82"/>
        <v>17793462.850000001</v>
      </c>
      <c r="F108" s="9">
        <f t="shared" si="42"/>
        <v>56563537.149999999</v>
      </c>
      <c r="G108" s="9">
        <f t="shared" si="43"/>
        <v>56563537.149999999</v>
      </c>
      <c r="H108" s="9">
        <f t="shared" si="44"/>
        <v>218396.14999999851</v>
      </c>
      <c r="I108" s="9">
        <f t="shared" si="45"/>
        <v>23.929775071613975</v>
      </c>
      <c r="J108" s="9">
        <f t="shared" si="46"/>
        <v>23.929775071613975</v>
      </c>
      <c r="K108" s="9">
        <f t="shared" si="48"/>
        <v>98.787486899603209</v>
      </c>
    </row>
    <row r="109" spans="1:11" ht="31.9" customHeight="1" x14ac:dyDescent="0.2">
      <c r="A109" s="17" t="s">
        <v>0</v>
      </c>
      <c r="B109" s="11">
        <v>74357000</v>
      </c>
      <c r="C109" s="11">
        <v>74357000</v>
      </c>
      <c r="D109" s="11">
        <v>18011859</v>
      </c>
      <c r="E109" s="11">
        <v>17793462.850000001</v>
      </c>
      <c r="F109" s="11">
        <f t="shared" si="42"/>
        <v>56563537.149999999</v>
      </c>
      <c r="G109" s="11">
        <f t="shared" si="43"/>
        <v>56563537.149999999</v>
      </c>
      <c r="H109" s="11">
        <f t="shared" si="44"/>
        <v>218396.14999999851</v>
      </c>
      <c r="I109" s="11">
        <f t="shared" si="45"/>
        <v>23.929775071613975</v>
      </c>
      <c r="J109" s="11">
        <f t="shared" si="46"/>
        <v>23.929775071613975</v>
      </c>
      <c r="K109" s="11">
        <f t="shared" si="48"/>
        <v>98.787486899603209</v>
      </c>
    </row>
    <row r="110" spans="1:11" ht="45.6" customHeight="1" x14ac:dyDescent="0.2">
      <c r="A110" s="8" t="s">
        <v>67</v>
      </c>
      <c r="B110" s="9">
        <f>B111+B114+B117</f>
        <v>56453800</v>
      </c>
      <c r="C110" s="9">
        <f t="shared" ref="C110:E110" si="83">C111+C114+C117</f>
        <v>61146800</v>
      </c>
      <c r="D110" s="9">
        <f t="shared" si="83"/>
        <v>11124467</v>
      </c>
      <c r="E110" s="9">
        <f t="shared" si="83"/>
        <v>9364689.3200000003</v>
      </c>
      <c r="F110" s="9">
        <f t="shared" ref="F110:F111" si="84">B110-E110</f>
        <v>47089110.68</v>
      </c>
      <c r="G110" s="9">
        <f t="shared" ref="G110:G111" si="85">C110-E110</f>
        <v>51782110.68</v>
      </c>
      <c r="H110" s="9">
        <f t="shared" ref="H110:H111" si="86">D110-E110</f>
        <v>1759777.6799999997</v>
      </c>
      <c r="I110" s="9">
        <f t="shared" ref="I110:I111" si="87">E110/B110*100</f>
        <v>16.588235548359897</v>
      </c>
      <c r="J110" s="9">
        <f t="shared" ref="J110:J111" si="88">E110/C110*100</f>
        <v>15.315093054746937</v>
      </c>
      <c r="K110" s="9">
        <f t="shared" ref="K110:K111" si="89">E110/D110*100</f>
        <v>84.181015773609644</v>
      </c>
    </row>
    <row r="111" spans="1:11" s="15" customFormat="1" ht="60" customHeight="1" x14ac:dyDescent="0.2">
      <c r="A111" s="8" t="s">
        <v>68</v>
      </c>
      <c r="B111" s="9">
        <f>SUM(B112:B113)</f>
        <v>4540200</v>
      </c>
      <c r="C111" s="9">
        <f>SUM(C112:C113)</f>
        <v>7540200</v>
      </c>
      <c r="D111" s="9">
        <f>SUM(D112:D113)</f>
        <v>398700</v>
      </c>
      <c r="E111" s="9">
        <f>SUM(E112:E113)</f>
        <v>386802.96</v>
      </c>
      <c r="F111" s="9">
        <f t="shared" si="84"/>
        <v>4153397.04</v>
      </c>
      <c r="G111" s="9">
        <f t="shared" si="85"/>
        <v>7153397.04</v>
      </c>
      <c r="H111" s="9">
        <f t="shared" si="86"/>
        <v>11897.039999999979</v>
      </c>
      <c r="I111" s="9">
        <f t="shared" si="87"/>
        <v>8.5195136778115508</v>
      </c>
      <c r="J111" s="9">
        <f t="shared" si="88"/>
        <v>5.1298766610965236</v>
      </c>
      <c r="K111" s="9">
        <f t="shared" si="89"/>
        <v>97.016042136945075</v>
      </c>
    </row>
    <row r="112" spans="1:11" s="15" customFormat="1" ht="60" customHeight="1" x14ac:dyDescent="0.2">
      <c r="A112" s="14" t="s">
        <v>1</v>
      </c>
      <c r="B112" s="11">
        <v>1590200</v>
      </c>
      <c r="C112" s="11">
        <v>1590200</v>
      </c>
      <c r="D112" s="11">
        <v>398700</v>
      </c>
      <c r="E112" s="11">
        <v>386802.96</v>
      </c>
      <c r="F112" s="11">
        <f t="shared" ref="F112" si="90">B112-E112</f>
        <v>1203397.04</v>
      </c>
      <c r="G112" s="11">
        <f t="shared" ref="G112" si="91">C112-E112</f>
        <v>1203397.04</v>
      </c>
      <c r="H112" s="11">
        <f t="shared" ref="H112" si="92">D112-E112</f>
        <v>11897.039999999979</v>
      </c>
      <c r="I112" s="11">
        <f t="shared" ref="I112" si="93">E112/B112*100</f>
        <v>24.324170544585588</v>
      </c>
      <c r="J112" s="11">
        <f t="shared" ref="J112" si="94">E112/C112*100</f>
        <v>24.324170544585588</v>
      </c>
      <c r="K112" s="11">
        <f t="shared" ref="K112" si="95">E112/D112*100</f>
        <v>97.016042136945075</v>
      </c>
    </row>
    <row r="113" spans="1:11" s="15" customFormat="1" ht="27" customHeight="1" x14ac:dyDescent="0.2">
      <c r="A113" s="14" t="s">
        <v>13</v>
      </c>
      <c r="B113" s="11">
        <v>2950000</v>
      </c>
      <c r="C113" s="11">
        <v>5950000</v>
      </c>
      <c r="D113" s="11">
        <v>0</v>
      </c>
      <c r="E113" s="11">
        <v>0</v>
      </c>
      <c r="F113" s="11">
        <f t="shared" ref="F113:F116" si="96">B113-E113</f>
        <v>2950000</v>
      </c>
      <c r="G113" s="11">
        <f t="shared" ref="G113:G116" si="97">C113-E113</f>
        <v>5950000</v>
      </c>
      <c r="H113" s="11">
        <f t="shared" ref="H113:H116" si="98">D113-E113</f>
        <v>0</v>
      </c>
      <c r="I113" s="11">
        <f t="shared" ref="I113" si="99">E113/B113*100</f>
        <v>0</v>
      </c>
      <c r="J113" s="11">
        <f t="shared" ref="J113:J116" si="100">E113/C113*100</f>
        <v>0</v>
      </c>
      <c r="K113" s="11">
        <v>0</v>
      </c>
    </row>
    <row r="114" spans="1:11" ht="71.45" customHeight="1" x14ac:dyDescent="0.2">
      <c r="A114" s="8" t="s">
        <v>69</v>
      </c>
      <c r="B114" s="9">
        <f>SUM(B115:B116)</f>
        <v>0</v>
      </c>
      <c r="C114" s="9">
        <f>SUM(C115:C116)</f>
        <v>793000</v>
      </c>
      <c r="D114" s="9">
        <f>SUM(D115:D116)</f>
        <v>44200</v>
      </c>
      <c r="E114" s="9">
        <f>SUM(E115:E116)</f>
        <v>41606.720000000001</v>
      </c>
      <c r="F114" s="9">
        <f t="shared" si="96"/>
        <v>-41606.720000000001</v>
      </c>
      <c r="G114" s="9">
        <f t="shared" si="97"/>
        <v>751393.28000000003</v>
      </c>
      <c r="H114" s="9">
        <f t="shared" si="98"/>
        <v>2593.2799999999988</v>
      </c>
      <c r="I114" s="9">
        <v>0</v>
      </c>
      <c r="J114" s="9">
        <f t="shared" si="100"/>
        <v>5.2467490542244644</v>
      </c>
      <c r="K114" s="9">
        <f t="shared" ref="K114:K115" si="101">E114/D114*100</f>
        <v>94.132850678733035</v>
      </c>
    </row>
    <row r="115" spans="1:11" ht="48.6" customHeight="1" x14ac:dyDescent="0.2">
      <c r="A115" s="14" t="s">
        <v>1</v>
      </c>
      <c r="B115" s="11"/>
      <c r="C115" s="11">
        <v>616400</v>
      </c>
      <c r="D115" s="11">
        <v>44200</v>
      </c>
      <c r="E115" s="11">
        <v>41606.720000000001</v>
      </c>
      <c r="F115" s="11">
        <f t="shared" si="96"/>
        <v>-41606.720000000001</v>
      </c>
      <c r="G115" s="11">
        <f t="shared" si="97"/>
        <v>574793.28</v>
      </c>
      <c r="H115" s="11">
        <f t="shared" si="98"/>
        <v>2593.2799999999988</v>
      </c>
      <c r="I115" s="11">
        <v>0</v>
      </c>
      <c r="J115" s="11">
        <f t="shared" si="100"/>
        <v>6.7499545749513308</v>
      </c>
      <c r="K115" s="11">
        <f t="shared" si="101"/>
        <v>94.132850678733035</v>
      </c>
    </row>
    <row r="116" spans="1:11" ht="48.6" customHeight="1" x14ac:dyDescent="0.2">
      <c r="A116" s="14" t="s">
        <v>13</v>
      </c>
      <c r="B116" s="11"/>
      <c r="C116" s="11">
        <v>176600</v>
      </c>
      <c r="D116" s="11">
        <v>0</v>
      </c>
      <c r="E116" s="11">
        <v>0</v>
      </c>
      <c r="F116" s="11">
        <f t="shared" si="96"/>
        <v>0</v>
      </c>
      <c r="G116" s="11">
        <f t="shared" si="97"/>
        <v>176600</v>
      </c>
      <c r="H116" s="11">
        <f t="shared" si="98"/>
        <v>0</v>
      </c>
      <c r="I116" s="11">
        <v>0</v>
      </c>
      <c r="J116" s="11">
        <f t="shared" si="100"/>
        <v>0</v>
      </c>
      <c r="K116" s="11">
        <v>0</v>
      </c>
    </row>
    <row r="117" spans="1:11" ht="80.45" customHeight="1" x14ac:dyDescent="0.2">
      <c r="A117" s="8" t="s">
        <v>20</v>
      </c>
      <c r="B117" s="9">
        <f>SUM(B118:B119)</f>
        <v>51913600</v>
      </c>
      <c r="C117" s="9">
        <f t="shared" ref="C117:E117" si="102">SUM(C118:C119)</f>
        <v>52813600</v>
      </c>
      <c r="D117" s="9">
        <f t="shared" si="102"/>
        <v>10681567</v>
      </c>
      <c r="E117" s="9">
        <f t="shared" si="102"/>
        <v>8936279.6400000006</v>
      </c>
      <c r="F117" s="9">
        <f t="shared" ref="F117:F119" si="103">B117-E117</f>
        <v>42977320.359999999</v>
      </c>
      <c r="G117" s="9">
        <f t="shared" ref="G117:G119" si="104">C117-E117</f>
        <v>43877320.359999999</v>
      </c>
      <c r="H117" s="9">
        <f t="shared" ref="H117:H119" si="105">D117-E117</f>
        <v>1745287.3599999994</v>
      </c>
      <c r="I117" s="9">
        <f t="shared" ref="I117:I119" si="106">E117/B117*100</f>
        <v>17.213754468963817</v>
      </c>
      <c r="J117" s="9">
        <f t="shared" ref="J117:J119" si="107">E117/C117*100</f>
        <v>16.920413757062576</v>
      </c>
      <c r="K117" s="9">
        <f t="shared" ref="K117:K119" si="108">E117/D117*100</f>
        <v>83.660755392911923</v>
      </c>
    </row>
    <row r="118" spans="1:11" ht="58.15" customHeight="1" x14ac:dyDescent="0.2">
      <c r="A118" s="14" t="s">
        <v>4</v>
      </c>
      <c r="B118" s="11">
        <v>25833600</v>
      </c>
      <c r="C118" s="11">
        <v>25833600</v>
      </c>
      <c r="D118" s="11">
        <v>5273500</v>
      </c>
      <c r="E118" s="11">
        <v>3898763.06</v>
      </c>
      <c r="F118" s="11">
        <f t="shared" si="103"/>
        <v>21934836.940000001</v>
      </c>
      <c r="G118" s="11">
        <f t="shared" si="104"/>
        <v>21934836.940000001</v>
      </c>
      <c r="H118" s="11">
        <f t="shared" si="105"/>
        <v>1374736.94</v>
      </c>
      <c r="I118" s="11">
        <f t="shared" si="106"/>
        <v>15.091830252074818</v>
      </c>
      <c r="J118" s="11">
        <f t="shared" si="107"/>
        <v>15.091830252074818</v>
      </c>
      <c r="K118" s="11">
        <f t="shared" si="108"/>
        <v>73.931223286242528</v>
      </c>
    </row>
    <row r="119" spans="1:11" ht="31.9" customHeight="1" x14ac:dyDescent="0.2">
      <c r="A119" s="14" t="s">
        <v>13</v>
      </c>
      <c r="B119" s="11">
        <v>26080000</v>
      </c>
      <c r="C119" s="11">
        <v>26980000</v>
      </c>
      <c r="D119" s="11">
        <v>5408067</v>
      </c>
      <c r="E119" s="11">
        <v>5037516.58</v>
      </c>
      <c r="F119" s="11">
        <f t="shared" si="103"/>
        <v>21042483.420000002</v>
      </c>
      <c r="G119" s="11">
        <f t="shared" si="104"/>
        <v>21942483.420000002</v>
      </c>
      <c r="H119" s="11">
        <f t="shared" si="105"/>
        <v>370550.41999999993</v>
      </c>
      <c r="I119" s="11">
        <f t="shared" si="106"/>
        <v>19.315631058282211</v>
      </c>
      <c r="J119" s="11">
        <f t="shared" si="107"/>
        <v>18.671299406968124</v>
      </c>
      <c r="K119" s="11">
        <f t="shared" si="108"/>
        <v>93.148191026479523</v>
      </c>
    </row>
    <row r="120" spans="1:11" ht="57.6" customHeight="1" x14ac:dyDescent="0.2">
      <c r="A120" s="8" t="s">
        <v>48</v>
      </c>
      <c r="B120" s="9">
        <f>SUM(B121:B121)</f>
        <v>75437700</v>
      </c>
      <c r="C120" s="9">
        <f>SUM(C121:C121)</f>
        <v>75437700</v>
      </c>
      <c r="D120" s="9">
        <f>SUM(D121:D121)</f>
        <v>17066899.359999999</v>
      </c>
      <c r="E120" s="9">
        <f>SUM(E121:E121)</f>
        <v>16463083.49</v>
      </c>
      <c r="F120" s="9">
        <f t="shared" si="42"/>
        <v>58974616.509999998</v>
      </c>
      <c r="G120" s="9">
        <f t="shared" si="43"/>
        <v>58974616.509999998</v>
      </c>
      <c r="H120" s="9">
        <f t="shared" si="44"/>
        <v>603815.86999999918</v>
      </c>
      <c r="I120" s="9">
        <f t="shared" si="45"/>
        <v>21.823416527810366</v>
      </c>
      <c r="J120" s="9">
        <f t="shared" si="46"/>
        <v>21.823416527810366</v>
      </c>
      <c r="K120" s="9">
        <f t="shared" si="48"/>
        <v>96.462064624256399</v>
      </c>
    </row>
    <row r="121" spans="1:11" ht="54.6" customHeight="1" x14ac:dyDescent="0.2">
      <c r="A121" s="14" t="s">
        <v>4</v>
      </c>
      <c r="B121" s="11">
        <v>75437700</v>
      </c>
      <c r="C121" s="11">
        <v>75437700</v>
      </c>
      <c r="D121" s="11">
        <v>17066899.359999999</v>
      </c>
      <c r="E121" s="11">
        <v>16463083.49</v>
      </c>
      <c r="F121" s="11">
        <f t="shared" si="42"/>
        <v>58974616.509999998</v>
      </c>
      <c r="G121" s="11">
        <f t="shared" si="43"/>
        <v>58974616.509999998</v>
      </c>
      <c r="H121" s="11">
        <f t="shared" si="44"/>
        <v>603815.86999999918</v>
      </c>
      <c r="I121" s="11">
        <f t="shared" si="45"/>
        <v>21.823416527810366</v>
      </c>
      <c r="J121" s="11">
        <f t="shared" si="46"/>
        <v>21.823416527810366</v>
      </c>
      <c r="K121" s="11">
        <f t="shared" si="48"/>
        <v>96.462064624256399</v>
      </c>
    </row>
    <row r="122" spans="1:11" ht="63.75" x14ac:dyDescent="0.2">
      <c r="A122" s="8" t="s">
        <v>49</v>
      </c>
      <c r="B122" s="9">
        <f>B123+B127</f>
        <v>749000</v>
      </c>
      <c r="C122" s="9">
        <f>C123+C127</f>
        <v>749000</v>
      </c>
      <c r="D122" s="9">
        <f>D123+D127</f>
        <v>147000</v>
      </c>
      <c r="E122" s="9">
        <f>E123+E127</f>
        <v>146850</v>
      </c>
      <c r="F122" s="9">
        <f t="shared" si="42"/>
        <v>602150</v>
      </c>
      <c r="G122" s="9">
        <f t="shared" si="43"/>
        <v>602150</v>
      </c>
      <c r="H122" s="9">
        <f t="shared" si="44"/>
        <v>150</v>
      </c>
      <c r="I122" s="9">
        <f t="shared" si="45"/>
        <v>19.606141522029372</v>
      </c>
      <c r="J122" s="9">
        <f t="shared" si="46"/>
        <v>19.606141522029372</v>
      </c>
      <c r="K122" s="9">
        <f t="shared" si="48"/>
        <v>99.897959183673464</v>
      </c>
    </row>
    <row r="123" spans="1:11" ht="187.15" customHeight="1" x14ac:dyDescent="0.2">
      <c r="A123" s="8" t="s">
        <v>58</v>
      </c>
      <c r="B123" s="9">
        <f>SUM(B124:B126)</f>
        <v>342750</v>
      </c>
      <c r="C123" s="9">
        <f>SUM(C124:C126)</f>
        <v>342750</v>
      </c>
      <c r="D123" s="9">
        <f>SUM(D124:D126)</f>
        <v>0</v>
      </c>
      <c r="E123" s="9">
        <f>SUM(E124:E126)</f>
        <v>0</v>
      </c>
      <c r="F123" s="9">
        <f t="shared" si="42"/>
        <v>342750</v>
      </c>
      <c r="G123" s="9">
        <f t="shared" si="43"/>
        <v>342750</v>
      </c>
      <c r="H123" s="9">
        <f t="shared" si="44"/>
        <v>0</v>
      </c>
      <c r="I123" s="9">
        <f t="shared" si="45"/>
        <v>0</v>
      </c>
      <c r="J123" s="9">
        <f t="shared" si="46"/>
        <v>0</v>
      </c>
      <c r="K123" s="9">
        <v>0</v>
      </c>
    </row>
    <row r="124" spans="1:11" ht="51" x14ac:dyDescent="0.2">
      <c r="A124" s="14" t="s">
        <v>1</v>
      </c>
      <c r="B124" s="11">
        <v>66750</v>
      </c>
      <c r="C124" s="11">
        <v>66750</v>
      </c>
      <c r="D124" s="11">
        <v>0</v>
      </c>
      <c r="E124" s="11">
        <v>0</v>
      </c>
      <c r="F124" s="11">
        <f t="shared" si="42"/>
        <v>66750</v>
      </c>
      <c r="G124" s="11">
        <f t="shared" si="43"/>
        <v>66750</v>
      </c>
      <c r="H124" s="11">
        <f t="shared" si="44"/>
        <v>0</v>
      </c>
      <c r="I124" s="11">
        <f t="shared" si="45"/>
        <v>0</v>
      </c>
      <c r="J124" s="11">
        <f t="shared" si="46"/>
        <v>0</v>
      </c>
      <c r="K124" s="11">
        <v>0</v>
      </c>
    </row>
    <row r="125" spans="1:11" ht="38.25" x14ac:dyDescent="0.2">
      <c r="A125" s="14" t="s">
        <v>5</v>
      </c>
      <c r="B125" s="11">
        <v>127000</v>
      </c>
      <c r="C125" s="11">
        <v>127000</v>
      </c>
      <c r="D125" s="11">
        <v>0</v>
      </c>
      <c r="E125" s="11">
        <v>0</v>
      </c>
      <c r="F125" s="11">
        <f t="shared" si="42"/>
        <v>127000</v>
      </c>
      <c r="G125" s="11">
        <f t="shared" si="43"/>
        <v>127000</v>
      </c>
      <c r="H125" s="11">
        <f t="shared" si="44"/>
        <v>0</v>
      </c>
      <c r="I125" s="11">
        <f t="shared" si="45"/>
        <v>0</v>
      </c>
      <c r="J125" s="11">
        <f t="shared" si="46"/>
        <v>0</v>
      </c>
      <c r="K125" s="11">
        <v>0</v>
      </c>
    </row>
    <row r="126" spans="1:11" ht="49.9" customHeight="1" x14ac:dyDescent="0.2">
      <c r="A126" s="14" t="s">
        <v>6</v>
      </c>
      <c r="B126" s="11">
        <v>149000</v>
      </c>
      <c r="C126" s="11">
        <v>149000</v>
      </c>
      <c r="D126" s="11">
        <v>0</v>
      </c>
      <c r="E126" s="11">
        <v>0</v>
      </c>
      <c r="F126" s="11">
        <f t="shared" ref="F126" si="109">B126-E126</f>
        <v>149000</v>
      </c>
      <c r="G126" s="11">
        <f t="shared" ref="G126" si="110">C126-E126</f>
        <v>149000</v>
      </c>
      <c r="H126" s="11">
        <f t="shared" ref="H126" si="111">D126-E126</f>
        <v>0</v>
      </c>
      <c r="I126" s="11">
        <f t="shared" ref="I126" si="112">E126/B126*100</f>
        <v>0</v>
      </c>
      <c r="J126" s="11">
        <f t="shared" ref="J126" si="113">E126/C126*100</f>
        <v>0</v>
      </c>
      <c r="K126" s="11">
        <v>0</v>
      </c>
    </row>
    <row r="127" spans="1:11" ht="63.75" x14ac:dyDescent="0.2">
      <c r="A127" s="8" t="s">
        <v>50</v>
      </c>
      <c r="B127" s="9">
        <f>SUM(B128)</f>
        <v>406250</v>
      </c>
      <c r="C127" s="9">
        <f t="shared" ref="C127:E127" si="114">SUM(C128)</f>
        <v>406250</v>
      </c>
      <c r="D127" s="9">
        <f t="shared" si="114"/>
        <v>147000</v>
      </c>
      <c r="E127" s="9">
        <f t="shared" si="114"/>
        <v>146850</v>
      </c>
      <c r="F127" s="9">
        <f t="shared" si="42"/>
        <v>259400</v>
      </c>
      <c r="G127" s="9">
        <f t="shared" si="43"/>
        <v>259400</v>
      </c>
      <c r="H127" s="9">
        <f t="shared" si="44"/>
        <v>150</v>
      </c>
      <c r="I127" s="9">
        <f t="shared" si="45"/>
        <v>36.14769230769231</v>
      </c>
      <c r="J127" s="9">
        <f t="shared" si="46"/>
        <v>36.14769230769231</v>
      </c>
      <c r="K127" s="9">
        <v>0</v>
      </c>
    </row>
    <row r="128" spans="1:11" ht="51" x14ac:dyDescent="0.2">
      <c r="A128" s="14" t="s">
        <v>1</v>
      </c>
      <c r="B128" s="11">
        <v>406250</v>
      </c>
      <c r="C128" s="11">
        <v>406250</v>
      </c>
      <c r="D128" s="11">
        <v>147000</v>
      </c>
      <c r="E128" s="11">
        <v>146850</v>
      </c>
      <c r="F128" s="11">
        <f t="shared" si="42"/>
        <v>259400</v>
      </c>
      <c r="G128" s="11">
        <f t="shared" si="43"/>
        <v>259400</v>
      </c>
      <c r="H128" s="11">
        <f t="shared" si="44"/>
        <v>150</v>
      </c>
      <c r="I128" s="11">
        <f t="shared" si="45"/>
        <v>36.14769230769231</v>
      </c>
      <c r="J128" s="11">
        <f t="shared" si="46"/>
        <v>36.14769230769231</v>
      </c>
      <c r="K128" s="11">
        <f t="shared" si="48"/>
        <v>99.897959183673464</v>
      </c>
    </row>
    <row r="129" spans="1:11" ht="38.25" x14ac:dyDescent="0.2">
      <c r="A129" s="8" t="s">
        <v>56</v>
      </c>
      <c r="B129" s="9">
        <f>SUM(B130:B132)</f>
        <v>2447600</v>
      </c>
      <c r="C129" s="9">
        <f>SUM(C130:C132)</f>
        <v>2447600</v>
      </c>
      <c r="D129" s="9">
        <f>SUM(D130:D132)</f>
        <v>41100</v>
      </c>
      <c r="E129" s="9">
        <f>SUM(E130:E132)</f>
        <v>36000</v>
      </c>
      <c r="F129" s="9">
        <f t="shared" si="42"/>
        <v>2411600</v>
      </c>
      <c r="G129" s="9">
        <f t="shared" si="43"/>
        <v>2411600</v>
      </c>
      <c r="H129" s="9">
        <f t="shared" si="44"/>
        <v>5100</v>
      </c>
      <c r="I129" s="9">
        <f t="shared" si="45"/>
        <v>1.4708285667592744</v>
      </c>
      <c r="J129" s="9">
        <f t="shared" si="46"/>
        <v>1.4708285667592744</v>
      </c>
      <c r="K129" s="9">
        <f t="shared" si="48"/>
        <v>87.591240875912419</v>
      </c>
    </row>
    <row r="130" spans="1:11" ht="51" x14ac:dyDescent="0.2">
      <c r="A130" s="14" t="s">
        <v>1</v>
      </c>
      <c r="B130" s="11">
        <v>970000</v>
      </c>
      <c r="C130" s="11">
        <v>970000</v>
      </c>
      <c r="D130" s="11">
        <v>20000</v>
      </c>
      <c r="E130" s="11">
        <v>20000</v>
      </c>
      <c r="F130" s="11">
        <f t="shared" si="42"/>
        <v>950000</v>
      </c>
      <c r="G130" s="11">
        <f t="shared" si="43"/>
        <v>950000</v>
      </c>
      <c r="H130" s="11">
        <f t="shared" si="44"/>
        <v>0</v>
      </c>
      <c r="I130" s="11">
        <f t="shared" si="45"/>
        <v>2.0618556701030926</v>
      </c>
      <c r="J130" s="11">
        <f t="shared" si="46"/>
        <v>2.0618556701030926</v>
      </c>
      <c r="K130" s="11">
        <f t="shared" si="48"/>
        <v>100</v>
      </c>
    </row>
    <row r="131" spans="1:11" ht="38.25" x14ac:dyDescent="0.2">
      <c r="A131" s="14" t="s">
        <v>5</v>
      </c>
      <c r="B131" s="11">
        <v>977600</v>
      </c>
      <c r="C131" s="11">
        <v>977600</v>
      </c>
      <c r="D131" s="11">
        <v>21100</v>
      </c>
      <c r="E131" s="11">
        <v>16000</v>
      </c>
      <c r="F131" s="11">
        <f t="shared" si="42"/>
        <v>961600</v>
      </c>
      <c r="G131" s="11">
        <f t="shared" si="43"/>
        <v>961600</v>
      </c>
      <c r="H131" s="11">
        <f t="shared" si="44"/>
        <v>5100</v>
      </c>
      <c r="I131" s="11">
        <f t="shared" si="45"/>
        <v>1.6366612111292964</v>
      </c>
      <c r="J131" s="11">
        <f t="shared" si="46"/>
        <v>1.6366612111292964</v>
      </c>
      <c r="K131" s="11">
        <f t="shared" si="48"/>
        <v>75.829383886255926</v>
      </c>
    </row>
    <row r="132" spans="1:11" ht="38.25" x14ac:dyDescent="0.2">
      <c r="A132" s="14" t="s">
        <v>6</v>
      </c>
      <c r="B132" s="11">
        <v>500000</v>
      </c>
      <c r="C132" s="11">
        <v>500000</v>
      </c>
      <c r="D132" s="11">
        <v>0</v>
      </c>
      <c r="E132" s="11">
        <v>0</v>
      </c>
      <c r="F132" s="11">
        <f t="shared" si="42"/>
        <v>500000</v>
      </c>
      <c r="G132" s="11">
        <f t="shared" si="43"/>
        <v>500000</v>
      </c>
      <c r="H132" s="11">
        <f t="shared" si="44"/>
        <v>0</v>
      </c>
      <c r="I132" s="11">
        <f t="shared" si="45"/>
        <v>0</v>
      </c>
      <c r="J132" s="11">
        <f t="shared" si="46"/>
        <v>0</v>
      </c>
      <c r="K132" s="11">
        <v>0</v>
      </c>
    </row>
    <row r="133" spans="1:11" ht="19.899999999999999" customHeight="1" collapsed="1" x14ac:dyDescent="0.2">
      <c r="A133" s="3" t="s">
        <v>71</v>
      </c>
      <c r="B133" s="12">
        <f>B6+B20+B23+B30+B39+B50+B69+B77+B89+B97+B107+B110+B120+B122+B129</f>
        <v>14790823606</v>
      </c>
      <c r="C133" s="12">
        <f>C6+C20+C23+C30+C39+C50+C69+C77+C89+C97+C107+C110+C120+C122+C129</f>
        <v>15413848777</v>
      </c>
      <c r="D133" s="12">
        <f>D6+D20+D23+D30+D39+D50+D69+D77+D89+D97+D107+D110+D120+D122+D129</f>
        <v>2592923575.9899998</v>
      </c>
      <c r="E133" s="12">
        <f>E6+E20+E23+E30+E39+E50+E69+E77+E89+E97+E107+E110+E120+E122+E129</f>
        <v>1860389103.0299997</v>
      </c>
      <c r="F133" s="12">
        <f t="shared" ref="F133" si="115">B133-E133</f>
        <v>12930434502.970001</v>
      </c>
      <c r="G133" s="12">
        <f t="shared" ref="G133" si="116">C133-E133</f>
        <v>13553459673.970001</v>
      </c>
      <c r="H133" s="12">
        <f t="shared" ref="H133" si="117">D133-E133</f>
        <v>732534472.96000004</v>
      </c>
      <c r="I133" s="12">
        <f t="shared" ref="I133" si="118">E133/B133*100</f>
        <v>12.577995334048337</v>
      </c>
      <c r="J133" s="12">
        <f t="shared" ref="J133" si="119">E133/C133*100</f>
        <v>12.069594881493884</v>
      </c>
      <c r="K133" s="12">
        <f t="shared" ref="K133" si="120">E133/D133*100</f>
        <v>71.748705602311773</v>
      </c>
    </row>
    <row r="134" spans="1:11" ht="22.9" customHeight="1" x14ac:dyDescent="0.2">
      <c r="A134" s="21" t="s">
        <v>72</v>
      </c>
      <c r="B134" s="22">
        <v>96908200</v>
      </c>
      <c r="C134" s="22">
        <v>331249252</v>
      </c>
      <c r="D134" s="22">
        <v>28421987</v>
      </c>
      <c r="E134" s="22">
        <v>23080430.199999999</v>
      </c>
      <c r="F134" s="22">
        <f t="shared" ref="F134" si="121">B134-E134</f>
        <v>73827769.799999997</v>
      </c>
      <c r="G134" s="22">
        <f t="shared" ref="G134" si="122">C134-E134</f>
        <v>308168821.80000001</v>
      </c>
      <c r="H134" s="22">
        <f t="shared" ref="H134" si="123">D134-E134</f>
        <v>5341556.8000000007</v>
      </c>
      <c r="I134" s="22">
        <f>E134/B134*100</f>
        <v>23.816797959305816</v>
      </c>
      <c r="J134" s="22">
        <f>E134/C134*100</f>
        <v>6.9676927753485165</v>
      </c>
      <c r="K134" s="22">
        <f>E134/D134*100</f>
        <v>81.206251343370184</v>
      </c>
    </row>
    <row r="135" spans="1:11" x14ac:dyDescent="0.2">
      <c r="A135" s="21" t="s">
        <v>73</v>
      </c>
      <c r="B135" s="12">
        <f>B133+B134</f>
        <v>14887731806</v>
      </c>
      <c r="C135" s="12">
        <f>C133+C134</f>
        <v>15745098029</v>
      </c>
      <c r="D135" s="12">
        <f>D133+D134</f>
        <v>2621345562.9899998</v>
      </c>
      <c r="E135" s="12">
        <f>E133+E134</f>
        <v>1883469533.2299998</v>
      </c>
      <c r="F135" s="9">
        <f>B135-E135</f>
        <v>13004262272.77</v>
      </c>
      <c r="G135" s="9">
        <f>C135-E135</f>
        <v>13861628495.77</v>
      </c>
      <c r="H135" s="9">
        <f t="shared" ref="H135" si="124">D135-E135</f>
        <v>737876029.75999999</v>
      </c>
      <c r="I135" s="12">
        <f>E135/B135*100</f>
        <v>12.651151684979512</v>
      </c>
      <c r="J135" s="12">
        <f>E135/C135*100</f>
        <v>11.962259807852224</v>
      </c>
      <c r="K135" s="12">
        <f>E135/D135*100</f>
        <v>71.851249214225973</v>
      </c>
    </row>
  </sheetData>
  <mergeCells count="1">
    <mergeCell ref="A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Александра Михайловна Калаганова</cp:lastModifiedBy>
  <cp:lastPrinted>2019-11-14T09:14:43Z</cp:lastPrinted>
  <dcterms:created xsi:type="dcterms:W3CDTF">2018-04-12T12:44:43Z</dcterms:created>
  <dcterms:modified xsi:type="dcterms:W3CDTF">2023-04-07T04:24:10Z</dcterms:modified>
</cp:coreProperties>
</file>