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8. ПРОТОКОЛ ИЮНЬ\"/>
    </mc:Choice>
  </mc:AlternateContent>
  <bookViews>
    <workbookView xWindow="0" yWindow="0" windowWidth="28800" windowHeight="12330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0" l="1"/>
  <c r="C25" i="10" l="1"/>
  <c r="C35" i="10" l="1"/>
  <c r="C79" i="10"/>
  <c r="C32" i="10" l="1"/>
  <c r="C73" i="10" l="1"/>
  <c r="C47" i="10" l="1"/>
  <c r="C43" i="10"/>
  <c r="C46" i="10"/>
  <c r="C44" i="10"/>
  <c r="C38" i="10" l="1"/>
  <c r="C83" i="10"/>
  <c r="C78" i="10" l="1"/>
  <c r="C80" i="10"/>
  <c r="C81" i="10" l="1"/>
  <c r="C84" i="10" l="1"/>
  <c r="C69" i="10" l="1"/>
  <c r="C11" i="10" l="1"/>
  <c r="C77" i="10"/>
  <c r="C76" i="10" s="1"/>
  <c r="C72" i="10"/>
  <c r="C68" i="10"/>
  <c r="C66" i="10"/>
  <c r="C65" i="10"/>
  <c r="C64" i="10"/>
  <c r="C62" i="10"/>
  <c r="C56" i="10"/>
  <c r="C45" i="10"/>
  <c r="C40" i="10"/>
  <c r="C30" i="10"/>
  <c r="C22" i="10"/>
  <c r="C19" i="10"/>
  <c r="C13" i="10"/>
  <c r="C49" i="10" l="1"/>
  <c r="C42" i="10"/>
  <c r="C17" i="10"/>
  <c r="C10" i="10" s="1"/>
  <c r="C29" i="10" l="1"/>
  <c r="C9" i="10" s="1"/>
  <c r="C87" i="10" s="1"/>
  <c r="C86" i="10" l="1"/>
  <c r="C85" i="10"/>
</calcChain>
</file>

<file path=xl/sharedStrings.xml><?xml version="1.0" encoding="utf-8"?>
<sst xmlns="http://schemas.openxmlformats.org/spreadsheetml/2006/main" count="161" uniqueCount="161">
  <si>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</si>
  <si>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</si>
  <si>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</si>
  <si>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</si>
  <si>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</si>
  <si>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</si>
  <si>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</si>
  <si>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</si>
  <si>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</si>
  <si>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</si>
  <si>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</si>
  <si>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</si>
  <si>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</si>
  <si>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</si>
  <si>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</si>
  <si>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</si>
  <si>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</si>
  <si>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</si>
  <si>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</si>
  <si>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</si>
  <si>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</si>
  <si>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</si>
  <si>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</si>
  <si>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</si>
  <si>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</si>
  <si>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</si>
  <si>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</si>
  <si>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</si>
  <si>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</si>
  <si>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</si>
  <si>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</si>
  <si>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</si>
  <si>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</si>
  <si>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</si>
  <si>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</si>
  <si>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</si>
  <si>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</si>
  <si>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</si>
  <si>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</si>
  <si>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</si>
  <si>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</si>
  <si>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</si>
  <si>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</si>
  <si>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</si>
  <si>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</si>
  <si>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</si>
  <si>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</si>
  <si>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</si>
  <si>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</si>
  <si>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</si>
  <si>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</si>
  <si>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</si>
  <si>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</si>
  <si>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</si>
  <si>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</si>
  <si>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</si>
  <si>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</si>
  <si>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</si>
  <si>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</si>
  <si>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</si>
  <si>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</si>
  <si>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</si>
  <si>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</si>
  <si>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</si>
  <si>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</si>
  <si>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</si>
  <si>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</si>
  <si>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</si>
  <si>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</si>
  <si>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</si>
  <si>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</si>
  <si>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</si>
  <si>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</si>
  <si>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</si>
  <si>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</si>
  <si>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</si>
  <si>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</si>
  <si>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</si>
  <si>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</si>
  <si>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</si>
  <si>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</si>
  <si>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</si>
  <si>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</si>
  <si>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</si>
  <si>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</si>
  <si>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</si>
  <si>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</si>
  <si>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</si>
  <si>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</si>
  <si>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</si>
  <si>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</si>
  <si>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</si>
  <si>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</si>
  <si>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</si>
  <si>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</si>
  <si>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</si>
  <si>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</si>
  <si>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</si>
  <si>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</si>
  <si>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</si>
  <si>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</si>
  <si>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</si>
  <si>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</si>
  <si>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</si>
  <si>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</si>
  <si>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</si>
  <si>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</si>
  <si>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</si>
  <si>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</si>
  <si>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</si>
  <si>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</si>
  <si>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</si>
  <si>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</si>
  <si>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</si>
  <si>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</si>
  <si>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</si>
  <si>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</si>
  <si>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</si>
  <si>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</si>
  <si>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</si>
  <si>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</si>
  <si>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</si>
  <si>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</si>
  <si>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</si>
  <si>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</si>
  <si>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</si>
  <si>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</si>
  <si>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</si>
  <si>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</si>
  <si>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</si>
  <si>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</si>
  <si>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</si>
  <si>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</si>
  <si>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</si>
  <si>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</si>
  <si>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</si>
  <si>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</si>
  <si>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</si>
  <si>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</si>
  <si>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</si>
  <si>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</si>
  <si>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</si>
  <si>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</si>
  <si>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</si>
  <si>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</si>
  <si>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</si>
  <si>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</si>
  <si>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</si>
  <si>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</si>
  <si>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</si>
  <si>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</si>
  <si>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</si>
  <si>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</si>
  <si>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</si>
  <si>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</si>
  <si>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</si>
  <si>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</si>
  <si>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</si>
  <si>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</si>
  <si>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</si>
  <si>
    <t>от 28.06.2023 № 373-VII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</si>
</sst>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7"/>
  <sheetViews>
    <sheetView showGridLines="0" tabSelected="1" zoomScale="90" zoomScaleNormal="90" workbookViewId="0">
      <pane xSplit="2" topLeftCell="C1" activePane="topRight" state="frozen"/>
      <selection pane="topRight" activeCell="C4" sqref="C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23.42578125" style="9" bestFit="1" customWidth="1"/>
    <col min="4" max="16384" width="9.140625" style="1"/>
  </cols>
  <sheetData>
    <row r="1" spans="1:3" ht="15.75" x14ac:dyDescent="0.2">
      <c r="A1" s="24"/>
      <c r="B1" s="2"/>
      <c r="C1" s="17" t="s">
        <v>138</v>
      </c>
    </row>
    <row r="2" spans="1:3" ht="15.75" x14ac:dyDescent="0.2">
      <c r="A2" s="25"/>
      <c r="B2" s="2"/>
      <c r="C2" s="17" t="s">
        <v>139</v>
      </c>
    </row>
    <row r="3" spans="1:3" ht="15.75" x14ac:dyDescent="0.2">
      <c r="A3" s="25"/>
      <c r="B3" s="2"/>
      <c r="C3" s="17" t="s">
        <v>160</v>
      </c>
    </row>
    <row r="4" spans="1:3" ht="15.75" x14ac:dyDescent="0.2">
      <c r="A4" s="25"/>
      <c r="B4" s="2"/>
    </row>
    <row r="5" spans="1:3" ht="15.75" x14ac:dyDescent="0.2">
      <c r="A5" s="34" t="s">
        <v>140</v>
      </c>
      <c r="B5" s="34"/>
      <c r="C5" s="34"/>
    </row>
    <row r="6" spans="1:3" ht="15.75" x14ac:dyDescent="0.2">
      <c r="A6" s="24"/>
      <c r="B6" s="24"/>
      <c r="C6" s="27"/>
    </row>
    <row r="7" spans="1:3" ht="15.75" x14ac:dyDescent="0.2">
      <c r="A7" s="24"/>
      <c r="B7" s="24"/>
      <c r="C7" s="26" t="s">
        <v>0</v>
      </c>
    </row>
    <row r="8" spans="1:3" ht="47.25" customHeight="1" x14ac:dyDescent="0.2">
      <c r="A8" s="22" t="s">
        <v>1</v>
      </c>
      <c r="B8" s="22" t="s">
        <v>2</v>
      </c>
      <c r="C8" s="23" t="s">
        <v>116</v>
      </c>
    </row>
    <row r="9" spans="1:3" ht="27" customHeight="1" x14ac:dyDescent="0.2">
      <c r="A9" s="3" t="s">
        <v>3</v>
      </c>
      <c r="B9" s="15" t="s">
        <v>4</v>
      </c>
      <c r="C9" s="18">
        <f>C10+C29</f>
        <v>4607517716</v>
      </c>
    </row>
    <row r="10" spans="1:3" ht="21" customHeight="1" outlineLevel="1" x14ac:dyDescent="0.2">
      <c r="A10" s="3"/>
      <c r="B10" s="4" t="s">
        <v>5</v>
      </c>
      <c r="C10" s="18">
        <f>C11+C12+C13+C17+C25</f>
        <v>4055245900</v>
      </c>
    </row>
    <row r="11" spans="1:3" ht="19.5" customHeight="1" outlineLevel="2" x14ac:dyDescent="0.2">
      <c r="A11" s="5" t="s">
        <v>6</v>
      </c>
      <c r="B11" s="6" t="s">
        <v>137</v>
      </c>
      <c r="C11" s="19">
        <f>2267254000+890687800+10000000</f>
        <v>3167941800</v>
      </c>
    </row>
    <row r="12" spans="1:3" ht="33.75" customHeight="1" outlineLevel="1" x14ac:dyDescent="0.2">
      <c r="A12" s="5" t="s">
        <v>105</v>
      </c>
      <c r="B12" s="8" t="s">
        <v>103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21" customHeight="1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104</v>
      </c>
      <c r="B15" s="6" t="s">
        <v>59</v>
      </c>
      <c r="C15" s="19">
        <v>827200</v>
      </c>
    </row>
    <row r="16" spans="1:3" s="9" customFormat="1" ht="31.5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201341400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67609700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v>56091000</v>
      </c>
    </row>
    <row r="24" spans="1:3" s="9" customFormat="1" ht="31.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>C26+C27</f>
        <v>24443100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125</v>
      </c>
      <c r="B27" s="6" t="s">
        <v>131</v>
      </c>
      <c r="C27" s="19">
        <v>10000</v>
      </c>
    </row>
    <row r="28" spans="1:3" s="9" customFormat="1" ht="48.75" hidden="1" customHeight="1" outlineLevel="3" x14ac:dyDescent="0.2">
      <c r="A28" s="5" t="s">
        <v>130</v>
      </c>
      <c r="B28" s="6" t="s">
        <v>129</v>
      </c>
      <c r="C28" s="19"/>
    </row>
    <row r="29" spans="1:3" s="13" customFormat="1" ht="15.75" outlineLevel="7" x14ac:dyDescent="0.2">
      <c r="A29" s="3"/>
      <c r="B29" s="12" t="s">
        <v>22</v>
      </c>
      <c r="C29" s="18">
        <f>C30+C40+C42+C45+C49+C73</f>
        <v>552271816</v>
      </c>
    </row>
    <row r="30" spans="1:3" s="9" customFormat="1" ht="31.5" outlineLevel="1" x14ac:dyDescent="0.2">
      <c r="A30" s="5" t="s">
        <v>23</v>
      </c>
      <c r="B30" s="10" t="s">
        <v>24</v>
      </c>
      <c r="C30" s="19">
        <f>SUM(C31:C39)</f>
        <v>428679697</v>
      </c>
    </row>
    <row r="31" spans="1:3" s="9" customFormat="1" ht="50.25" customHeight="1" outlineLevel="3" x14ac:dyDescent="0.2">
      <c r="A31" s="5" t="s">
        <v>70</v>
      </c>
      <c r="B31" s="6" t="s">
        <v>71</v>
      </c>
      <c r="C31" s="19">
        <v>2173000</v>
      </c>
    </row>
    <row r="32" spans="1:3" s="9" customFormat="1" ht="64.5" customHeight="1" outlineLevel="4" x14ac:dyDescent="0.2">
      <c r="A32" s="5" t="s">
        <v>25</v>
      </c>
      <c r="B32" s="7" t="s">
        <v>26</v>
      </c>
      <c r="C32" s="19">
        <f>350000000+10000000</f>
        <v>360000000</v>
      </c>
    </row>
    <row r="33" spans="1:3" s="9" customFormat="1" ht="63" customHeight="1" outlineLevel="4" x14ac:dyDescent="0.2">
      <c r="A33" s="5" t="s">
        <v>27</v>
      </c>
      <c r="B33" s="6" t="s">
        <v>28</v>
      </c>
      <c r="C33" s="19">
        <v>607000</v>
      </c>
    </row>
    <row r="34" spans="1:3" s="9" customFormat="1" ht="65.25" customHeight="1" outlineLevel="4" x14ac:dyDescent="0.2">
      <c r="A34" s="5" t="s">
        <v>29</v>
      </c>
      <c r="B34" s="6" t="s">
        <v>30</v>
      </c>
      <c r="C34" s="19">
        <v>191522</v>
      </c>
    </row>
    <row r="35" spans="1:3" s="9" customFormat="1" ht="31.5" outlineLevel="4" x14ac:dyDescent="0.2">
      <c r="A35" s="5" t="s">
        <v>31</v>
      </c>
      <c r="B35" s="6" t="s">
        <v>32</v>
      </c>
      <c r="C35" s="19">
        <f>50582000+6300000</f>
        <v>56882000</v>
      </c>
    </row>
    <row r="36" spans="1:3" s="9" customFormat="1" ht="94.5" outlineLevel="4" x14ac:dyDescent="0.2">
      <c r="A36" s="29" t="s">
        <v>156</v>
      </c>
      <c r="B36" s="30" t="s">
        <v>157</v>
      </c>
      <c r="C36" s="19">
        <v>25</v>
      </c>
    </row>
    <row r="37" spans="1:3" s="9" customFormat="1" ht="47.25" outlineLevel="4" x14ac:dyDescent="0.2">
      <c r="A37" s="5" t="s">
        <v>72</v>
      </c>
      <c r="B37" s="6" t="s">
        <v>73</v>
      </c>
      <c r="C37" s="19">
        <v>1026150</v>
      </c>
    </row>
    <row r="38" spans="1:3" s="9" customFormat="1" ht="63" outlineLevel="4" x14ac:dyDescent="0.2">
      <c r="A38" s="5" t="s">
        <v>74</v>
      </c>
      <c r="B38" s="6" t="s">
        <v>75</v>
      </c>
      <c r="C38" s="19">
        <f>4000000+2000000</f>
        <v>6000000</v>
      </c>
    </row>
    <row r="39" spans="1:3" s="9" customFormat="1" ht="78.75" outlineLevel="4" x14ac:dyDescent="0.2">
      <c r="A39" s="5" t="s">
        <v>126</v>
      </c>
      <c r="B39" s="6" t="s">
        <v>132</v>
      </c>
      <c r="C39" s="19">
        <v>1800000</v>
      </c>
    </row>
    <row r="40" spans="1:3" s="9" customFormat="1" ht="28.5" customHeight="1" outlineLevel="1" x14ac:dyDescent="0.2">
      <c r="A40" s="5" t="s">
        <v>33</v>
      </c>
      <c r="B40" s="10" t="s">
        <v>34</v>
      </c>
      <c r="C40" s="19">
        <f t="shared" ref="C40" si="3">C41</f>
        <v>21492867</v>
      </c>
    </row>
    <row r="41" spans="1:3" s="9" customFormat="1" ht="25.5" customHeight="1" outlineLevel="2" x14ac:dyDescent="0.2">
      <c r="A41" s="5" t="s">
        <v>35</v>
      </c>
      <c r="B41" s="6" t="s">
        <v>36</v>
      </c>
      <c r="C41" s="19">
        <v>21492867</v>
      </c>
    </row>
    <row r="42" spans="1:3" s="9" customFormat="1" ht="32.25" customHeight="1" outlineLevel="1" x14ac:dyDescent="0.2">
      <c r="A42" s="5" t="s">
        <v>76</v>
      </c>
      <c r="B42" s="10" t="s">
        <v>115</v>
      </c>
      <c r="C42" s="19">
        <f t="shared" ref="C42" si="4">C43+C44</f>
        <v>7853495</v>
      </c>
    </row>
    <row r="43" spans="1:3" s="9" customFormat="1" ht="31.5" outlineLevel="4" x14ac:dyDescent="0.2">
      <c r="A43" s="5" t="s">
        <v>77</v>
      </c>
      <c r="B43" s="6" t="s">
        <v>78</v>
      </c>
      <c r="C43" s="19">
        <f>5479100+195000</f>
        <v>5674100</v>
      </c>
    </row>
    <row r="44" spans="1:3" s="9" customFormat="1" ht="15.75" outlineLevel="4" x14ac:dyDescent="0.2">
      <c r="A44" s="5" t="s">
        <v>79</v>
      </c>
      <c r="B44" s="6" t="s">
        <v>80</v>
      </c>
      <c r="C44" s="19">
        <f>2063100+11384+101796+3115</f>
        <v>2179395</v>
      </c>
    </row>
    <row r="45" spans="1:3" s="9" customFormat="1" ht="15.75" outlineLevel="1" x14ac:dyDescent="0.2">
      <c r="A45" s="5" t="s">
        <v>37</v>
      </c>
      <c r="B45" s="10" t="s">
        <v>38</v>
      </c>
      <c r="C45" s="19">
        <f t="shared" ref="C45" si="5">SUM(C46:C48)</f>
        <v>74140302</v>
      </c>
    </row>
    <row r="46" spans="1:3" s="9" customFormat="1" ht="15.75" outlineLevel="3" x14ac:dyDescent="0.2">
      <c r="A46" s="5" t="s">
        <v>81</v>
      </c>
      <c r="B46" s="6" t="s">
        <v>82</v>
      </c>
      <c r="C46" s="19">
        <f>55609000+3290603</f>
        <v>58899603</v>
      </c>
    </row>
    <row r="47" spans="1:3" s="9" customFormat="1" ht="63" outlineLevel="4" x14ac:dyDescent="0.2">
      <c r="A47" s="5" t="s">
        <v>106</v>
      </c>
      <c r="B47" s="7" t="s">
        <v>107</v>
      </c>
      <c r="C47" s="19">
        <f>6155700+1572196+12803</f>
        <v>7740699</v>
      </c>
    </row>
    <row r="48" spans="1:3" s="9" customFormat="1" ht="47.25" outlineLevel="4" x14ac:dyDescent="0.2">
      <c r="A48" s="5" t="s">
        <v>83</v>
      </c>
      <c r="B48" s="6" t="s">
        <v>84</v>
      </c>
      <c r="C48" s="19">
        <v>7500000</v>
      </c>
    </row>
    <row r="49" spans="1:3" s="9" customFormat="1" ht="15.75" customHeight="1" outlineLevel="1" x14ac:dyDescent="0.2">
      <c r="A49" s="5" t="s">
        <v>39</v>
      </c>
      <c r="B49" s="10" t="s">
        <v>40</v>
      </c>
      <c r="C49" s="19">
        <f>SUM(C50:C72)</f>
        <v>20009067</v>
      </c>
    </row>
    <row r="50" spans="1:3" s="9" customFormat="1" ht="63" outlineLevel="2" x14ac:dyDescent="0.2">
      <c r="A50" s="5" t="s">
        <v>85</v>
      </c>
      <c r="B50" s="6" t="s">
        <v>108</v>
      </c>
      <c r="C50" s="19">
        <v>50500</v>
      </c>
    </row>
    <row r="51" spans="1:3" s="9" customFormat="1" ht="86.25" customHeight="1" outlineLevel="2" x14ac:dyDescent="0.2">
      <c r="A51" s="5" t="s">
        <v>86</v>
      </c>
      <c r="B51" s="6" t="s">
        <v>109</v>
      </c>
      <c r="C51" s="19">
        <v>159900</v>
      </c>
    </row>
    <row r="52" spans="1:3" s="9" customFormat="1" ht="86.25" customHeight="1" outlineLevel="2" x14ac:dyDescent="0.2">
      <c r="A52" s="5" t="s">
        <v>127</v>
      </c>
      <c r="B52" s="6" t="s">
        <v>133</v>
      </c>
      <c r="C52" s="19">
        <v>1000</v>
      </c>
    </row>
    <row r="53" spans="1:3" s="9" customFormat="1" ht="63" outlineLevel="2" x14ac:dyDescent="0.2">
      <c r="A53" s="5" t="s">
        <v>87</v>
      </c>
      <c r="B53" s="6" t="s">
        <v>110</v>
      </c>
      <c r="C53" s="19">
        <v>4300</v>
      </c>
    </row>
    <row r="54" spans="1:3" s="9" customFormat="1" ht="78.75" outlineLevel="2" x14ac:dyDescent="0.2">
      <c r="A54" s="5" t="s">
        <v>117</v>
      </c>
      <c r="B54" s="6" t="s">
        <v>121</v>
      </c>
      <c r="C54" s="19">
        <v>849500</v>
      </c>
    </row>
    <row r="55" spans="1:3" s="9" customFormat="1" ht="78.75" outlineLevel="2" x14ac:dyDescent="0.2">
      <c r="A55" s="5" t="s">
        <v>120</v>
      </c>
      <c r="B55" s="6" t="s">
        <v>122</v>
      </c>
      <c r="C55" s="19">
        <v>130000</v>
      </c>
    </row>
    <row r="56" spans="1:3" s="9" customFormat="1" ht="83.25" customHeight="1" outlineLevel="2" x14ac:dyDescent="0.2">
      <c r="A56" s="5" t="s">
        <v>88</v>
      </c>
      <c r="B56" s="6" t="s">
        <v>89</v>
      </c>
      <c r="C56" s="19">
        <f>1150000+10600</f>
        <v>1160600</v>
      </c>
    </row>
    <row r="57" spans="1:3" s="9" customFormat="1" ht="73.5" customHeight="1" outlineLevel="2" x14ac:dyDescent="0.2">
      <c r="A57" s="5" t="s">
        <v>119</v>
      </c>
      <c r="B57" s="6" t="s">
        <v>123</v>
      </c>
      <c r="C57" s="19">
        <v>27500</v>
      </c>
    </row>
    <row r="58" spans="1:3" s="9" customFormat="1" ht="99.75" customHeight="1" outlineLevel="2" x14ac:dyDescent="0.2">
      <c r="A58" s="5" t="s">
        <v>118</v>
      </c>
      <c r="B58" s="6" t="s">
        <v>124</v>
      </c>
      <c r="C58" s="19">
        <v>62500</v>
      </c>
    </row>
    <row r="59" spans="1:3" s="9" customFormat="1" ht="78.75" outlineLevel="2" x14ac:dyDescent="0.2">
      <c r="A59" s="5" t="s">
        <v>90</v>
      </c>
      <c r="B59" s="6" t="s">
        <v>91</v>
      </c>
      <c r="C59" s="19">
        <v>182900</v>
      </c>
    </row>
    <row r="60" spans="1:3" s="9" customFormat="1" ht="94.5" outlineLevel="3" x14ac:dyDescent="0.2">
      <c r="A60" s="5" t="s">
        <v>92</v>
      </c>
      <c r="B60" s="6" t="s">
        <v>141</v>
      </c>
      <c r="C60" s="19">
        <v>63900</v>
      </c>
    </row>
    <row r="61" spans="1:3" s="9" customFormat="1" ht="94.5" outlineLevel="3" x14ac:dyDescent="0.2">
      <c r="A61" s="5" t="s">
        <v>93</v>
      </c>
      <c r="B61" s="6" t="s">
        <v>142</v>
      </c>
      <c r="C61" s="19">
        <v>80000</v>
      </c>
    </row>
    <row r="62" spans="1:3" s="9" customFormat="1" ht="73.5" customHeight="1" outlineLevel="3" x14ac:dyDescent="0.2">
      <c r="A62" s="5" t="s">
        <v>94</v>
      </c>
      <c r="B62" s="6" t="s">
        <v>95</v>
      </c>
      <c r="C62" s="19">
        <f>50000+32000</f>
        <v>82000</v>
      </c>
    </row>
    <row r="63" spans="1:3" s="9" customFormat="1" ht="94.5" outlineLevel="3" x14ac:dyDescent="0.2">
      <c r="A63" s="5" t="s">
        <v>96</v>
      </c>
      <c r="B63" s="6" t="s">
        <v>143</v>
      </c>
      <c r="C63" s="19">
        <v>8800</v>
      </c>
    </row>
    <row r="64" spans="1:3" s="9" customFormat="1" ht="78.75" outlineLevel="3" x14ac:dyDescent="0.2">
      <c r="A64" s="5" t="s">
        <v>97</v>
      </c>
      <c r="B64" s="6" t="s">
        <v>98</v>
      </c>
      <c r="C64" s="19">
        <f>10000</f>
        <v>10000</v>
      </c>
    </row>
    <row r="65" spans="1:3" s="9" customFormat="1" ht="63" outlineLevel="3" x14ac:dyDescent="0.2">
      <c r="A65" s="5" t="s">
        <v>99</v>
      </c>
      <c r="B65" s="6" t="s">
        <v>100</v>
      </c>
      <c r="C65" s="19">
        <f>50000+30000+2188100</f>
        <v>2268100</v>
      </c>
    </row>
    <row r="66" spans="1:3" s="9" customFormat="1" ht="78.75" outlineLevel="3" x14ac:dyDescent="0.2">
      <c r="A66" s="5" t="s">
        <v>101</v>
      </c>
      <c r="B66" s="6" t="s">
        <v>102</v>
      </c>
      <c r="C66" s="19">
        <f>25000+12000+4559700</f>
        <v>4596700</v>
      </c>
    </row>
    <row r="67" spans="1:3" s="9" customFormat="1" ht="126" outlineLevel="3" x14ac:dyDescent="0.2">
      <c r="A67" s="5" t="s">
        <v>128</v>
      </c>
      <c r="B67" s="6" t="s">
        <v>134</v>
      </c>
      <c r="C67" s="19">
        <v>437700</v>
      </c>
    </row>
    <row r="68" spans="1:3" s="9" customFormat="1" ht="47.25" outlineLevel="1" x14ac:dyDescent="0.2">
      <c r="A68" s="5" t="s">
        <v>43</v>
      </c>
      <c r="B68" s="14" t="s">
        <v>44</v>
      </c>
      <c r="C68" s="19">
        <f>393900+300</f>
        <v>394200</v>
      </c>
    </row>
    <row r="69" spans="1:3" s="9" customFormat="1" ht="69.75" customHeight="1" outlineLevel="1" x14ac:dyDescent="0.2">
      <c r="A69" s="5" t="s">
        <v>45</v>
      </c>
      <c r="B69" s="14" t="s">
        <v>46</v>
      </c>
      <c r="C69" s="19">
        <f>41000+200000+474700</f>
        <v>715700</v>
      </c>
    </row>
    <row r="70" spans="1:3" s="9" customFormat="1" ht="63" outlineLevel="1" x14ac:dyDescent="0.2">
      <c r="A70" s="5" t="s">
        <v>47</v>
      </c>
      <c r="B70" s="14" t="s">
        <v>48</v>
      </c>
      <c r="C70" s="19">
        <f>2946800+220414+70000+189+2481524</f>
        <v>5718927</v>
      </c>
    </row>
    <row r="71" spans="1:3" s="9" customFormat="1" ht="42" customHeight="1" outlineLevel="1" x14ac:dyDescent="0.2">
      <c r="A71" s="5" t="s">
        <v>150</v>
      </c>
      <c r="B71" s="14" t="s">
        <v>151</v>
      </c>
      <c r="C71" s="19">
        <v>4340</v>
      </c>
    </row>
    <row r="72" spans="1:3" s="9" customFormat="1" ht="47.25" outlineLevel="3" x14ac:dyDescent="0.2">
      <c r="A72" s="5" t="s">
        <v>41</v>
      </c>
      <c r="B72" s="6" t="s">
        <v>42</v>
      </c>
      <c r="C72" s="19">
        <f t="shared" ref="C72" si="6">3000000</f>
        <v>3000000</v>
      </c>
    </row>
    <row r="73" spans="1:3" s="9" customFormat="1" ht="15.75" outlineLevel="3" x14ac:dyDescent="0.2">
      <c r="A73" s="5" t="s">
        <v>152</v>
      </c>
      <c r="B73" s="6" t="s">
        <v>153</v>
      </c>
      <c r="C73" s="19">
        <f>C74+C75</f>
        <v>96388</v>
      </c>
    </row>
    <row r="74" spans="1:3" s="9" customFormat="1" ht="15.75" outlineLevel="3" x14ac:dyDescent="0.2">
      <c r="A74" s="5" t="s">
        <v>154</v>
      </c>
      <c r="B74" s="6" t="s">
        <v>155</v>
      </c>
      <c r="C74" s="19">
        <v>1388</v>
      </c>
    </row>
    <row r="75" spans="1:3" s="31" customFormat="1" ht="15.75" outlineLevel="3" x14ac:dyDescent="0.2">
      <c r="A75" s="29" t="s">
        <v>158</v>
      </c>
      <c r="B75" s="30" t="s">
        <v>159</v>
      </c>
      <c r="C75" s="19">
        <v>95000</v>
      </c>
    </row>
    <row r="76" spans="1:3" ht="15.75" x14ac:dyDescent="0.2">
      <c r="A76" s="3" t="s">
        <v>49</v>
      </c>
      <c r="B76" s="15" t="s">
        <v>50</v>
      </c>
      <c r="C76" s="33">
        <f>C77+C84+C82+C83</f>
        <v>10718132443.35</v>
      </c>
    </row>
    <row r="77" spans="1:3" ht="30" customHeight="1" outlineLevel="1" x14ac:dyDescent="0.2">
      <c r="A77" s="5" t="s">
        <v>51</v>
      </c>
      <c r="B77" s="11" t="s">
        <v>52</v>
      </c>
      <c r="C77" s="28">
        <f t="shared" ref="C77" si="7">C79+C80+C81+C78</f>
        <v>10744697704.35</v>
      </c>
    </row>
    <row r="78" spans="1:3" ht="15.75" outlineLevel="2" x14ac:dyDescent="0.2">
      <c r="A78" s="5" t="s">
        <v>111</v>
      </c>
      <c r="B78" s="6" t="s">
        <v>53</v>
      </c>
      <c r="C78" s="19">
        <f>200122000+58124000</f>
        <v>258246000</v>
      </c>
    </row>
    <row r="79" spans="1:3" ht="31.5" outlineLevel="2" x14ac:dyDescent="0.2">
      <c r="A79" s="5" t="s">
        <v>112</v>
      </c>
      <c r="B79" s="6" t="s">
        <v>54</v>
      </c>
      <c r="C79" s="28">
        <f>5563652100+376048.88+24624.47+19989100+196066100+23225000+89900900+8814000+112305400+95306400+30047300+7645645</f>
        <v>6147352618.3500004</v>
      </c>
    </row>
    <row r="80" spans="1:3" ht="15.75" outlineLevel="2" x14ac:dyDescent="0.2">
      <c r="A80" s="5" t="s">
        <v>113</v>
      </c>
      <c r="B80" s="6" t="s">
        <v>55</v>
      </c>
      <c r="C80" s="19">
        <f>4091847300+7900+144172100+16100+1485700+697500+14700+2123100+518900</f>
        <v>4240883300</v>
      </c>
    </row>
    <row r="81" spans="1:3" ht="15.75" outlineLevel="2" x14ac:dyDescent="0.2">
      <c r="A81" s="5" t="s">
        <v>114</v>
      </c>
      <c r="B81" s="6" t="s">
        <v>56</v>
      </c>
      <c r="C81" s="19">
        <f>98510786-295000</f>
        <v>98215786</v>
      </c>
    </row>
    <row r="82" spans="1:3" ht="31.5" outlineLevel="2" x14ac:dyDescent="0.2">
      <c r="A82" s="5" t="s">
        <v>146</v>
      </c>
      <c r="B82" s="6" t="s">
        <v>147</v>
      </c>
      <c r="C82" s="19">
        <v>-5928374</v>
      </c>
    </row>
    <row r="83" spans="1:3" ht="31.5" outlineLevel="2" x14ac:dyDescent="0.2">
      <c r="A83" s="5" t="s">
        <v>148</v>
      </c>
      <c r="B83" s="6" t="s">
        <v>149</v>
      </c>
      <c r="C83" s="19">
        <f>1277+35894+10493</f>
        <v>47664</v>
      </c>
    </row>
    <row r="84" spans="1:3" ht="31.5" outlineLevel="2" x14ac:dyDescent="0.2">
      <c r="A84" s="5" t="s">
        <v>144</v>
      </c>
      <c r="B84" s="6" t="s">
        <v>145</v>
      </c>
      <c r="C84" s="19">
        <f>-20683263-1288</f>
        <v>-20684551</v>
      </c>
    </row>
    <row r="85" spans="1:3" ht="15.75" x14ac:dyDescent="0.2">
      <c r="A85" s="16"/>
      <c r="B85" s="12" t="s">
        <v>57</v>
      </c>
      <c r="C85" s="32">
        <f>C9+C76</f>
        <v>15325650159.35</v>
      </c>
    </row>
    <row r="86" spans="1:3" ht="22.5" hidden="1" customHeight="1" x14ac:dyDescent="0.2">
      <c r="B86" s="12" t="s">
        <v>135</v>
      </c>
      <c r="C86" s="20" t="e">
        <f>C7*10%</f>
        <v>#VALUE!</v>
      </c>
    </row>
    <row r="87" spans="1:3" ht="29.25" hidden="1" customHeight="1" x14ac:dyDescent="0.2">
      <c r="B87" s="12" t="s">
        <v>136</v>
      </c>
      <c r="C87" s="2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2023-06-08T12:40:07Z</cp:lastPrinted>
  <dcterms:created xsi:type="dcterms:W3CDTF">2019-11-01T04:08:00Z</dcterms:created>
  <dcterms:modified xsi:type="dcterms:W3CDTF">2023-06-28T05:31:00Z</dcterms:modified>
</cp:coreProperties>
</file>