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melchaklv\Desktop\ОСВОЕНИЕ ПРОГРАММ\на Думу\2023\февраль 2023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муниципальные!$A$1:$W$21</definedName>
  </definedNames>
  <calcPr calcId="162913" refMode="R1C1"/>
</workbook>
</file>

<file path=xl/calcChain.xml><?xml version="1.0" encoding="utf-8"?>
<calcChain xmlns="http://schemas.openxmlformats.org/spreadsheetml/2006/main">
  <c r="T10" i="33" l="1"/>
  <c r="T12" i="33"/>
  <c r="T17" i="33"/>
  <c r="T18" i="33"/>
  <c r="T20" i="33"/>
  <c r="U10" i="33"/>
  <c r="U11" i="33"/>
  <c r="R17" i="33" l="1"/>
  <c r="P17" i="33"/>
  <c r="V14" i="33"/>
  <c r="R14" i="33"/>
  <c r="Q11" i="33"/>
  <c r="D13" i="33" l="1"/>
  <c r="E13" i="33"/>
  <c r="F13" i="33"/>
  <c r="H13" i="33"/>
  <c r="I13" i="33"/>
  <c r="J13" i="33"/>
  <c r="L13" i="33"/>
  <c r="M13" i="33"/>
  <c r="N13" i="33"/>
  <c r="K14" i="33"/>
  <c r="G14" i="33"/>
  <c r="G13" i="33" s="1"/>
  <c r="C14" i="33"/>
  <c r="C13" i="33" s="1"/>
  <c r="S14" i="33" l="1"/>
  <c r="O14" i="33"/>
  <c r="V13" i="33"/>
  <c r="R13" i="33"/>
  <c r="K13" i="33"/>
  <c r="S13" i="33" l="1"/>
  <c r="O13" i="33"/>
  <c r="R6" i="33" l="1"/>
  <c r="R7" i="33"/>
  <c r="R8" i="33"/>
  <c r="P10" i="33"/>
  <c r="Q10" i="33"/>
  <c r="R10" i="33"/>
  <c r="P12" i="33"/>
  <c r="R16" i="33"/>
  <c r="P18" i="33"/>
  <c r="R18" i="33"/>
  <c r="P20" i="33"/>
  <c r="R20" i="33"/>
  <c r="R21" i="33"/>
  <c r="V6" i="33" l="1"/>
  <c r="V7" i="33"/>
  <c r="V8" i="33"/>
  <c r="V10" i="33"/>
  <c r="V16" i="33"/>
  <c r="V17" i="33"/>
  <c r="V18" i="33"/>
  <c r="V20" i="33"/>
  <c r="V21" i="33"/>
  <c r="D15" i="33"/>
  <c r="E15" i="33"/>
  <c r="F15" i="33"/>
  <c r="H15" i="33"/>
  <c r="I15" i="33"/>
  <c r="J15" i="33"/>
  <c r="L15" i="33"/>
  <c r="M15" i="33"/>
  <c r="N15" i="33"/>
  <c r="K18" i="33"/>
  <c r="G18" i="33"/>
  <c r="C17" i="33"/>
  <c r="C18" i="33"/>
  <c r="G17" i="33"/>
  <c r="K17" i="33"/>
  <c r="V15" i="33" l="1"/>
  <c r="R15" i="33"/>
  <c r="P15" i="33"/>
  <c r="T15" i="33"/>
  <c r="O17" i="33"/>
  <c r="O18" i="33"/>
  <c r="S17" i="33"/>
  <c r="S18" i="33"/>
  <c r="N5" i="33" l="1"/>
  <c r="M5" i="33"/>
  <c r="L5" i="33"/>
  <c r="J5" i="33"/>
  <c r="I5" i="33"/>
  <c r="H5" i="33"/>
  <c r="F5" i="33"/>
  <c r="E5" i="33"/>
  <c r="D5" i="33"/>
  <c r="K8" i="33"/>
  <c r="G8" i="33"/>
  <c r="C8" i="33"/>
  <c r="R5" i="33" l="1"/>
  <c r="V5" i="33"/>
  <c r="O8" i="33"/>
  <c r="S8" i="33"/>
  <c r="C21" i="33"/>
  <c r="C20" i="33"/>
  <c r="G20" i="33"/>
  <c r="K20" i="33"/>
  <c r="O20" i="33" s="1"/>
  <c r="C16" i="33"/>
  <c r="C15" i="33" s="1"/>
  <c r="G16" i="33"/>
  <c r="G15" i="33" s="1"/>
  <c r="K16" i="33"/>
  <c r="C10" i="33"/>
  <c r="K10" i="33"/>
  <c r="K6" i="33"/>
  <c r="O16" i="33" l="1"/>
  <c r="O10" i="33"/>
  <c r="S20" i="33"/>
  <c r="S16" i="33"/>
  <c r="K15" i="33"/>
  <c r="S15" i="33" l="1"/>
  <c r="O15" i="33"/>
  <c r="D19" i="33" l="1"/>
  <c r="E19" i="33"/>
  <c r="F19" i="33"/>
  <c r="C11" i="33"/>
  <c r="C12" i="33"/>
  <c r="D9" i="33"/>
  <c r="E9" i="33"/>
  <c r="F9" i="33"/>
  <c r="C7" i="33"/>
  <c r="C6" i="33"/>
  <c r="O6" i="33" s="1"/>
  <c r="D4" i="33" l="1"/>
  <c r="E4" i="33"/>
  <c r="F4" i="33"/>
  <c r="C5" i="33"/>
  <c r="C19" i="33"/>
  <c r="C9" i="33"/>
  <c r="C4" i="33" l="1"/>
  <c r="G21" i="33" l="1"/>
  <c r="H19" i="33"/>
  <c r="I19" i="33"/>
  <c r="J19" i="33"/>
  <c r="H9" i="33"/>
  <c r="I9" i="33"/>
  <c r="J9" i="33"/>
  <c r="G11" i="33"/>
  <c r="G12" i="33"/>
  <c r="G10" i="33"/>
  <c r="S10" i="33" s="1"/>
  <c r="G7" i="33"/>
  <c r="G6" i="33"/>
  <c r="S6" i="33" s="1"/>
  <c r="I4" i="33" l="1"/>
  <c r="J4" i="33"/>
  <c r="H4" i="33"/>
  <c r="G5" i="33"/>
  <c r="G19" i="33"/>
  <c r="G9" i="33"/>
  <c r="G4" i="33" l="1"/>
  <c r="L9" i="33" l="1"/>
  <c r="M9" i="33"/>
  <c r="N9" i="33"/>
  <c r="L19" i="33"/>
  <c r="M19" i="33"/>
  <c r="N19" i="33"/>
  <c r="R9" i="33" l="1"/>
  <c r="V9" i="33"/>
  <c r="P9" i="33"/>
  <c r="T9" i="33"/>
  <c r="V19" i="33"/>
  <c r="R19" i="33"/>
  <c r="P19" i="33"/>
  <c r="T19" i="33"/>
  <c r="Q9" i="33"/>
  <c r="U9" i="33"/>
  <c r="L4" i="33"/>
  <c r="M4" i="33"/>
  <c r="N4" i="33"/>
  <c r="Q4" i="33" l="1"/>
  <c r="U4" i="33"/>
  <c r="R4" i="33"/>
  <c r="V4" i="33"/>
  <c r="P4" i="33"/>
  <c r="T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1" i="33" l="1"/>
  <c r="O11" i="33" s="1"/>
  <c r="S11" i="33" l="1"/>
  <c r="K21" i="33" l="1"/>
  <c r="O21" i="33" s="1"/>
  <c r="K12" i="33"/>
  <c r="O12" i="33" s="1"/>
  <c r="S12" i="33" l="1"/>
  <c r="S21" i="33"/>
  <c r="K19" i="33"/>
  <c r="K9" i="33"/>
  <c r="S19" i="33" l="1"/>
  <c r="O19" i="33"/>
  <c r="O9" i="33"/>
  <c r="S9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S7" i="33" l="1"/>
  <c r="K5" i="33"/>
  <c r="O5" i="33" l="1"/>
  <c r="S5" i="33"/>
  <c r="K4" i="33"/>
  <c r="O4" i="33" l="1"/>
  <c r="S4" i="33"/>
</calcChain>
</file>

<file path=xl/sharedStrings.xml><?xml version="1.0" encoding="utf-8"?>
<sst xmlns="http://schemas.openxmlformats.org/spreadsheetml/2006/main" count="170" uniqueCount="89">
  <si>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</si>
  <si>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</si>
  <si>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</si>
  <si>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</si>
  <si>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</si>
  <si>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</si>
  <si>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</si>
  <si>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</si>
  <si>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</si>
  <si>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</si>
  <si>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</si>
  <si>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</si>
  <si>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</si>
  <si>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</si>
  <si>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</si>
  <si>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</si>
  <si>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</si>
  <si>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</si>
  <si>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</si>
  <si>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</si>
  <si>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</si>
  <si>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</si>
  <si>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</si>
  <si>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</si>
  <si>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</si>
  <si>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</si>
  <si>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</si>
  <si>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</si>
  <si>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</si>
  <si>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</si>
  <si>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</si>
  <si>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</si>
  <si>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</si>
  <si>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</si>
  <si>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</si>
  <si>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</si>
  <si>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</si>
  <si>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</si>
  <si>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</si>
  <si>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</si>
  <si>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</si>
  <si>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</si>
  <si>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</si>
  <si>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</si>
  <si>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</si>
  <si>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</si>
  <si>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</si>
  <si>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</si>
  <si>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</si>
  <si>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</si>
  <si>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</si>
  <si>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</si>
  <si>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</si>
  <si>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</si>
  <si>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</si>
  <si>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</si>
  <si>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</si>
  <si>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</si>
  <si>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</si>
  <si>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</si>
  <si>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</si>
  <si>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</si>
  <si>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</si>
  <si>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</si>
  <si>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</si>
  <si>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</si>
  <si>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</si>
  <si>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</si>
  <si>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</si>
  <si>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</si>
  <si>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</si>
  <si>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</si>
  <si>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</si>
  <si>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</si>
  <si>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</si>
  <si>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</si>
  <si>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</si>
  <si>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</si>
  <si>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</si>
  <si>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</si>
  <si>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</si>
  <si>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</si>
  <si>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</si>
  <si>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</si>
  <si>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</si>
  <si>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ПЛАН за 9 месяцев 2022 года                                                                                                                                         (рублей)</t>
  </si>
  <si>
    <t>Подпрограмма "Развитие конкуренции и потребительского рынка"</t>
  </si>
  <si>
    <t>% исполнения к плану на 9 месяцев 2022 года</t>
  </si>
  <si>
    <t>Освоение на 01.01.2023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</si>
</sst>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60" zoomScaleNormal="60" zoomScaleSheetLayoutView="7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E11" sqref="AE11"/>
    </sheetView>
  </sheetViews>
  <sheetFormatPr defaultRowHeight="18.75" x14ac:dyDescent="0.3"/>
  <cols>
    <col min="1" max="1" width="80.28515625" style="56" customWidth="1"/>
    <col min="2" max="2" width="13.140625" style="2" customWidth="1"/>
    <col min="3" max="3" width="22.42578125" style="46" hidden="1" customWidth="1"/>
    <col min="4" max="4" width="22.140625" style="46" hidden="1" customWidth="1"/>
    <col min="5" max="5" width="19.85546875" style="46" hidden="1" customWidth="1"/>
    <col min="6" max="6" width="22.42578125" style="46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2.7109375" style="2" customWidth="1"/>
    <col min="11" max="11" width="24.28515625" style="3" customWidth="1"/>
    <col min="12" max="12" width="21.5703125" style="3" customWidth="1"/>
    <col min="13" max="14" width="21.42578125" style="3" customWidth="1"/>
    <col min="15" max="15" width="13.42578125" style="3" hidden="1" customWidth="1"/>
    <col min="16" max="16" width="13.140625" style="3" hidden="1" customWidth="1"/>
    <col min="17" max="17" width="15.7109375" style="3" hidden="1" customWidth="1"/>
    <col min="18" max="18" width="14.140625" style="3" hidden="1" customWidth="1"/>
    <col min="19" max="19" width="13.7109375" style="3" customWidth="1"/>
    <col min="20" max="20" width="13.140625" style="3" customWidth="1"/>
    <col min="21" max="21" width="15.85546875" style="3" customWidth="1"/>
    <col min="22" max="22" width="15.7109375" style="3" customWidth="1"/>
    <col min="23" max="23" width="37.85546875" style="2" hidden="1" customWidth="1"/>
    <col min="24" max="16384" width="9.140625" style="2"/>
  </cols>
  <sheetData>
    <row r="1" spans="1:23" s="19" customFormat="1" ht="37.5" customHeigh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3" s="1" customFormat="1" ht="46.5" customHeight="1" x14ac:dyDescent="0.3">
      <c r="A2" s="54" t="s">
        <v>1</v>
      </c>
      <c r="B2" s="75" t="s">
        <v>17</v>
      </c>
      <c r="C2" s="82" t="s">
        <v>85</v>
      </c>
      <c r="D2" s="83"/>
      <c r="E2" s="83"/>
      <c r="F2" s="84"/>
      <c r="G2" s="79" t="s">
        <v>76</v>
      </c>
      <c r="H2" s="80"/>
      <c r="I2" s="80"/>
      <c r="J2" s="81"/>
      <c r="K2" s="74" t="s">
        <v>88</v>
      </c>
      <c r="L2" s="74"/>
      <c r="M2" s="74"/>
      <c r="N2" s="74"/>
      <c r="O2" s="71" t="s">
        <v>87</v>
      </c>
      <c r="P2" s="72"/>
      <c r="Q2" s="72"/>
      <c r="R2" s="73"/>
      <c r="S2" s="76" t="s">
        <v>77</v>
      </c>
      <c r="T2" s="77"/>
      <c r="U2" s="77"/>
      <c r="V2" s="78"/>
      <c r="W2" s="85" t="s">
        <v>53</v>
      </c>
    </row>
    <row r="3" spans="1:23" s="1" customFormat="1" ht="62.25" customHeight="1" x14ac:dyDescent="0.3">
      <c r="A3" s="55" t="s">
        <v>2</v>
      </c>
      <c r="B3" s="75"/>
      <c r="C3" s="45" t="s">
        <v>22</v>
      </c>
      <c r="D3" s="45" t="s">
        <v>23</v>
      </c>
      <c r="E3" s="45" t="s">
        <v>47</v>
      </c>
      <c r="F3" s="45" t="s">
        <v>24</v>
      </c>
      <c r="G3" s="65" t="s">
        <v>22</v>
      </c>
      <c r="H3" s="65" t="s">
        <v>23</v>
      </c>
      <c r="I3" s="65" t="s">
        <v>47</v>
      </c>
      <c r="J3" s="65" t="s">
        <v>24</v>
      </c>
      <c r="K3" s="44" t="s">
        <v>22</v>
      </c>
      <c r="L3" s="44" t="s">
        <v>23</v>
      </c>
      <c r="M3" s="44" t="s">
        <v>47</v>
      </c>
      <c r="N3" s="44" t="s">
        <v>24</v>
      </c>
      <c r="O3" s="44" t="s">
        <v>22</v>
      </c>
      <c r="P3" s="44" t="s">
        <v>23</v>
      </c>
      <c r="Q3" s="44" t="s">
        <v>47</v>
      </c>
      <c r="R3" s="44" t="s">
        <v>24</v>
      </c>
      <c r="S3" s="44" t="s">
        <v>22</v>
      </c>
      <c r="T3" s="44" t="s">
        <v>23</v>
      </c>
      <c r="U3" s="44" t="s">
        <v>47</v>
      </c>
      <c r="V3" s="44" t="s">
        <v>24</v>
      </c>
      <c r="W3" s="86"/>
    </row>
    <row r="4" spans="1:23" s="1" customFormat="1" ht="28.5" customHeight="1" x14ac:dyDescent="0.3">
      <c r="A4" s="69" t="s">
        <v>74</v>
      </c>
      <c r="B4" s="69"/>
      <c r="C4" s="58">
        <f>C5+C9+C15+C19+C13</f>
        <v>330250361</v>
      </c>
      <c r="D4" s="58">
        <f t="shared" ref="D4:N4" si="0">D5+D9+D15+D19+D13</f>
        <v>69322234</v>
      </c>
      <c r="E4" s="58">
        <f t="shared" si="0"/>
        <v>5665880</v>
      </c>
      <c r="F4" s="58">
        <f t="shared" si="0"/>
        <v>255262247</v>
      </c>
      <c r="G4" s="58">
        <f t="shared" si="0"/>
        <v>456674087</v>
      </c>
      <c r="H4" s="58">
        <f t="shared" si="0"/>
        <v>77844700</v>
      </c>
      <c r="I4" s="58">
        <f t="shared" si="0"/>
        <v>7880600</v>
      </c>
      <c r="J4" s="58">
        <f t="shared" si="0"/>
        <v>370948787</v>
      </c>
      <c r="K4" s="58">
        <f t="shared" si="0"/>
        <v>446358404.01999998</v>
      </c>
      <c r="L4" s="58">
        <f t="shared" si="0"/>
        <v>76391343.140000001</v>
      </c>
      <c r="M4" s="58">
        <f t="shared" si="0"/>
        <v>7880389.3900000006</v>
      </c>
      <c r="N4" s="58">
        <f t="shared" si="0"/>
        <v>362086671.49000001</v>
      </c>
      <c r="O4" s="47">
        <f t="shared" ref="O4:O21" si="1">K4/C4*100</f>
        <v>135.15758246816873</v>
      </c>
      <c r="P4" s="47">
        <f t="shared" ref="P4:P20" si="2">L4/D4*100</f>
        <v>110.19746296693209</v>
      </c>
      <c r="Q4" s="47">
        <f t="shared" ref="Q4:Q10" si="3">M4/E4*100</f>
        <v>139.08500338870573</v>
      </c>
      <c r="R4" s="47">
        <f t="shared" ref="R4:R21" si="4">N4/F4*100</f>
        <v>141.84889295047222</v>
      </c>
      <c r="S4" s="49">
        <f t="shared" ref="S4:S20" si="5">K4/G4*100</f>
        <v>97.741128022444585</v>
      </c>
      <c r="T4" s="49">
        <f t="shared" ref="T4:U20" si="6">L4/H4*100</f>
        <v>98.133004738922494</v>
      </c>
      <c r="U4" s="49">
        <f t="shared" si="6"/>
        <v>99.997327487754745</v>
      </c>
      <c r="V4" s="49">
        <f t="shared" ref="V4:V20" si="7">N4/J4*100</f>
        <v>97.610959835811514</v>
      </c>
      <c r="W4" s="20"/>
    </row>
    <row r="5" spans="1:23" s="1" customFormat="1" ht="37.5" x14ac:dyDescent="0.3">
      <c r="A5" s="59" t="s">
        <v>20</v>
      </c>
      <c r="B5" s="64"/>
      <c r="C5" s="58">
        <f t="shared" ref="C5:N5" si="8">SUM(C6:C8)</f>
        <v>216087313</v>
      </c>
      <c r="D5" s="58">
        <f t="shared" si="8"/>
        <v>0</v>
      </c>
      <c r="E5" s="58">
        <f t="shared" si="8"/>
        <v>0</v>
      </c>
      <c r="F5" s="58">
        <f t="shared" si="8"/>
        <v>216087313</v>
      </c>
      <c r="G5" s="58">
        <f t="shared" si="8"/>
        <v>313970206</v>
      </c>
      <c r="H5" s="58">
        <f t="shared" si="8"/>
        <v>0</v>
      </c>
      <c r="I5" s="58">
        <f t="shared" si="8"/>
        <v>0</v>
      </c>
      <c r="J5" s="58">
        <f t="shared" si="8"/>
        <v>313970206</v>
      </c>
      <c r="K5" s="58">
        <f t="shared" si="8"/>
        <v>307370645.55000001</v>
      </c>
      <c r="L5" s="58">
        <f t="shared" si="8"/>
        <v>0</v>
      </c>
      <c r="M5" s="58">
        <f t="shared" si="8"/>
        <v>0</v>
      </c>
      <c r="N5" s="58">
        <f t="shared" si="8"/>
        <v>307370645.55000001</v>
      </c>
      <c r="O5" s="47">
        <f t="shared" si="1"/>
        <v>142.24372605808654</v>
      </c>
      <c r="P5" s="47"/>
      <c r="Q5" s="47"/>
      <c r="R5" s="47">
        <f t="shared" si="4"/>
        <v>142.24372605808654</v>
      </c>
      <c r="S5" s="47">
        <f t="shared" si="5"/>
        <v>97.898029709863621</v>
      </c>
      <c r="T5" s="47"/>
      <c r="U5" s="47"/>
      <c r="V5" s="47">
        <f t="shared" si="7"/>
        <v>97.898029709863621</v>
      </c>
      <c r="W5" s="20"/>
    </row>
    <row r="6" spans="1:23" s="1" customFormat="1" ht="26.25" customHeight="1" x14ac:dyDescent="0.3">
      <c r="A6" s="61" t="s">
        <v>78</v>
      </c>
      <c r="B6" s="17" t="s">
        <v>12</v>
      </c>
      <c r="C6" s="43">
        <f>SUM(D6:F6)</f>
        <v>215228481</v>
      </c>
      <c r="D6" s="43">
        <v>0</v>
      </c>
      <c r="E6" s="43">
        <v>0</v>
      </c>
      <c r="F6" s="43">
        <v>215228481</v>
      </c>
      <c r="G6" s="18">
        <f>SUM(H6:J6)</f>
        <v>312066004</v>
      </c>
      <c r="H6" s="18">
        <v>0</v>
      </c>
      <c r="I6" s="18">
        <v>0</v>
      </c>
      <c r="J6" s="18">
        <v>312066004</v>
      </c>
      <c r="K6" s="18">
        <f>SUM(L6:N6)</f>
        <v>306152392.81999999</v>
      </c>
      <c r="L6" s="18">
        <v>0</v>
      </c>
      <c r="M6" s="18">
        <v>0</v>
      </c>
      <c r="N6" s="18">
        <v>306152392.81999999</v>
      </c>
      <c r="O6" s="47">
        <f t="shared" si="1"/>
        <v>142.24529736842774</v>
      </c>
      <c r="P6" s="47"/>
      <c r="Q6" s="47"/>
      <c r="R6" s="47">
        <f t="shared" si="4"/>
        <v>142.24529736842774</v>
      </c>
      <c r="S6" s="47">
        <f t="shared" si="5"/>
        <v>98.105012688277313</v>
      </c>
      <c r="T6" s="47"/>
      <c r="U6" s="47"/>
      <c r="V6" s="47">
        <f t="shared" si="7"/>
        <v>98.105012688277313</v>
      </c>
      <c r="W6" s="20"/>
    </row>
    <row r="7" spans="1:23" s="1" customFormat="1" ht="42" customHeight="1" x14ac:dyDescent="0.3">
      <c r="A7" s="61" t="s">
        <v>79</v>
      </c>
      <c r="B7" s="17" t="s">
        <v>12</v>
      </c>
      <c r="C7" s="43">
        <f t="shared" ref="C7" si="9">SUM(D7:F7)</f>
        <v>780500</v>
      </c>
      <c r="D7" s="43">
        <v>0</v>
      </c>
      <c r="E7" s="43">
        <v>0</v>
      </c>
      <c r="F7" s="43">
        <v>780500</v>
      </c>
      <c r="G7" s="18">
        <f t="shared" ref="G7:G8" si="10">SUM(H7:J7)</f>
        <v>1577889</v>
      </c>
      <c r="H7" s="18">
        <v>0</v>
      </c>
      <c r="I7" s="18">
        <v>0</v>
      </c>
      <c r="J7" s="18">
        <v>1577889</v>
      </c>
      <c r="K7" s="18">
        <f>L7+N7</f>
        <v>957082.8</v>
      </c>
      <c r="L7" s="18">
        <v>0</v>
      </c>
      <c r="M7" s="18">
        <v>0</v>
      </c>
      <c r="N7" s="18">
        <v>957082.8</v>
      </c>
      <c r="O7" s="47">
        <f t="shared" si="1"/>
        <v>122.62431774503524</v>
      </c>
      <c r="P7" s="47"/>
      <c r="Q7" s="47"/>
      <c r="R7" s="47">
        <f t="shared" si="4"/>
        <v>122.62431774503524</v>
      </c>
      <c r="S7" s="47">
        <f t="shared" si="5"/>
        <v>60.655901650876586</v>
      </c>
      <c r="T7" s="47"/>
      <c r="U7" s="47"/>
      <c r="V7" s="47">
        <f t="shared" si="7"/>
        <v>60.655901650876586</v>
      </c>
      <c r="W7" s="20"/>
    </row>
    <row r="8" spans="1:23" s="1" customFormat="1" ht="28.5" customHeight="1" x14ac:dyDescent="0.3">
      <c r="A8" s="61" t="s">
        <v>75</v>
      </c>
      <c r="B8" s="17" t="s">
        <v>59</v>
      </c>
      <c r="C8" s="43">
        <f>SUM(D8:F8)</f>
        <v>78332</v>
      </c>
      <c r="D8" s="43">
        <v>0</v>
      </c>
      <c r="E8" s="43">
        <v>0</v>
      </c>
      <c r="F8" s="43">
        <v>78332</v>
      </c>
      <c r="G8" s="18">
        <f t="shared" si="10"/>
        <v>326313</v>
      </c>
      <c r="H8" s="18">
        <v>0</v>
      </c>
      <c r="I8" s="18">
        <v>0</v>
      </c>
      <c r="J8" s="18">
        <v>326313</v>
      </c>
      <c r="K8" s="18">
        <f>SUM(L8:N8)</f>
        <v>261169.93</v>
      </c>
      <c r="L8" s="18">
        <v>0</v>
      </c>
      <c r="M8" s="18">
        <v>0</v>
      </c>
      <c r="N8" s="18">
        <v>261169.93</v>
      </c>
      <c r="O8" s="47">
        <f t="shared" si="1"/>
        <v>333.41409641015167</v>
      </c>
      <c r="P8" s="47"/>
      <c r="Q8" s="47"/>
      <c r="R8" s="47">
        <f t="shared" si="4"/>
        <v>333.41409641015167</v>
      </c>
      <c r="S8" s="47">
        <f t="shared" si="5"/>
        <v>80.036630474421798</v>
      </c>
      <c r="T8" s="47"/>
      <c r="U8" s="47"/>
      <c r="V8" s="47">
        <f t="shared" si="7"/>
        <v>80.036630474421798</v>
      </c>
      <c r="W8" s="20"/>
    </row>
    <row r="9" spans="1:23" s="1" customFormat="1" ht="40.5" customHeight="1" x14ac:dyDescent="0.3">
      <c r="A9" s="59" t="s">
        <v>48</v>
      </c>
      <c r="B9" s="66"/>
      <c r="C9" s="50">
        <f t="shared" ref="C9:N9" si="11">SUM(C10:C12)</f>
        <v>70853642</v>
      </c>
      <c r="D9" s="50">
        <f t="shared" si="11"/>
        <v>64683934</v>
      </c>
      <c r="E9" s="50">
        <f t="shared" si="11"/>
        <v>5665880</v>
      </c>
      <c r="F9" s="50">
        <f t="shared" si="11"/>
        <v>503828</v>
      </c>
      <c r="G9" s="50">
        <f t="shared" si="11"/>
        <v>80951829</v>
      </c>
      <c r="H9" s="50">
        <f t="shared" si="11"/>
        <v>72003200</v>
      </c>
      <c r="I9" s="50">
        <f t="shared" si="11"/>
        <v>7880600</v>
      </c>
      <c r="J9" s="50">
        <f t="shared" si="11"/>
        <v>1068029</v>
      </c>
      <c r="K9" s="50">
        <f t="shared" si="11"/>
        <v>79090145.829999998</v>
      </c>
      <c r="L9" s="50">
        <f t="shared" si="11"/>
        <v>70549843.150000006</v>
      </c>
      <c r="M9" s="50">
        <f t="shared" si="11"/>
        <v>7880389.3900000006</v>
      </c>
      <c r="N9" s="50">
        <f t="shared" si="11"/>
        <v>659913.29</v>
      </c>
      <c r="O9" s="47">
        <f t="shared" si="1"/>
        <v>111.62467249037107</v>
      </c>
      <c r="P9" s="47">
        <f t="shared" si="2"/>
        <v>109.06857203521358</v>
      </c>
      <c r="Q9" s="47">
        <f t="shared" si="3"/>
        <v>139.08500338870573</v>
      </c>
      <c r="R9" s="47">
        <f t="shared" si="4"/>
        <v>130.97987606881713</v>
      </c>
      <c r="S9" s="49">
        <f t="shared" si="5"/>
        <v>97.700258050994748</v>
      </c>
      <c r="T9" s="49">
        <f t="shared" si="6"/>
        <v>97.981538528843174</v>
      </c>
      <c r="U9" s="49">
        <f t="shared" si="6"/>
        <v>99.997327487754745</v>
      </c>
      <c r="V9" s="49">
        <f t="shared" si="7"/>
        <v>61.787956132277309</v>
      </c>
      <c r="W9" s="20"/>
    </row>
    <row r="10" spans="1:23" s="1" customFormat="1" ht="60" customHeight="1" x14ac:dyDescent="0.3">
      <c r="A10" s="61" t="s">
        <v>80</v>
      </c>
      <c r="B10" s="17" t="s">
        <v>12</v>
      </c>
      <c r="C10" s="43">
        <f>SUM(D10:F10)</f>
        <v>26919662</v>
      </c>
      <c r="D10" s="43">
        <v>20752834</v>
      </c>
      <c r="E10" s="43">
        <v>5663000</v>
      </c>
      <c r="F10" s="43">
        <v>503828</v>
      </c>
      <c r="G10" s="18">
        <f>SUM(H10:J10)</f>
        <v>35831429</v>
      </c>
      <c r="H10" s="18">
        <v>26892500</v>
      </c>
      <c r="I10" s="18">
        <v>7870900</v>
      </c>
      <c r="J10" s="18">
        <v>1068029</v>
      </c>
      <c r="K10" s="18">
        <f>SUM(L10:N10)</f>
        <v>33971010.469999999</v>
      </c>
      <c r="L10" s="18">
        <v>25440198.149999999</v>
      </c>
      <c r="M10" s="18">
        <v>7870899.0300000003</v>
      </c>
      <c r="N10" s="18">
        <v>659913.29</v>
      </c>
      <c r="O10" s="47">
        <f t="shared" si="1"/>
        <v>126.19404534128252</v>
      </c>
      <c r="P10" s="47">
        <f t="shared" si="2"/>
        <v>122.58662190426617</v>
      </c>
      <c r="Q10" s="47">
        <f t="shared" si="3"/>
        <v>138.98815168638532</v>
      </c>
      <c r="R10" s="47">
        <f t="shared" si="4"/>
        <v>130.97987606881713</v>
      </c>
      <c r="S10" s="47">
        <f t="shared" si="5"/>
        <v>94.807858402744699</v>
      </c>
      <c r="T10" s="47">
        <f t="shared" si="6"/>
        <v>94.599602677326388</v>
      </c>
      <c r="U10" s="47">
        <f t="shared" si="6"/>
        <v>99.999987676123453</v>
      </c>
      <c r="V10" s="47">
        <f t="shared" si="7"/>
        <v>61.787956132277309</v>
      </c>
      <c r="W10" s="53"/>
    </row>
    <row r="11" spans="1:23" s="1" customFormat="1" ht="60.75" customHeight="1" x14ac:dyDescent="0.3">
      <c r="A11" s="61" t="s">
        <v>81</v>
      </c>
      <c r="B11" s="17" t="s">
        <v>12</v>
      </c>
      <c r="C11" s="43">
        <f t="shared" ref="C11:C12" si="12">SUM(D11:F11)</f>
        <v>2880</v>
      </c>
      <c r="D11" s="43">
        <v>0</v>
      </c>
      <c r="E11" s="43">
        <v>2880</v>
      </c>
      <c r="F11" s="43">
        <v>0</v>
      </c>
      <c r="G11" s="18">
        <f t="shared" ref="G11:G12" si="13">SUM(H11:J11)</f>
        <v>9700</v>
      </c>
      <c r="H11" s="18">
        <v>0</v>
      </c>
      <c r="I11" s="18">
        <v>9700</v>
      </c>
      <c r="J11" s="18">
        <v>0</v>
      </c>
      <c r="K11" s="18">
        <f>SUM(L11:N11)</f>
        <v>9490.36</v>
      </c>
      <c r="L11" s="18">
        <v>0</v>
      </c>
      <c r="M11" s="18">
        <v>9490.36</v>
      </c>
      <c r="N11" s="18">
        <v>0</v>
      </c>
      <c r="O11" s="47">
        <f>K11/C11*100</f>
        <v>329.5263888888889</v>
      </c>
      <c r="P11" s="47"/>
      <c r="Q11" s="47">
        <f>M11/E11*100</f>
        <v>329.5263888888889</v>
      </c>
      <c r="R11" s="47"/>
      <c r="S11" s="47">
        <f t="shared" si="5"/>
        <v>97.838762886597948</v>
      </c>
      <c r="T11" s="47"/>
      <c r="U11" s="47">
        <f t="shared" si="6"/>
        <v>97.838762886597948</v>
      </c>
      <c r="V11" s="47"/>
      <c r="W11" s="53"/>
    </row>
    <row r="12" spans="1:23" s="1" customFormat="1" ht="44.25" customHeight="1" x14ac:dyDescent="0.3">
      <c r="A12" s="61" t="s">
        <v>49</v>
      </c>
      <c r="B12" s="17" t="s">
        <v>12</v>
      </c>
      <c r="C12" s="43">
        <f t="shared" si="12"/>
        <v>43931100</v>
      </c>
      <c r="D12" s="43">
        <v>43931100</v>
      </c>
      <c r="E12" s="43">
        <v>0</v>
      </c>
      <c r="F12" s="43">
        <v>0</v>
      </c>
      <c r="G12" s="18">
        <f t="shared" si="13"/>
        <v>45110700</v>
      </c>
      <c r="H12" s="18">
        <v>45110700</v>
      </c>
      <c r="I12" s="18">
        <v>0</v>
      </c>
      <c r="J12" s="18">
        <v>0</v>
      </c>
      <c r="K12" s="18">
        <f>SUM(L12:N12)</f>
        <v>45109645</v>
      </c>
      <c r="L12" s="18">
        <v>45109645</v>
      </c>
      <c r="M12" s="18">
        <v>0</v>
      </c>
      <c r="N12" s="18">
        <v>0</v>
      </c>
      <c r="O12" s="47">
        <f t="shared" si="1"/>
        <v>102.68271224713243</v>
      </c>
      <c r="P12" s="47">
        <f t="shared" si="2"/>
        <v>102.68271224713243</v>
      </c>
      <c r="Q12" s="47"/>
      <c r="R12" s="47"/>
      <c r="S12" s="47">
        <f t="shared" si="5"/>
        <v>99.99766130873607</v>
      </c>
      <c r="T12" s="47">
        <f t="shared" si="6"/>
        <v>99.99766130873607</v>
      </c>
      <c r="U12" s="47"/>
      <c r="V12" s="47"/>
      <c r="W12" s="20"/>
    </row>
    <row r="13" spans="1:23" s="52" customFormat="1" ht="44.25" customHeight="1" x14ac:dyDescent="0.3">
      <c r="A13" s="59" t="s">
        <v>86</v>
      </c>
      <c r="B13" s="66"/>
      <c r="C13" s="57">
        <f>C14</f>
        <v>2416000</v>
      </c>
      <c r="D13" s="57">
        <f t="shared" ref="D13:N13" si="14">D14</f>
        <v>0</v>
      </c>
      <c r="E13" s="57">
        <f t="shared" si="14"/>
        <v>0</v>
      </c>
      <c r="F13" s="57">
        <f t="shared" si="14"/>
        <v>2416000</v>
      </c>
      <c r="G13" s="57">
        <f t="shared" si="14"/>
        <v>2077262</v>
      </c>
      <c r="H13" s="57">
        <f t="shared" si="14"/>
        <v>0</v>
      </c>
      <c r="I13" s="57">
        <f t="shared" si="14"/>
        <v>0</v>
      </c>
      <c r="J13" s="57">
        <f t="shared" si="14"/>
        <v>2077262</v>
      </c>
      <c r="K13" s="57">
        <f t="shared" si="14"/>
        <v>2077262</v>
      </c>
      <c r="L13" s="57">
        <f t="shared" si="14"/>
        <v>0</v>
      </c>
      <c r="M13" s="57">
        <f t="shared" si="14"/>
        <v>0</v>
      </c>
      <c r="N13" s="57">
        <f t="shared" si="14"/>
        <v>2077262</v>
      </c>
      <c r="O13" s="49">
        <f>K13/C13*100</f>
        <v>85.979387417218547</v>
      </c>
      <c r="P13" s="49"/>
      <c r="Q13" s="49"/>
      <c r="R13" s="49">
        <f>N13/F13*100</f>
        <v>85.979387417218547</v>
      </c>
      <c r="S13" s="49">
        <f>K13/G13*100</f>
        <v>100</v>
      </c>
      <c r="T13" s="47"/>
      <c r="U13" s="47"/>
      <c r="V13" s="49">
        <f>N13/J13*100</f>
        <v>100</v>
      </c>
      <c r="W13" s="51"/>
    </row>
    <row r="14" spans="1:23" s="1" customFormat="1" ht="22.5" customHeight="1" x14ac:dyDescent="0.3">
      <c r="A14" s="61" t="s">
        <v>86</v>
      </c>
      <c r="B14" s="17" t="s">
        <v>58</v>
      </c>
      <c r="C14" s="43">
        <f>SUM(D14:F14)</f>
        <v>2416000</v>
      </c>
      <c r="D14" s="43">
        <v>0</v>
      </c>
      <c r="E14" s="43">
        <v>0</v>
      </c>
      <c r="F14" s="43">
        <v>2416000</v>
      </c>
      <c r="G14" s="18">
        <f>SUM(H14:J14)</f>
        <v>2077262</v>
      </c>
      <c r="H14" s="18">
        <v>0</v>
      </c>
      <c r="I14" s="18">
        <v>0</v>
      </c>
      <c r="J14" s="18">
        <v>2077262</v>
      </c>
      <c r="K14" s="18">
        <f>SUM(L14:N14)</f>
        <v>2077262</v>
      </c>
      <c r="L14" s="18">
        <v>0</v>
      </c>
      <c r="M14" s="18">
        <v>0</v>
      </c>
      <c r="N14" s="18">
        <v>2077262</v>
      </c>
      <c r="O14" s="47">
        <f>K14/C14*100</f>
        <v>85.979387417218547</v>
      </c>
      <c r="P14" s="47"/>
      <c r="Q14" s="47"/>
      <c r="R14" s="47">
        <f>N14/F14*100</f>
        <v>85.979387417218547</v>
      </c>
      <c r="S14" s="47">
        <f>K14/G14*100</f>
        <v>100</v>
      </c>
      <c r="T14" s="47"/>
      <c r="U14" s="47"/>
      <c r="V14" s="47">
        <f>N14/J14*100</f>
        <v>100</v>
      </c>
      <c r="W14" s="20"/>
    </row>
    <row r="15" spans="1:23" s="52" customFormat="1" ht="37.5" x14ac:dyDescent="0.3">
      <c r="A15" s="59" t="s">
        <v>21</v>
      </c>
      <c r="B15" s="66"/>
      <c r="C15" s="50">
        <f>SUM(C16:C18)</f>
        <v>6329300</v>
      </c>
      <c r="D15" s="50">
        <f t="shared" ref="D15:N15" si="15">SUM(D16:D18)</f>
        <v>4438300</v>
      </c>
      <c r="E15" s="50">
        <f t="shared" si="15"/>
        <v>0</v>
      </c>
      <c r="F15" s="50">
        <f t="shared" si="15"/>
        <v>1891000</v>
      </c>
      <c r="G15" s="50">
        <f t="shared" si="15"/>
        <v>7595827</v>
      </c>
      <c r="H15" s="50">
        <f t="shared" si="15"/>
        <v>5641500</v>
      </c>
      <c r="I15" s="50">
        <f t="shared" si="15"/>
        <v>0</v>
      </c>
      <c r="J15" s="50">
        <f t="shared" si="15"/>
        <v>1954327</v>
      </c>
      <c r="K15" s="50">
        <f t="shared" si="15"/>
        <v>7595826.9900000002</v>
      </c>
      <c r="L15" s="50">
        <f t="shared" si="15"/>
        <v>5641499.9900000002</v>
      </c>
      <c r="M15" s="50">
        <f t="shared" si="15"/>
        <v>0</v>
      </c>
      <c r="N15" s="50">
        <f t="shared" si="15"/>
        <v>1954327</v>
      </c>
      <c r="O15" s="47">
        <f t="shared" si="1"/>
        <v>120.01053813217892</v>
      </c>
      <c r="P15" s="47">
        <f t="shared" si="2"/>
        <v>127.10947862920487</v>
      </c>
      <c r="Q15" s="47"/>
      <c r="R15" s="47">
        <f t="shared" si="4"/>
        <v>103.34886303543098</v>
      </c>
      <c r="S15" s="49">
        <f t="shared" si="5"/>
        <v>99.999999868348766</v>
      </c>
      <c r="T15" s="49">
        <f t="shared" si="6"/>
        <v>99.999999822742183</v>
      </c>
      <c r="U15" s="49"/>
      <c r="V15" s="49">
        <f t="shared" si="7"/>
        <v>100</v>
      </c>
      <c r="W15" s="51"/>
    </row>
    <row r="16" spans="1:23" s="1" customFormat="1" ht="28.5" customHeight="1" x14ac:dyDescent="0.3">
      <c r="A16" s="61" t="s">
        <v>82</v>
      </c>
      <c r="B16" s="17" t="s">
        <v>12</v>
      </c>
      <c r="C16" s="43">
        <f>SUM(D16:F16)</f>
        <v>50000</v>
      </c>
      <c r="D16" s="43">
        <v>0</v>
      </c>
      <c r="E16" s="43">
        <v>0</v>
      </c>
      <c r="F16" s="43">
        <v>50000</v>
      </c>
      <c r="G16" s="18">
        <f>SUM(H16:J16)</f>
        <v>50000</v>
      </c>
      <c r="H16" s="18">
        <v>0</v>
      </c>
      <c r="I16" s="18">
        <v>0</v>
      </c>
      <c r="J16" s="18">
        <v>50000</v>
      </c>
      <c r="K16" s="18">
        <f>SUM(L16:N16)</f>
        <v>50000</v>
      </c>
      <c r="L16" s="18">
        <v>0</v>
      </c>
      <c r="M16" s="18">
        <v>0</v>
      </c>
      <c r="N16" s="18">
        <v>50000</v>
      </c>
      <c r="O16" s="47">
        <f t="shared" si="1"/>
        <v>100</v>
      </c>
      <c r="P16" s="47"/>
      <c r="Q16" s="47"/>
      <c r="R16" s="47">
        <f t="shared" si="4"/>
        <v>100</v>
      </c>
      <c r="S16" s="47">
        <f t="shared" si="5"/>
        <v>100</v>
      </c>
      <c r="T16" s="47"/>
      <c r="U16" s="47"/>
      <c r="V16" s="47">
        <f t="shared" si="7"/>
        <v>100</v>
      </c>
      <c r="W16" s="20"/>
    </row>
    <row r="17" spans="1:23" s="1" customFormat="1" ht="40.5" customHeight="1" x14ac:dyDescent="0.3">
      <c r="A17" s="61" t="s">
        <v>83</v>
      </c>
      <c r="B17" s="17" t="s">
        <v>12</v>
      </c>
      <c r="C17" s="43">
        <f t="shared" ref="C17:C18" si="16">SUM(D17:F17)</f>
        <v>479200</v>
      </c>
      <c r="D17" s="62">
        <v>455200</v>
      </c>
      <c r="E17" s="62">
        <v>0</v>
      </c>
      <c r="F17" s="62">
        <v>24000</v>
      </c>
      <c r="G17" s="18">
        <f>SUM(H17:J17)</f>
        <v>479200</v>
      </c>
      <c r="H17" s="63">
        <v>455200</v>
      </c>
      <c r="I17" s="63">
        <v>0</v>
      </c>
      <c r="J17" s="63">
        <v>24000</v>
      </c>
      <c r="K17" s="63">
        <f>SUM(L17:N17)</f>
        <v>479200</v>
      </c>
      <c r="L17" s="63">
        <v>455200</v>
      </c>
      <c r="M17" s="63">
        <v>0</v>
      </c>
      <c r="N17" s="63">
        <v>24000</v>
      </c>
      <c r="O17" s="47">
        <f t="shared" si="1"/>
        <v>100</v>
      </c>
      <c r="P17" s="47">
        <f>L17/D17*100</f>
        <v>100</v>
      </c>
      <c r="Q17" s="47"/>
      <c r="R17" s="47">
        <f>N17/F17*100</f>
        <v>100</v>
      </c>
      <c r="S17" s="47">
        <f t="shared" si="5"/>
        <v>100</v>
      </c>
      <c r="T17" s="47">
        <f t="shared" si="6"/>
        <v>100</v>
      </c>
      <c r="U17" s="47"/>
      <c r="V17" s="47">
        <f t="shared" si="7"/>
        <v>100</v>
      </c>
      <c r="W17" s="20"/>
    </row>
    <row r="18" spans="1:23" s="1" customFormat="1" ht="43.5" customHeight="1" x14ac:dyDescent="0.3">
      <c r="A18" s="61" t="s">
        <v>84</v>
      </c>
      <c r="B18" s="17" t="s">
        <v>12</v>
      </c>
      <c r="C18" s="43">
        <f t="shared" si="16"/>
        <v>5800100</v>
      </c>
      <c r="D18" s="62">
        <v>3983100</v>
      </c>
      <c r="E18" s="62">
        <v>0</v>
      </c>
      <c r="F18" s="62">
        <v>1817000</v>
      </c>
      <c r="G18" s="18">
        <f>SUM(H18:J18)</f>
        <v>7066627</v>
      </c>
      <c r="H18" s="63">
        <v>5186300</v>
      </c>
      <c r="I18" s="63">
        <v>0</v>
      </c>
      <c r="J18" s="63">
        <v>1880327</v>
      </c>
      <c r="K18" s="63">
        <f>SUM(L18:N18)</f>
        <v>7066626.9900000002</v>
      </c>
      <c r="L18" s="63">
        <v>5186299.99</v>
      </c>
      <c r="M18" s="63">
        <v>0</v>
      </c>
      <c r="N18" s="63">
        <v>1880327</v>
      </c>
      <c r="O18" s="47">
        <f t="shared" si="1"/>
        <v>121.83629575352148</v>
      </c>
      <c r="P18" s="47">
        <f t="shared" si="2"/>
        <v>130.20762697396501</v>
      </c>
      <c r="Q18" s="47"/>
      <c r="R18" s="47">
        <f t="shared" si="4"/>
        <v>103.48525041276831</v>
      </c>
      <c r="S18" s="47">
        <f t="shared" si="5"/>
        <v>99.999999858489772</v>
      </c>
      <c r="T18" s="47">
        <f t="shared" si="6"/>
        <v>99.999999807184309</v>
      </c>
      <c r="U18" s="47"/>
      <c r="V18" s="47">
        <f t="shared" si="7"/>
        <v>100</v>
      </c>
      <c r="W18" s="20"/>
    </row>
    <row r="19" spans="1:23" s="1" customFormat="1" ht="61.5" customHeight="1" x14ac:dyDescent="0.3">
      <c r="A19" s="59" t="s">
        <v>50</v>
      </c>
      <c r="B19" s="66"/>
      <c r="C19" s="60">
        <f t="shared" ref="C19:F19" si="17">SUM(C20:C21)</f>
        <v>34564106</v>
      </c>
      <c r="D19" s="60">
        <f t="shared" si="17"/>
        <v>200000</v>
      </c>
      <c r="E19" s="60">
        <f t="shared" si="17"/>
        <v>0</v>
      </c>
      <c r="F19" s="60">
        <f t="shared" si="17"/>
        <v>34364106</v>
      </c>
      <c r="G19" s="60">
        <f t="shared" ref="G19:J19" si="18">SUM(G20:G21)</f>
        <v>52078963</v>
      </c>
      <c r="H19" s="60">
        <f t="shared" si="18"/>
        <v>200000</v>
      </c>
      <c r="I19" s="60">
        <f t="shared" si="18"/>
        <v>0</v>
      </c>
      <c r="J19" s="60">
        <f t="shared" si="18"/>
        <v>51878963</v>
      </c>
      <c r="K19" s="60">
        <f>SUM(K20:K21)</f>
        <v>50224523.650000006</v>
      </c>
      <c r="L19" s="60">
        <f t="shared" ref="L19:N19" si="19">SUM(L20:L21)</f>
        <v>200000</v>
      </c>
      <c r="M19" s="60">
        <f t="shared" si="19"/>
        <v>0</v>
      </c>
      <c r="N19" s="60">
        <f t="shared" si="19"/>
        <v>50024523.650000006</v>
      </c>
      <c r="O19" s="47">
        <f t="shared" si="1"/>
        <v>145.30832549234748</v>
      </c>
      <c r="P19" s="47">
        <f t="shared" si="2"/>
        <v>100</v>
      </c>
      <c r="Q19" s="47"/>
      <c r="R19" s="47">
        <f t="shared" si="4"/>
        <v>145.57202113740425</v>
      </c>
      <c r="S19" s="49">
        <f t="shared" si="5"/>
        <v>96.439177657972962</v>
      </c>
      <c r="T19" s="49">
        <f t="shared" si="6"/>
        <v>100</v>
      </c>
      <c r="U19" s="49"/>
      <c r="V19" s="49">
        <f t="shared" si="7"/>
        <v>96.425450235001819</v>
      </c>
      <c r="W19" s="20"/>
    </row>
    <row r="20" spans="1:23" s="1" customFormat="1" ht="32.25" customHeight="1" x14ac:dyDescent="0.3">
      <c r="A20" s="67" t="s">
        <v>51</v>
      </c>
      <c r="B20" s="17" t="s">
        <v>12</v>
      </c>
      <c r="C20" s="43">
        <f>SUM(D20:F20)</f>
        <v>18140421</v>
      </c>
      <c r="D20" s="43">
        <v>200000</v>
      </c>
      <c r="E20" s="43">
        <v>0</v>
      </c>
      <c r="F20" s="43">
        <v>17940421</v>
      </c>
      <c r="G20" s="18">
        <f>SUM(H20:J20)</f>
        <v>26667324</v>
      </c>
      <c r="H20" s="18">
        <v>200000</v>
      </c>
      <c r="I20" s="18">
        <v>0</v>
      </c>
      <c r="J20" s="18">
        <v>26467324</v>
      </c>
      <c r="K20" s="18">
        <f>SUM(L20:N20)</f>
        <v>24999935.100000001</v>
      </c>
      <c r="L20" s="18">
        <v>200000</v>
      </c>
      <c r="M20" s="18">
        <v>0</v>
      </c>
      <c r="N20" s="18">
        <v>24799935.100000001</v>
      </c>
      <c r="O20" s="47">
        <f t="shared" si="1"/>
        <v>137.8134228527552</v>
      </c>
      <c r="P20" s="47">
        <f t="shared" si="2"/>
        <v>100</v>
      </c>
      <c r="Q20" s="47"/>
      <c r="R20" s="47">
        <f t="shared" si="4"/>
        <v>138.23496728421256</v>
      </c>
      <c r="S20" s="47">
        <f t="shared" si="5"/>
        <v>93.747445750462248</v>
      </c>
      <c r="T20" s="47">
        <f t="shared" si="6"/>
        <v>100</v>
      </c>
      <c r="U20" s="47"/>
      <c r="V20" s="47">
        <f t="shared" si="7"/>
        <v>93.700198403132859</v>
      </c>
      <c r="W20" s="20"/>
    </row>
    <row r="21" spans="1:23" s="1" customFormat="1" ht="32.25" customHeight="1" x14ac:dyDescent="0.3">
      <c r="A21" s="68"/>
      <c r="B21" s="17" t="s">
        <v>58</v>
      </c>
      <c r="C21" s="43">
        <f>SUM(D21:F21)</f>
        <v>16423685</v>
      </c>
      <c r="D21" s="43">
        <v>0</v>
      </c>
      <c r="E21" s="43">
        <v>0</v>
      </c>
      <c r="F21" s="43">
        <v>16423685</v>
      </c>
      <c r="G21" s="18">
        <f>SUM(H21:J21)</f>
        <v>25411639</v>
      </c>
      <c r="H21" s="18">
        <v>0</v>
      </c>
      <c r="I21" s="18">
        <v>0</v>
      </c>
      <c r="J21" s="18">
        <v>25411639</v>
      </c>
      <c r="K21" s="18">
        <f>SUM(L21:N21)</f>
        <v>25224588.550000001</v>
      </c>
      <c r="L21" s="18">
        <v>0</v>
      </c>
      <c r="M21" s="18">
        <v>0</v>
      </c>
      <c r="N21" s="18">
        <v>25224588.550000001</v>
      </c>
      <c r="O21" s="47">
        <f t="shared" si="1"/>
        <v>153.58665579618705</v>
      </c>
      <c r="P21" s="47"/>
      <c r="Q21" s="47"/>
      <c r="R21" s="47">
        <f t="shared" si="4"/>
        <v>153.58665579618705</v>
      </c>
      <c r="S21" s="47">
        <f t="shared" ref="S21" si="20">K21/G21*100</f>
        <v>99.263918199058324</v>
      </c>
      <c r="T21" s="47"/>
      <c r="U21" s="47"/>
      <c r="V21" s="47">
        <f t="shared" ref="V21" si="21">N21/J21*100</f>
        <v>99.263918199058324</v>
      </c>
      <c r="W21" s="48"/>
    </row>
  </sheetData>
  <mergeCells count="10">
    <mergeCell ref="W2:W3"/>
    <mergeCell ref="A1:V1"/>
    <mergeCell ref="O2:R2"/>
    <mergeCell ref="K2:N2"/>
    <mergeCell ref="B2:B3"/>
    <mergeCell ref="S2:V2"/>
    <mergeCell ref="G2:J2"/>
    <mergeCell ref="C2:F2"/>
    <mergeCell ref="A20:A21"/>
    <mergeCell ref="A4:B4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4" t="s">
        <v>1</v>
      </c>
      <c r="C2" s="91" t="s">
        <v>17</v>
      </c>
      <c r="D2" s="92" t="s">
        <v>38</v>
      </c>
      <c r="E2" s="92"/>
      <c r="F2" s="92"/>
      <c r="G2" s="93" t="s">
        <v>46</v>
      </c>
      <c r="H2" s="93"/>
      <c r="I2" s="93"/>
      <c r="J2" s="94" t="s">
        <v>44</v>
      </c>
      <c r="K2" s="95"/>
      <c r="L2" s="96"/>
      <c r="M2" s="97" t="s">
        <v>39</v>
      </c>
      <c r="N2" s="97" t="s">
        <v>40</v>
      </c>
    </row>
    <row r="3" spans="1:14" ht="25.5" x14ac:dyDescent="0.25">
      <c r="A3" s="90"/>
      <c r="B3" s="5" t="s">
        <v>2</v>
      </c>
      <c r="C3" s="91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98"/>
      <c r="N3" s="98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7" t="s">
        <v>42</v>
      </c>
      <c r="C5" s="87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4" t="s">
        <v>1</v>
      </c>
      <c r="C1" s="107" t="s">
        <v>17</v>
      </c>
      <c r="D1" s="108" t="s">
        <v>62</v>
      </c>
      <c r="E1" s="108"/>
      <c r="F1" s="108"/>
      <c r="G1" s="108"/>
      <c r="H1" s="108" t="s">
        <v>63</v>
      </c>
      <c r="I1" s="108"/>
      <c r="J1" s="108"/>
      <c r="K1" s="108"/>
      <c r="L1" s="109" t="s">
        <v>73</v>
      </c>
      <c r="M1" s="110"/>
      <c r="N1" s="110"/>
      <c r="O1" s="111"/>
      <c r="P1" s="103" t="s">
        <v>64</v>
      </c>
      <c r="Q1" s="103"/>
      <c r="R1" s="103"/>
      <c r="S1" s="103"/>
      <c r="T1" s="103" t="s">
        <v>65</v>
      </c>
      <c r="U1" s="104"/>
      <c r="V1" s="104"/>
      <c r="W1" s="104"/>
    </row>
    <row r="2" spans="1:23" ht="22.5" x14ac:dyDescent="0.25">
      <c r="A2" s="106"/>
      <c r="B2" s="24" t="s">
        <v>2</v>
      </c>
      <c r="C2" s="107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05" t="s">
        <v>25</v>
      </c>
      <c r="B4" s="105"/>
      <c r="C4" s="10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7" t="s">
        <v>8</v>
      </c>
      <c r="C5" s="8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7" t="s">
        <v>67</v>
      </c>
      <c r="C7" s="8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7" t="s">
        <v>10</v>
      </c>
      <c r="C12" s="8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99" t="s">
        <v>11</v>
      </c>
      <c r="C14" s="10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7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1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1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2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2023-01-18T08:51:37Z</cp:lastPrinted>
  <dcterms:created xsi:type="dcterms:W3CDTF">2012-05-22T08:33:39Z</dcterms:created>
  <dcterms:modified xsi:type="dcterms:W3CDTF">2023-01-20T09:16:02Z</dcterms:modified>
</cp:coreProperties>
</file>