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K:\Колесникова\РРО\2023-2025\Реестр по утвержденному бюджету на 2023-2025 гг\"/>
    </mc:Choice>
  </mc:AlternateContent>
  <bookViews>
    <workbookView xWindow="360" yWindow="270" windowWidth="14940" windowHeight="9150"/>
  </bookViews>
  <sheets>
    <sheet name="РРО" sheetId="9" r:id="rId1"/>
    <sheet name="Лист1" sheetId="10" r:id="rId2"/>
    <sheet name="Лист3" sheetId="12" r:id="rId3"/>
    <sheet name="Лист2" sheetId="11" r:id="rId4"/>
  </sheets>
  <definedNames>
    <definedName name="_xlnm._FilterDatabase" localSheetId="1" hidden="1">Лист1!$A$1:$B$1</definedName>
    <definedName name="_xlnm._FilterDatabase" localSheetId="0" hidden="1">РРО!$A$8:$O$404</definedName>
    <definedName name="_xlnm.Print_Titles" localSheetId="0">РРО!$8:$8</definedName>
  </definedNames>
  <calcPr calcId="162913"/>
</workbook>
</file>

<file path=xl/calcChain.xml><?xml version="1.0" encoding="utf-8"?>
<calcChain xmlns="http://schemas.openxmlformats.org/spreadsheetml/2006/main">
  <c r="L220" i="9" l="1"/>
  <c r="M220" i="9"/>
  <c r="N220" i="9"/>
  <c r="O220" i="9"/>
  <c r="K220" i="9"/>
  <c r="L198" i="9"/>
  <c r="M198" i="9"/>
  <c r="N198" i="9"/>
  <c r="O198" i="9"/>
  <c r="K198" i="9"/>
  <c r="L182" i="9"/>
  <c r="M182" i="9"/>
  <c r="N182" i="9"/>
  <c r="O182" i="9"/>
  <c r="K182" i="9"/>
  <c r="L177" i="9"/>
  <c r="M177" i="9"/>
  <c r="N177" i="9"/>
  <c r="O177" i="9"/>
  <c r="K177" i="9"/>
  <c r="L172" i="9"/>
  <c r="M172" i="9"/>
  <c r="N172" i="9"/>
  <c r="O172" i="9"/>
  <c r="K172" i="9"/>
  <c r="L169" i="9"/>
  <c r="M169" i="9"/>
  <c r="N169" i="9"/>
  <c r="O169" i="9"/>
  <c r="K169" i="9"/>
  <c r="L163" i="9"/>
  <c r="M163" i="9"/>
  <c r="N163" i="9"/>
  <c r="O163" i="9"/>
  <c r="K163" i="9"/>
  <c r="L98" i="9"/>
  <c r="M98" i="9"/>
  <c r="N98" i="9"/>
  <c r="O98" i="9"/>
  <c r="K98" i="9"/>
  <c r="L110" i="9"/>
  <c r="M110" i="9"/>
  <c r="N110" i="9"/>
  <c r="O110" i="9"/>
  <c r="K110" i="9"/>
  <c r="L370" i="9"/>
  <c r="M370" i="9"/>
  <c r="N370" i="9"/>
  <c r="O370" i="9"/>
  <c r="K370" i="9"/>
  <c r="L373" i="9"/>
  <c r="M373" i="9"/>
  <c r="N373" i="9"/>
  <c r="O373" i="9"/>
  <c r="K373" i="9"/>
  <c r="L348" i="9"/>
  <c r="M348" i="9"/>
  <c r="N348" i="9"/>
  <c r="O348" i="9"/>
  <c r="K348" i="9"/>
  <c r="L346" i="9"/>
  <c r="M346" i="9"/>
  <c r="N346" i="9"/>
  <c r="O346" i="9"/>
  <c r="K346" i="9"/>
  <c r="L384" i="9"/>
  <c r="M384" i="9"/>
  <c r="N384" i="9"/>
  <c r="O384" i="9"/>
  <c r="K384" i="9"/>
  <c r="L364" i="9"/>
  <c r="M364" i="9"/>
  <c r="N364" i="9"/>
  <c r="O364" i="9"/>
  <c r="K364" i="9"/>
  <c r="L362" i="9"/>
  <c r="M362" i="9"/>
  <c r="N362" i="9"/>
  <c r="O362" i="9"/>
  <c r="K362" i="9"/>
  <c r="L356" i="9"/>
  <c r="M356" i="9"/>
  <c r="N356" i="9"/>
  <c r="O356" i="9"/>
  <c r="K356" i="9"/>
  <c r="L350" i="9"/>
  <c r="M350" i="9"/>
  <c r="N350" i="9"/>
  <c r="O350" i="9"/>
  <c r="K350" i="9"/>
  <c r="L340" i="9" l="1"/>
  <c r="M340" i="9"/>
  <c r="N340" i="9"/>
  <c r="O340" i="9"/>
  <c r="K340" i="9"/>
  <c r="L140" i="9" l="1"/>
  <c r="M140" i="9"/>
  <c r="N140" i="9"/>
  <c r="O140" i="9"/>
  <c r="K140" i="9"/>
  <c r="L144" i="9"/>
  <c r="M144" i="9"/>
  <c r="N144" i="9"/>
  <c r="O144" i="9"/>
  <c r="K144" i="9"/>
  <c r="L133" i="9"/>
  <c r="M133" i="9"/>
  <c r="N133" i="9"/>
  <c r="O133" i="9"/>
  <c r="K133" i="9"/>
  <c r="L124" i="9"/>
  <c r="M124" i="9"/>
  <c r="N124" i="9"/>
  <c r="O124" i="9"/>
  <c r="K124" i="9"/>
  <c r="L126" i="9"/>
  <c r="M126" i="9"/>
  <c r="N126" i="9"/>
  <c r="O126" i="9"/>
  <c r="K126" i="9"/>
  <c r="L118" i="9"/>
  <c r="M118" i="9"/>
  <c r="N118" i="9"/>
  <c r="O118" i="9"/>
  <c r="K118" i="9"/>
  <c r="L116" i="9"/>
  <c r="M116" i="9"/>
  <c r="N116" i="9"/>
  <c r="O116" i="9"/>
  <c r="K116" i="9"/>
  <c r="L81" i="9" l="1"/>
  <c r="M81" i="9"/>
  <c r="N81" i="9"/>
  <c r="O81" i="9"/>
  <c r="K81" i="9"/>
  <c r="L74" i="9"/>
  <c r="M74" i="9"/>
  <c r="N74" i="9"/>
  <c r="O74" i="9"/>
  <c r="K74" i="9"/>
  <c r="L38" i="9"/>
  <c r="M38" i="9"/>
  <c r="N38" i="9"/>
  <c r="O38" i="9"/>
  <c r="K38" i="9"/>
  <c r="K47" i="9"/>
  <c r="L47" i="9"/>
  <c r="M47" i="9"/>
  <c r="N47" i="9"/>
  <c r="O47" i="9"/>
  <c r="L243" i="9" l="1"/>
  <c r="M243" i="9"/>
  <c r="N243" i="9"/>
  <c r="O243" i="9"/>
  <c r="K243" i="9"/>
  <c r="L257" i="9" l="1"/>
  <c r="M257" i="9"/>
  <c r="N257" i="9"/>
  <c r="O257" i="9"/>
  <c r="K257" i="9"/>
  <c r="L336" i="9" l="1"/>
  <c r="M336" i="9"/>
  <c r="N336" i="9"/>
  <c r="O336" i="9"/>
  <c r="K336" i="9"/>
  <c r="L330" i="9"/>
  <c r="M330" i="9"/>
  <c r="N330" i="9"/>
  <c r="O330" i="9"/>
  <c r="K330" i="9"/>
  <c r="L325" i="9"/>
  <c r="M325" i="9"/>
  <c r="N325" i="9"/>
  <c r="O325" i="9"/>
  <c r="K325" i="9"/>
  <c r="L307" i="9" l="1"/>
  <c r="M307" i="9"/>
  <c r="N307" i="9"/>
  <c r="O307" i="9"/>
  <c r="K307" i="9"/>
  <c r="K303" i="9"/>
  <c r="L303" i="9"/>
  <c r="M303" i="9"/>
  <c r="L287" i="9" l="1"/>
  <c r="M287" i="9"/>
  <c r="N287" i="9"/>
  <c r="O287" i="9"/>
  <c r="K287" i="9"/>
  <c r="O284" i="9"/>
  <c r="N284" i="9"/>
  <c r="M284" i="9"/>
  <c r="O283" i="9"/>
  <c r="N283" i="9"/>
  <c r="M283" i="9"/>
  <c r="O279" i="9"/>
  <c r="N275" i="9"/>
  <c r="O275" i="9" s="1"/>
  <c r="M274" i="9"/>
  <c r="N274" i="9" s="1"/>
  <c r="O274" i="9" s="1"/>
  <c r="O271" i="9"/>
  <c r="O270" i="9" s="1"/>
  <c r="N271" i="9"/>
  <c r="N270" i="9" s="1"/>
  <c r="M271" i="9"/>
  <c r="M270" i="9" s="1"/>
  <c r="L271" i="9"/>
  <c r="L270" i="9" s="1"/>
  <c r="K270" i="9"/>
  <c r="L267" i="9"/>
  <c r="M267" i="9"/>
  <c r="N267" i="9"/>
  <c r="O267" i="9"/>
  <c r="K267" i="9"/>
  <c r="H22" i="12"/>
  <c r="H19" i="12"/>
  <c r="O298" i="9" l="1"/>
  <c r="N298" i="9"/>
  <c r="M298" i="9"/>
  <c r="L298" i="9"/>
  <c r="K298" i="9"/>
  <c r="L296" i="9"/>
  <c r="M296" i="9"/>
  <c r="N296" i="9"/>
  <c r="O296" i="9"/>
  <c r="K296" i="9"/>
  <c r="L291" i="9"/>
  <c r="M291" i="9"/>
  <c r="N291" i="9"/>
  <c r="O291" i="9"/>
  <c r="K291" i="9"/>
  <c r="K290" i="9" l="1"/>
  <c r="O290" i="9"/>
  <c r="L290" i="9"/>
  <c r="M290" i="9"/>
  <c r="N290" i="9"/>
  <c r="K19" i="9"/>
  <c r="L19" i="9"/>
  <c r="M19" i="9"/>
  <c r="N19" i="9"/>
  <c r="O19" i="9"/>
  <c r="L28" i="9"/>
  <c r="M28" i="9"/>
  <c r="N28" i="9"/>
  <c r="O28" i="9"/>
  <c r="K28" i="9"/>
  <c r="L17" i="9"/>
  <c r="M17" i="9"/>
  <c r="N17" i="9"/>
  <c r="O17" i="9"/>
  <c r="K17" i="9"/>
  <c r="L10" i="9"/>
  <c r="M10" i="9"/>
  <c r="N10" i="9"/>
  <c r="O10" i="9"/>
  <c r="L14" i="9"/>
  <c r="M14" i="9"/>
  <c r="N14" i="9"/>
  <c r="O14" i="9"/>
  <c r="K14" i="9"/>
  <c r="K10" i="9" l="1"/>
  <c r="L180" i="9"/>
  <c r="M180" i="9"/>
  <c r="N180" i="9"/>
  <c r="O180" i="9"/>
  <c r="K180" i="9"/>
  <c r="L344" i="9" l="1"/>
  <c r="M344" i="9"/>
  <c r="N344" i="9"/>
  <c r="O344" i="9"/>
  <c r="K344" i="9"/>
  <c r="L56" i="9" l="1"/>
  <c r="M56" i="9"/>
  <c r="N56" i="9"/>
  <c r="O56" i="9"/>
  <c r="K56" i="9"/>
  <c r="L30" i="9"/>
  <c r="M30" i="9"/>
  <c r="N30" i="9"/>
  <c r="O30" i="9"/>
  <c r="K30" i="9"/>
  <c r="L315" i="9" l="1"/>
  <c r="K315" i="9"/>
  <c r="M305" i="9"/>
  <c r="N305" i="9"/>
  <c r="O305" i="9"/>
  <c r="L305" i="9"/>
  <c r="K305" i="9"/>
  <c r="K265" i="9" l="1"/>
  <c r="L265" i="9"/>
  <c r="L276" i="9"/>
  <c r="M276" i="9"/>
  <c r="N276" i="9"/>
  <c r="O276" i="9"/>
  <c r="K276" i="9"/>
  <c r="L248" i="9" l="1"/>
  <c r="M248" i="9"/>
  <c r="N248" i="9"/>
  <c r="O248" i="9"/>
  <c r="K248" i="9"/>
  <c r="O142" i="9" l="1"/>
  <c r="N142" i="9"/>
  <c r="M142" i="9"/>
  <c r="L142" i="9"/>
  <c r="K142" i="9"/>
  <c r="O138" i="9"/>
  <c r="N138" i="9"/>
  <c r="M138" i="9"/>
  <c r="L138" i="9"/>
  <c r="K138" i="9"/>
  <c r="K104" i="9" l="1"/>
  <c r="L104" i="9"/>
  <c r="K106" i="9"/>
  <c r="L106" i="9"/>
  <c r="K108" i="9"/>
  <c r="L108" i="9"/>
  <c r="L101" i="9"/>
  <c r="M101" i="9"/>
  <c r="N101" i="9"/>
  <c r="O101" i="9"/>
  <c r="K101" i="9"/>
  <c r="K97" i="9" l="1"/>
  <c r="L97" i="9"/>
  <c r="L333" i="9"/>
  <c r="M333" i="9"/>
  <c r="N333" i="9"/>
  <c r="O333" i="9"/>
  <c r="K333" i="9"/>
  <c r="O285" i="9"/>
  <c r="N285" i="9"/>
  <c r="M285" i="9"/>
  <c r="L285" i="9"/>
  <c r="K285" i="9"/>
  <c r="L262" i="9"/>
  <c r="M262" i="9"/>
  <c r="N262" i="9"/>
  <c r="O262" i="9"/>
  <c r="K262" i="9"/>
  <c r="L186" i="9"/>
  <c r="M186" i="9"/>
  <c r="N186" i="9"/>
  <c r="O186" i="9"/>
  <c r="K186" i="9"/>
  <c r="O68" i="9"/>
  <c r="N68" i="9"/>
  <c r="M68" i="9"/>
  <c r="L68" i="9"/>
  <c r="K68" i="9"/>
  <c r="L25" i="9"/>
  <c r="M25" i="9"/>
  <c r="N25" i="9"/>
  <c r="O25" i="9"/>
  <c r="K25" i="9"/>
  <c r="F12" i="12" l="1"/>
  <c r="F11" i="12"/>
  <c r="B45" i="10" l="1"/>
  <c r="B46" i="10"/>
  <c r="B47" i="10"/>
  <c r="B48" i="10"/>
  <c r="B49" i="10"/>
  <c r="B50" i="10"/>
  <c r="B51" i="10"/>
  <c r="B52" i="10"/>
  <c r="B53" i="10"/>
  <c r="B54" i="10"/>
  <c r="B55" i="10"/>
  <c r="B56" i="10"/>
  <c r="B21" i="10"/>
  <c r="B22" i="10"/>
  <c r="B23" i="10"/>
  <c r="B24" i="10"/>
  <c r="B25" i="10"/>
  <c r="B26" i="10"/>
  <c r="B27" i="10"/>
  <c r="B28" i="10"/>
  <c r="B29" i="10"/>
  <c r="B30" i="10"/>
  <c r="B31" i="10"/>
  <c r="B32" i="10"/>
  <c r="B33" i="10"/>
  <c r="B34" i="10"/>
  <c r="B35" i="10"/>
  <c r="B36" i="10"/>
  <c r="B37" i="10"/>
  <c r="B38" i="10"/>
  <c r="B39" i="10"/>
  <c r="B40" i="10"/>
  <c r="B41" i="10"/>
  <c r="B42" i="10"/>
  <c r="B43" i="10"/>
  <c r="B44" i="10"/>
  <c r="B2" i="10"/>
  <c r="B3" i="10"/>
  <c r="B4" i="10"/>
  <c r="B5" i="10"/>
  <c r="B6" i="10"/>
  <c r="B7" i="10"/>
  <c r="B8" i="10"/>
  <c r="B9" i="10"/>
  <c r="B10" i="10"/>
  <c r="B11" i="10"/>
  <c r="B12" i="10"/>
  <c r="B13" i="10"/>
  <c r="B14" i="10"/>
  <c r="B15" i="10"/>
  <c r="B16" i="10"/>
  <c r="B17" i="10"/>
  <c r="B18" i="10"/>
  <c r="B19" i="10"/>
  <c r="B20" i="10"/>
  <c r="B1" i="10"/>
  <c r="L114" i="9" l="1"/>
  <c r="M114" i="9"/>
  <c r="N114" i="9"/>
  <c r="O114" i="9"/>
  <c r="K114" i="9"/>
  <c r="L223" i="9" l="1"/>
  <c r="M223" i="9"/>
  <c r="N223" i="9"/>
  <c r="O223" i="9"/>
  <c r="K223" i="9"/>
  <c r="L313" i="9" l="1"/>
  <c r="M313" i="9"/>
  <c r="N313" i="9"/>
  <c r="O313" i="9"/>
  <c r="K313" i="9"/>
  <c r="M265" i="9" l="1"/>
  <c r="N265" i="9"/>
  <c r="O265" i="9"/>
  <c r="M106" i="9" l="1"/>
  <c r="N106" i="9"/>
  <c r="O106" i="9"/>
  <c r="L282" i="9" l="1"/>
  <c r="M282" i="9"/>
  <c r="N282" i="9"/>
  <c r="O282" i="9"/>
  <c r="K282" i="9"/>
  <c r="L273" i="9"/>
  <c r="M273" i="9"/>
  <c r="N273" i="9"/>
  <c r="O273" i="9"/>
  <c r="K273" i="9"/>
  <c r="O392" i="9" l="1"/>
  <c r="N392" i="9"/>
  <c r="M392" i="9"/>
  <c r="L392" i="9"/>
  <c r="K392" i="9"/>
  <c r="O23" i="9" l="1"/>
  <c r="N23" i="9"/>
  <c r="M23" i="9"/>
  <c r="L23" i="9"/>
  <c r="K23" i="9"/>
  <c r="L342" i="9" l="1"/>
  <c r="M342" i="9"/>
  <c r="N342" i="9"/>
  <c r="O342" i="9"/>
  <c r="L354" i="9"/>
  <c r="M354" i="9"/>
  <c r="N354" i="9"/>
  <c r="O354" i="9"/>
  <c r="L378" i="9"/>
  <c r="M378" i="9"/>
  <c r="N378" i="9"/>
  <c r="O378" i="9"/>
  <c r="L382" i="9"/>
  <c r="M382" i="9"/>
  <c r="N382" i="9"/>
  <c r="O382" i="9"/>
  <c r="L388" i="9"/>
  <c r="M388" i="9"/>
  <c r="N388" i="9"/>
  <c r="O388" i="9"/>
  <c r="L390" i="9"/>
  <c r="M390" i="9"/>
  <c r="N390" i="9"/>
  <c r="O390" i="9"/>
  <c r="L394" i="9"/>
  <c r="M394" i="9"/>
  <c r="N394" i="9"/>
  <c r="O394" i="9"/>
  <c r="L396" i="9"/>
  <c r="M396" i="9"/>
  <c r="N396" i="9"/>
  <c r="O396" i="9"/>
  <c r="L398" i="9"/>
  <c r="M398" i="9"/>
  <c r="N398" i="9"/>
  <c r="O398" i="9"/>
  <c r="K398" i="9"/>
  <c r="K396" i="9"/>
  <c r="K394" i="9"/>
  <c r="K390" i="9"/>
  <c r="K388" i="9"/>
  <c r="K382" i="9"/>
  <c r="K378" i="9"/>
  <c r="K354" i="9"/>
  <c r="K342" i="9"/>
  <c r="N339" i="9" l="1"/>
  <c r="O339" i="9"/>
  <c r="M339" i="9"/>
  <c r="K339" i="9"/>
  <c r="L339" i="9"/>
  <c r="L301" i="9"/>
  <c r="M301" i="9"/>
  <c r="N301" i="9"/>
  <c r="O301" i="9"/>
  <c r="N303" i="9"/>
  <c r="O303" i="9"/>
  <c r="L311" i="9"/>
  <c r="M311" i="9"/>
  <c r="N311" i="9"/>
  <c r="O311" i="9"/>
  <c r="M315" i="9"/>
  <c r="N315" i="9"/>
  <c r="O315" i="9"/>
  <c r="L318" i="9"/>
  <c r="M318" i="9"/>
  <c r="N318" i="9"/>
  <c r="O318" i="9"/>
  <c r="L321" i="9"/>
  <c r="M321" i="9"/>
  <c r="N321" i="9"/>
  <c r="O321" i="9"/>
  <c r="L323" i="9"/>
  <c r="M323" i="9"/>
  <c r="N323" i="9"/>
  <c r="O323" i="9"/>
  <c r="L328" i="9"/>
  <c r="M328" i="9"/>
  <c r="N328" i="9"/>
  <c r="O328" i="9"/>
  <c r="K328" i="9"/>
  <c r="K323" i="9"/>
  <c r="K321" i="9"/>
  <c r="K318" i="9"/>
  <c r="K311" i="9"/>
  <c r="K301" i="9"/>
  <c r="L278" i="9"/>
  <c r="M278" i="9"/>
  <c r="N278" i="9"/>
  <c r="O278" i="9"/>
  <c r="L280" i="9"/>
  <c r="M280" i="9"/>
  <c r="N280" i="9"/>
  <c r="O280" i="9"/>
  <c r="K280" i="9"/>
  <c r="K278" i="9"/>
  <c r="L228" i="9"/>
  <c r="M228" i="9"/>
  <c r="N228" i="9"/>
  <c r="O228" i="9"/>
  <c r="L232" i="9"/>
  <c r="M232" i="9"/>
  <c r="N232" i="9"/>
  <c r="O232" i="9"/>
  <c r="L236" i="9"/>
  <c r="M236" i="9"/>
  <c r="N236" i="9"/>
  <c r="O236" i="9"/>
  <c r="L238" i="9"/>
  <c r="M238" i="9"/>
  <c r="N238" i="9"/>
  <c r="O238" i="9"/>
  <c r="L240" i="9"/>
  <c r="M240" i="9"/>
  <c r="N240" i="9"/>
  <c r="O240" i="9"/>
  <c r="L245" i="9"/>
  <c r="M245" i="9"/>
  <c r="N245" i="9"/>
  <c r="O245" i="9"/>
  <c r="L251" i="9"/>
  <c r="M251" i="9"/>
  <c r="N251" i="9"/>
  <c r="O251" i="9"/>
  <c r="L253" i="9"/>
  <c r="M253" i="9"/>
  <c r="N253" i="9"/>
  <c r="O253" i="9"/>
  <c r="K253" i="9"/>
  <c r="K251" i="9"/>
  <c r="K245" i="9"/>
  <c r="K240" i="9"/>
  <c r="K238" i="9"/>
  <c r="K236" i="9"/>
  <c r="K232" i="9"/>
  <c r="K228" i="9"/>
  <c r="L151" i="9"/>
  <c r="M151" i="9"/>
  <c r="N151" i="9"/>
  <c r="O151" i="9"/>
  <c r="K151" i="9"/>
  <c r="L149" i="9"/>
  <c r="M149" i="9"/>
  <c r="N149" i="9"/>
  <c r="O149" i="9"/>
  <c r="L157" i="9"/>
  <c r="M157" i="9"/>
  <c r="N157" i="9"/>
  <c r="O157" i="9"/>
  <c r="L166" i="9"/>
  <c r="M166" i="9"/>
  <c r="N166" i="9"/>
  <c r="O166" i="9"/>
  <c r="L175" i="9"/>
  <c r="M175" i="9"/>
  <c r="N175" i="9"/>
  <c r="O175" i="9"/>
  <c r="L184" i="9"/>
  <c r="M184" i="9"/>
  <c r="N184" i="9"/>
  <c r="O184" i="9"/>
  <c r="L192" i="9"/>
  <c r="M192" i="9"/>
  <c r="N192" i="9"/>
  <c r="O192" i="9"/>
  <c r="L204" i="9"/>
  <c r="M204" i="9"/>
  <c r="N204" i="9"/>
  <c r="O204" i="9"/>
  <c r="L207" i="9"/>
  <c r="M207" i="9"/>
  <c r="N207" i="9"/>
  <c r="O207" i="9"/>
  <c r="L209" i="9"/>
  <c r="M209" i="9"/>
  <c r="N209" i="9"/>
  <c r="O209" i="9"/>
  <c r="L211" i="9"/>
  <c r="M211" i="9"/>
  <c r="N211" i="9"/>
  <c r="O211" i="9"/>
  <c r="L213" i="9"/>
  <c r="M213" i="9"/>
  <c r="N213" i="9"/>
  <c r="O213" i="9"/>
  <c r="L215" i="9"/>
  <c r="M215" i="9"/>
  <c r="N215" i="9"/>
  <c r="O215" i="9"/>
  <c r="L225" i="9"/>
  <c r="M225" i="9"/>
  <c r="N225" i="9"/>
  <c r="O225" i="9"/>
  <c r="K225" i="9"/>
  <c r="K215" i="9"/>
  <c r="K213" i="9"/>
  <c r="K211" i="9"/>
  <c r="K209" i="9"/>
  <c r="K207" i="9"/>
  <c r="K204" i="9"/>
  <c r="K192" i="9"/>
  <c r="K184" i="9"/>
  <c r="K175" i="9"/>
  <c r="K166" i="9"/>
  <c r="K157" i="9"/>
  <c r="K149" i="9"/>
  <c r="L122" i="9"/>
  <c r="M122" i="9"/>
  <c r="N122" i="9"/>
  <c r="O122" i="9"/>
  <c r="L129" i="9"/>
  <c r="M129" i="9"/>
  <c r="N129" i="9"/>
  <c r="O129" i="9"/>
  <c r="L131" i="9"/>
  <c r="M131" i="9"/>
  <c r="N131" i="9"/>
  <c r="O131" i="9"/>
  <c r="L135" i="9"/>
  <c r="M135" i="9"/>
  <c r="N135" i="9"/>
  <c r="O135" i="9"/>
  <c r="L146" i="9"/>
  <c r="M146" i="9"/>
  <c r="N146" i="9"/>
  <c r="O146" i="9"/>
  <c r="K146" i="9"/>
  <c r="K135" i="9"/>
  <c r="K131" i="9"/>
  <c r="K129" i="9"/>
  <c r="K122" i="9"/>
  <c r="M104" i="9"/>
  <c r="N104" i="9"/>
  <c r="O104" i="9"/>
  <c r="M108" i="9"/>
  <c r="N108" i="9"/>
  <c r="O108" i="9"/>
  <c r="L32" i="9"/>
  <c r="M32" i="9"/>
  <c r="N32" i="9"/>
  <c r="O32" i="9"/>
  <c r="L34" i="9"/>
  <c r="M34" i="9"/>
  <c r="N34" i="9"/>
  <c r="O34" i="9"/>
  <c r="L36" i="9"/>
  <c r="M36" i="9"/>
  <c r="N36" i="9"/>
  <c r="O36" i="9"/>
  <c r="L54" i="9"/>
  <c r="M54" i="9"/>
  <c r="N54" i="9"/>
  <c r="O54" i="9"/>
  <c r="L58" i="9"/>
  <c r="M58" i="9"/>
  <c r="N58" i="9"/>
  <c r="O58" i="9"/>
  <c r="L60" i="9"/>
  <c r="M60" i="9"/>
  <c r="N60" i="9"/>
  <c r="O60" i="9"/>
  <c r="L62" i="9"/>
  <c r="M62" i="9"/>
  <c r="N62" i="9"/>
  <c r="O62" i="9"/>
  <c r="L66" i="9"/>
  <c r="M66" i="9"/>
  <c r="N66" i="9"/>
  <c r="O66" i="9"/>
  <c r="L70" i="9"/>
  <c r="M70" i="9"/>
  <c r="N70" i="9"/>
  <c r="O70" i="9"/>
  <c r="L72" i="9"/>
  <c r="M72" i="9"/>
  <c r="N72" i="9"/>
  <c r="O72" i="9"/>
  <c r="L86" i="9"/>
  <c r="M86" i="9"/>
  <c r="N86" i="9"/>
  <c r="O86" i="9"/>
  <c r="L88" i="9"/>
  <c r="M88" i="9"/>
  <c r="N88" i="9"/>
  <c r="O88" i="9"/>
  <c r="L90" i="9"/>
  <c r="M90" i="9"/>
  <c r="N90" i="9"/>
  <c r="O90" i="9"/>
  <c r="L92" i="9"/>
  <c r="M92" i="9"/>
  <c r="N92" i="9"/>
  <c r="O92" i="9"/>
  <c r="K92" i="9"/>
  <c r="K90" i="9"/>
  <c r="K88" i="9"/>
  <c r="K86" i="9"/>
  <c r="K72" i="9"/>
  <c r="K70" i="9"/>
  <c r="K66" i="9"/>
  <c r="K62" i="9"/>
  <c r="K60" i="9"/>
  <c r="K58" i="9"/>
  <c r="K54" i="9"/>
  <c r="K36" i="9"/>
  <c r="K34" i="9"/>
  <c r="K32" i="9"/>
  <c r="O97" i="9" l="1"/>
  <c r="N97" i="9"/>
  <c r="M97" i="9"/>
  <c r="K22" i="9"/>
  <c r="K113" i="9"/>
  <c r="K300" i="9"/>
  <c r="L113" i="9"/>
  <c r="O113" i="9"/>
  <c r="N113" i="9"/>
  <c r="M113" i="9"/>
  <c r="M22" i="9"/>
  <c r="L22" i="9"/>
  <c r="O22" i="9"/>
  <c r="N22" i="9"/>
  <c r="M227" i="9"/>
  <c r="N300" i="9"/>
  <c r="L227" i="9"/>
  <c r="M300" i="9"/>
  <c r="K227" i="9"/>
  <c r="O227" i="9"/>
  <c r="L300" i="9"/>
  <c r="N227" i="9"/>
  <c r="O300" i="9"/>
  <c r="M148" i="9"/>
  <c r="L148" i="9"/>
  <c r="N148" i="9"/>
  <c r="K148" i="9"/>
  <c r="O148" i="9"/>
  <c r="M9" i="9"/>
  <c r="K9" i="9"/>
  <c r="L9" i="9"/>
  <c r="O9" i="9"/>
  <c r="N9" i="9"/>
  <c r="L261" i="9"/>
  <c r="K261" i="9"/>
  <c r="O261" i="9"/>
  <c r="N261" i="9"/>
  <c r="M261" i="9"/>
  <c r="N400" i="9" l="1"/>
  <c r="M400" i="9"/>
  <c r="O400" i="9"/>
  <c r="L400" i="9"/>
  <c r="K400" i="9"/>
</calcChain>
</file>

<file path=xl/sharedStrings.xml><?xml version="1.0" encoding="utf-8"?>
<sst xmlns="http://schemas.openxmlformats.org/spreadsheetml/2006/main" count="2078" uniqueCount="621">
  <si>
    <t>Департамент финансов администрации города Нефтеюганска</t>
  </si>
  <si>
    <t>011</t>
  </si>
  <si>
    <t>04-2601</t>
  </si>
  <si>
    <t>04-2602</t>
  </si>
  <si>
    <t>04-2621</t>
  </si>
  <si>
    <t>040</t>
  </si>
  <si>
    <t>04-2515</t>
  </si>
  <si>
    <t>04-2520</t>
  </si>
  <si>
    <t>04-2547</t>
  </si>
  <si>
    <t>04-2553</t>
  </si>
  <si>
    <t>04-2554</t>
  </si>
  <si>
    <t>04-2557</t>
  </si>
  <si>
    <t>04-2608</t>
  </si>
  <si>
    <t>04-2617</t>
  </si>
  <si>
    <t>04-2620</t>
  </si>
  <si>
    <t>04-2623</t>
  </si>
  <si>
    <t>04-2902</t>
  </si>
  <si>
    <t>04-3102</t>
  </si>
  <si>
    <t>04-3103</t>
  </si>
  <si>
    <t>04-3201</t>
  </si>
  <si>
    <t>04-3202</t>
  </si>
  <si>
    <t>04-3205</t>
  </si>
  <si>
    <t>04-3206</t>
  </si>
  <si>
    <t>04-3237</t>
  </si>
  <si>
    <t>04-3289</t>
  </si>
  <si>
    <t>050</t>
  </si>
  <si>
    <t>04-2502</t>
  </si>
  <si>
    <t>070</t>
  </si>
  <si>
    <t>04-2504</t>
  </si>
  <si>
    <t>04-2508</t>
  </si>
  <si>
    <t>04-3228</t>
  </si>
  <si>
    <t>231</t>
  </si>
  <si>
    <t>04-2522</t>
  </si>
  <si>
    <t>04-2523</t>
  </si>
  <si>
    <t>04-2525</t>
  </si>
  <si>
    <t>04-2526</t>
  </si>
  <si>
    <t>04-2535</t>
  </si>
  <si>
    <t>04-2555</t>
  </si>
  <si>
    <t>04-2715</t>
  </si>
  <si>
    <t>04-3222</t>
  </si>
  <si>
    <t>04-3224</t>
  </si>
  <si>
    <t>04-3241</t>
  </si>
  <si>
    <t>04-3401</t>
  </si>
  <si>
    <t>04-3403</t>
  </si>
  <si>
    <t>242</t>
  </si>
  <si>
    <t>04-2530</t>
  </si>
  <si>
    <t>04-2531</t>
  </si>
  <si>
    <t>272</t>
  </si>
  <si>
    <t>04-2534</t>
  </si>
  <si>
    <t>461</t>
  </si>
  <si>
    <t>04-2505</t>
  </si>
  <si>
    <t>04-2507</t>
  </si>
  <si>
    <t>04-2541</t>
  </si>
  <si>
    <t>04-2544</t>
  </si>
  <si>
    <t>481</t>
  </si>
  <si>
    <t>04-2511</t>
  </si>
  <si>
    <t>04-2542</t>
  </si>
  <si>
    <t>04-3117</t>
  </si>
  <si>
    <t>04-3254</t>
  </si>
  <si>
    <t>04-3284</t>
  </si>
  <si>
    <t>04-3321</t>
  </si>
  <si>
    <t xml:space="preserve">ИТОГО: </t>
  </si>
  <si>
    <t>план</t>
  </si>
  <si>
    <t>факт</t>
  </si>
  <si>
    <t>2022</t>
  </si>
  <si>
    <t>Нормативный правовой акт, договор, соглашение</t>
  </si>
  <si>
    <t>наименование и реквизиты</t>
  </si>
  <si>
    <t>номер раздела, главы, статьи, части, пункта, подпункта, абзаца</t>
  </si>
  <si>
    <t>дата вступления в силу, срок действия</t>
  </si>
  <si>
    <t>06.10.2003 - не ограничен</t>
  </si>
  <si>
    <t>Подпункт 3 части 1 статьи 16, в целом</t>
  </si>
  <si>
    <t>Подпункт 6 части 1 статьи 16, Статья 91.13</t>
  </si>
  <si>
    <t>Подпункт 7.1 части 1 статьи 16, ст.5.2.</t>
  </si>
  <si>
    <t>Подпункт 13 части 1 статьи 16, ст.9</t>
  </si>
  <si>
    <t>Подпункт 19 части 1 статьи 16, ст.9</t>
  </si>
  <si>
    <t>Подпункт 9 части 1 статьи 17</t>
  </si>
  <si>
    <t>Подпункт 8.2 части 1 статьи 17, ст.8</t>
  </si>
  <si>
    <t>Подпункт 9 части 1 статьи 17, ст. 33.35</t>
  </si>
  <si>
    <t>06.10.2003 - не ограничен, 19.02.1993 - не ограничен</t>
  </si>
  <si>
    <t>в целом</t>
  </si>
  <si>
    <t>20.11.1997 - не ограничен</t>
  </si>
  <si>
    <t>06.10.2003 - не ограничен, 15.01.1996 - не ограничен</t>
  </si>
  <si>
    <t xml:space="preserve">в целом, ст.25 п.3, ст.3, в целом </t>
  </si>
  <si>
    <t>2</t>
  </si>
  <si>
    <t>3</t>
  </si>
  <si>
    <t>4</t>
  </si>
  <si>
    <t>5</t>
  </si>
  <si>
    <t>6</t>
  </si>
  <si>
    <t>11</t>
  </si>
  <si>
    <t>12</t>
  </si>
  <si>
    <t>13</t>
  </si>
  <si>
    <t>14</t>
  </si>
  <si>
    <t>15</t>
  </si>
  <si>
    <t>Объем ассигнований на исполнение расходного обязательства, руб.</t>
  </si>
  <si>
    <t>финансовый год</t>
  </si>
  <si>
    <t>очердной финансовый год</t>
  </si>
  <si>
    <t>плановый период</t>
  </si>
  <si>
    <t>первый год</t>
  </si>
  <si>
    <t>второй год</t>
  </si>
  <si>
    <t>Коды бюджетной классификации</t>
  </si>
  <si>
    <t>Р</t>
  </si>
  <si>
    <t>Пр</t>
  </si>
  <si>
    <t>Код и наименование полномочия, тип расходного обязательства</t>
  </si>
  <si>
    <t>Код и наименование ГРБС</t>
  </si>
  <si>
    <t>Дума города Нефтеюганска</t>
  </si>
  <si>
    <t>администрация города Нефтеюганска</t>
  </si>
  <si>
    <t>ДЕПАРТАМЕНТ МУНИЦИПАЛЬНОГО ИМУЩЕСТВА АДМИНИСТРАЦИИ ГОРОДА НЕФТЕЮГАНСКА</t>
  </si>
  <si>
    <t>Департамент образования и молодёжной политики администрации города Нефтеюганска</t>
  </si>
  <si>
    <t>Комитет культуры и туризма администрации города Нефтеюганска</t>
  </si>
  <si>
    <t>Комитет физической культуры и спорта администрации города Нефтеюганска</t>
  </si>
  <si>
    <t>ДЕПАРТАМЕНТ ГРАДОСТРОИТЕЛЬСТВА И ЗЕМЕЛЬНЫХ ОТНОШЕНИЙ АДМИНИСТРАЦИИ ГОРОДА НЕФТЕЮГАНСКА</t>
  </si>
  <si>
    <t>Департамент жилищно-коммунального хозяйства администрации города Нефтеюганска</t>
  </si>
  <si>
    <t>03</t>
  </si>
  <si>
    <t>06</t>
  </si>
  <si>
    <t>10</t>
  </si>
  <si>
    <t>01</t>
  </si>
  <si>
    <t>04</t>
  </si>
  <si>
    <t>08</t>
  </si>
  <si>
    <t>02</t>
  </si>
  <si>
    <t>05</t>
  </si>
  <si>
    <t>07</t>
  </si>
  <si>
    <t>09</t>
  </si>
  <si>
    <t xml:space="preserve">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
</t>
  </si>
  <si>
    <t>06.10.2003 - не ограничен, 01.06.2007 - не ограничен, 01.01.2017 - не ограничен, 26.09.2018 - не ограничен</t>
  </si>
  <si>
    <t>№131-ФЗ от 06.10.2003, №25-ФЗ от 02.03.2007,  N 146-ФЗ от 31 июля 1998 года, №440-VI РД от 26.09.2018</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</si>
  <si>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t>
  </si>
  <si>
    <t>Подпункт 9 части 1 статьи 17, ст.34, в целом, в целом</t>
  </si>
  <si>
    <t>№131-ФЗ от 06.10.2003, № 4520-1 ФЗ от 19.02.1993</t>
  </si>
  <si>
    <t xml:space="preserve">№131-ФЗ от 06.10.2003, N35-ФЗ от 06.03.2006 </t>
  </si>
  <si>
    <t>Подпункт 10 части 1 статьи 16, ст.19</t>
  </si>
  <si>
    <t>№131-ФЗ от 06.10.2003 , N 69-ФЗ от 21.12.1994</t>
  </si>
  <si>
    <t>№131-ФЗ от 06.10.2003 , N 273-ФЗ от 29.12.2012</t>
  </si>
  <si>
    <t>№131-ФЗ от 06.10.2003 , N 273-ФЗ от 29.12.2012, №124-ФЗ от 24.07.1998</t>
  </si>
  <si>
    <t xml:space="preserve">Подпункт 13 части 1 статьи 16, ст.9, ст.12 п.1 </t>
  </si>
  <si>
    <t xml:space="preserve">№131-ФЗ от 06.10.2003, N329-ФЗ от 04.12.2007 N329-ФЗ </t>
  </si>
  <si>
    <t xml:space="preserve">№131-ФЗ от 06.10.2003, N28-ФЗ от 12.02.1998, N68-ФЗ от 21.12.1994 </t>
  </si>
  <si>
    <t xml:space="preserve">№131-ФЗ от 06.10.2003, №209-ФЗ от 24.07.2007 </t>
  </si>
  <si>
    <t>Федеральный закон "Об общих принципах организации местного самоуправления в Российской Федерации" (с изменениями), Федеральный закон "О развитии малого и среднего предпринимательства в РФ" (с изменениями)</t>
  </si>
  <si>
    <t>№131-ФЗ от 06.10.2003, N7-ФЗ от 12.01.1996</t>
  </si>
  <si>
    <t>Федеральный закон "Об общих принципах организации местного самоуправления в Российской Федерации" (с изменениями), Федеральный закон  "О некоммерческих организациях" (с изменениями)</t>
  </si>
  <si>
    <t>№131-ФЗ от 06.10.2003,  N 44-ФЗ от 02.04.2014</t>
  </si>
  <si>
    <t>Федеральный закон от  "Об общих принципах организации местного самоуправления в Российской Федерации, Федеральный закон  "Об участии граждан в охране общественного порядка" (с изменениями)</t>
  </si>
  <si>
    <t>№131-ФЗ от 06.10.2003, №25-ФЗ от 02.03.2007, N7-ФЗ от 12.01.1996, №24-нп от 14.02.2018</t>
  </si>
  <si>
    <t>06.10.2003 - не ограничен, 08.02.1992 - не ограничен</t>
  </si>
  <si>
    <t>Подпункт 7 части 1 статьи 17, в целом</t>
  </si>
  <si>
    <t>№131-ФЗ от 06.10.2003, №2124-1  от 27.12.1991</t>
  </si>
  <si>
    <t xml:space="preserve">№131-ФЗ от 06.10.2003, N261-ФЗ от 23.11.2009 </t>
  </si>
  <si>
    <t>Подпункт 1 части 1 статьи 16, ст.12.1, в целом</t>
  </si>
  <si>
    <t>06.10.2003 - не ограничен, 01.01.2000 - не ограничен, 25.04.2012 - не ограничен</t>
  </si>
  <si>
    <t xml:space="preserve">№143-фз от 15.11.1997 </t>
  </si>
  <si>
    <t>Федеральный закон "Об актах гражданского состояния " (с изменениями)</t>
  </si>
  <si>
    <t xml:space="preserve">п.5, ст.19
абз.1, ч.5, ст.19,ст.7 п.1 </t>
  </si>
  <si>
    <t>№131-ФЗ от 06.10.2003, №264-фз  от 29.12.2006</t>
  </si>
  <si>
    <t>Федеральный закон "Об общих принципах организации местного самоуправления в Российской Федерации" (с изменениями), Федеральный закон "О развитии сельского хозяйства "  (с изменениями)</t>
  </si>
  <si>
    <t>06.10.2003 - не ограничен, 01.01.2007 - не ограничен</t>
  </si>
  <si>
    <t xml:space="preserve">Подпункт 13 части 1 статьи 16, гл.12 ст.95 </t>
  </si>
  <si>
    <t>06.10.2003 - не ограничен, 01.09.2013 - не ограничен</t>
  </si>
  <si>
    <t xml:space="preserve">№131-ФЗ от 06.10.2003, от 29.12.2012 №273-фз </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</si>
  <si>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</si>
  <si>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 (с изменениями)</t>
  </si>
  <si>
    <t xml:space="preserve"> </t>
  </si>
  <si>
    <t>22.05.1995 - не ограничен, 30.06.1999 - не ограничен, 01.01.2018 - не ограничен, 27.12.2010 - не ограничен</t>
  </si>
  <si>
    <t xml:space="preserve"> №81-фз  от 19.05.1995, №120-фз  от 24.06.1999 , №418-фз  от 28.12.2017 , №1119  от 27.12.2010 </t>
  </si>
  <si>
    <t>Федеральный закон "О государственных пособиях гражданам, имеющим детей "( с изменениями), Федеральный закон "Об основах системы профилактики безнадзорности и правонарушений несовершеннолетних "( с изменениями), Федеральный закон "О ежемесячных выплатах семьям, имеющим детей"  ( с изменениями), Постановление Правительства РФ "О предоставлении субвенций из федерального бюджета бюджетам субъектов Российской Федерации на выплату единовременных пособий при всех формах устройства детей, лишенных родительского попечения, в семью "( с изменениями)</t>
  </si>
  <si>
    <t>абз.2, п.5, ст.19, ст.8</t>
  </si>
  <si>
    <t xml:space="preserve">№131-ФЗ от 06.10.2003, N188-ФЗ от 29.12.2004 </t>
  </si>
  <si>
    <t>Федеральный закон "Об общих принципах организации местного самоуправления в Российской Федерации" (с изменениями), Жилищный кодекс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</si>
  <si>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</si>
  <si>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 противодействии терроризму" (с изменениями)</t>
  </si>
  <si>
    <t xml:space="preserve">Федеральный закон "Об общих принципах организации местного самоуправления в Российской Федерации" (с изменениями),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</si>
  <si>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</si>
  <si>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</si>
  <si>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 Федеральный закон "Об основных гарантиях прав ребенка в Российской Федерации " (с изменениями)</t>
  </si>
  <si>
    <t>Федеральный закон "Об общих принципах организации местного самоуправления в Российской Федерации" (с изменениями), Федеральный закон "О физической культуре и спорте в Российской Федерации" (с изменениями)</t>
  </si>
  <si>
    <t>Федеральный закон  "Об общих принципах организации местного самоуправления в Российской Федерации" (с изменениями), Закон Российской Федерации "О средствах массовой информации " (с изменениями)</t>
  </si>
  <si>
    <t>Федеральный закон  "Об общих принципах организации местного самоуправления в Российской Федерации" (с изменениями),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</si>
  <si>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  (с изменениями), Федеральный закон "Об основных гарантиях прав ребенка в Российской Федерации "  о(с изменениями)</t>
  </si>
  <si>
    <t xml:space="preserve">Федеральный закон "Об общих принципах организации местного самоуправления в Российской Федерации" (с изменениями),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t>
  </si>
  <si>
    <t>Федеральный закон "Об общих принципах организации местного самоуправления в Российской Федерации" (с изменениями), Основы законодательства Российской Федерации о культуре (с изменениями)</t>
  </si>
  <si>
    <t>Федеральный закон "Об общих принципах организации местного самоуправления в Российской Федерации" (с изменениями)</t>
  </si>
  <si>
    <t>№131-ФЗ от 06.10.2003</t>
  </si>
  <si>
    <t xml:space="preserve">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t>
  </si>
  <si>
    <t>№ 4520-1 ФЗ от 19.02.1993</t>
  </si>
  <si>
    <t>Е.В.Колесникова</t>
  </si>
  <si>
    <t>23-77-74</t>
  </si>
  <si>
    <t>04-2613</t>
  </si>
  <si>
    <t>04-2801</t>
  </si>
  <si>
    <t>04-2604</t>
  </si>
  <si>
    <t>04-2516</t>
  </si>
  <si>
    <t>составление и рассмотрение проекта бюджета муниципального округа, городского округа, утверждение и исполнение бюджета муниципального округа, городского округа, осуществление контроля за его исполнением, составление и утверждение отчета об исполнении бюджета муниципального округа, городского округа</t>
  </si>
  <si>
    <t>владение, пользование и распоряжение имуществом, находящимся в муниципальной собственности муниципального округа, городского округа</t>
  </si>
  <si>
    <t>организация в границах муниципального округа,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</si>
  <si>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муниципального округа,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муниципального округа,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</si>
  <si>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муниципальном округе,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</si>
  <si>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муниципального округа, городского округа (в части автомобильного транспорта)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</si>
  <si>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округа, городского округа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</si>
  <si>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</si>
  <si>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обеспечение первичных мер пожарной безопасности в границах муниципального округа, городского округа</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</si>
  <si>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</si>
  <si>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</si>
  <si>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</si>
  <si>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</si>
  <si>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библиотечного обслуживания населения, комплектование и обеспечение сохранности библиотечных фондов библиотек муниципального округа, городского округа</t>
  </si>
  <si>
    <t>создание условий для организации досуга и обеспечения жителей муниципального округа, городского округа услугами организаций культуры</t>
  </si>
  <si>
    <t>обеспечение условий для развития на территории муниципального округа, городского округа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</si>
  <si>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муниципального округа, городского округа</t>
  </si>
  <si>
    <t>организация благоустройства территории муниципального округа,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</si>
  <si>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утверждение генеральных планов муниципального округа, городского округа, правил землепользования и застройки, утверждение подготовленной на основе генеральных планов муниципального округа, городского округа документации по планировке территории, выдача градостроительного плана земельного участка, расположенного в границах муниципального округа,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округа, городского округа, утверждение местных нормативов градостроительного проектирования муниципального округа, городского округа, ведение информационной системы обеспечения градостроительной деятельности, осуществляемой на территории муниципального округа, городского округа, резервирование земель и изъятие земельных участков в границах муниципального округа, городского округа для муниципальных нужд, осуществление муниципального земельного контроля в границах муниципального округа,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округов,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</si>
  <si>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организация и осуществление мероприятий по территориальной обороне и гражданской обороне, защите населения и территории муниципального округа,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</si>
  <si>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</si>
  <si>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</si>
  <si>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и осуществление мероприятий по работе с детьми и молодежью в муниципальном округе, городском округе</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</si>
  <si>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</si>
  <si>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</si>
  <si>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</si>
  <si>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обслуживание долговых обязательств в части процентов, пеней и штрафных санкций по бюджетным кредитам, полученным из региональных бюджетов</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</si>
  <si>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</si>
  <si>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</si>
  <si>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</si>
  <si>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</si>
  <si>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</si>
  <si>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предоставление доплаты за выслугу лет к трудовой пенсии муниципальным служащим за счет средств местного бюджета</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</si>
  <si>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</si>
  <si>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Иные дополнительные меры социальной поддержки и социальной помощи для отдельных категорий граждан</t>
  </si>
  <si>
    <t>на государственную регистрацию актов гражданского состояния</t>
  </si>
  <si>
    <t>по составлению (изменению) списков кандидатов в присяжные заседатели</t>
  </si>
  <si>
    <t>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</si>
  <si>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</si>
  <si>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</si>
  <si>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</si>
  <si>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</si>
  <si>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</si>
  <si>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</si>
  <si>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</si>
  <si>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</si>
  <si>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</si>
  <si>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</si>
  <si>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</si>
  <si>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</si>
  <si>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</si>
  <si>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</si>
  <si>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</si>
  <si>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организация благоустройства территории муниципального округа,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</si>
  <si>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На профилактику и устранение последствий распространения новой коронавирусной инфекции</t>
  </si>
  <si>
    <t>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 Решение Думы города Нефтеюганска " Об утверждении правил исчисления денежного содержания лиц, замещающих муниципальные должности и лиц, замещающих должности муниципальной службы в органах местного самоуправления города Нефтеюганска".</t>
  </si>
  <si>
    <t xml:space="preserve">Трудовой кодекс Российской Федерации,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Решение Думы города Нефтеюганска "Об утверждении Положения о гарантиях и компенсациях для лиц, проживающих в муниципальном образовании город Нефтеюганск, работающих в организациях, финансируемых из бюджета муниципального образования город Нефтеюганск". </t>
  </si>
  <si>
    <t>ст. 325,326; ст.33,35; в целом.</t>
  </si>
  <si>
    <t>"Бюджетный кодекс Российской Федерации"; "Устав города Нефтеюганска", утвержден решением Думы города Нефтеюганска ; Постановление администрации города Нефтеюганска  "О порядке использования бюджетных ассигнований резервного фонда администрации города Нефтеюганска"</t>
  </si>
  <si>
    <t>от 31.07.1998 № 145-ФЗ ; от 30.05.2005 № 475 ; от 10.01.2014 № 4-нп</t>
  </si>
  <si>
    <t>Статья 81 главы 10 раздела III , Статья 184.1 главы 21 раздела VII;  Статья 43, в целом; в целом</t>
  </si>
  <si>
    <t xml:space="preserve">01.01.2000 - не ограничен; 01.01.2006 - не ограничен; 10.01.2014 - не ограничен  </t>
  </si>
  <si>
    <t xml:space="preserve">Федеральный закон "Об общих принципах организации местного самоуправления в Российской Федерации"; Федеральный закон  "О внесении изменений в части первую и вторую Налогового кодекса Российской Федерации в связи с передачей налоговым органам полномочий по администрированию страховых взносов на обязательное пенсионное, социальное и медицинское страхование"; Закон ХМАО-Югры  "Об отдельных вопросах муниципальной службы в ХМАО-Югре"; Распоряжение администрации города Нефтеюганска  "О порядке и размерах возмещения расходов, связанных со служебными командировками лиц, замещающих должности муниципальной службы в администрации города Нефтеюганска, органах администрации города Нефтеюганска"; Федеральный закон "О компенсации за нарушение права на судопроизводство в разумный срок или права на исполнение судебного акта в разумный срок"; Решение Думы города Нефтеюганска   "Об утверждении Положения о бюджетном устройстве и бюджетном процессе в городе Нефтеюганске" </t>
  </si>
  <si>
    <t>от 06.10.2003 № 131-ФЗ; от 03.07.2016 N 243-ФЗ;   от 20.07.2007 № 113-оз; от 20.12.2018 № 402-р; от 30.04.2010 N 68-ФЗ; от 25.09.2013 N 633-V</t>
  </si>
  <si>
    <t>Статьи 16, 17 главы 3, в целом; в целом; в целом; в целом; часть 8 статьи 3; часть 16 статьи 6</t>
  </si>
  <si>
    <t xml:space="preserve">08.10.2003 - не ограничен; 01.01.2017 - не ограничен; 20.08.2007 - не ограничен; 01.01.2019 - не ограничен; 04.05.2010 - не ограничен; 04.05.2010 - не ограничен    </t>
  </si>
  <si>
    <t>"Налоговый кодекс Российской Федерации (часть вторая)"; Решение Думы города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Решение Думы города Нефтеюганска "Об утверждении Правил исчисления денежного содержания лиц, замещающих муниципальные должности, и лиц, замещающих должности муниципальной службы в органах местного самоуправления города Нефтеюганска"</t>
  </si>
  <si>
    <t xml:space="preserve"> от 05.08.2000 N 117-ФЗ; от 26.09.2018 № 440-VI ; от 26.12.2018 N 516-VI </t>
  </si>
  <si>
    <t>Статья 207                 главы 23; в целом; в целом</t>
  </si>
  <si>
    <t>01.01.2001 - не ограничен; 05.10.2018 - не ограничен;  01.01.2019 - не ограничен</t>
  </si>
  <si>
    <t xml:space="preserve">Постановление администрации города Нефтеюганска  "Об утверждении муниципальной программы «Управление муниципальными финансами города Нефтеюганска»"; Решение Думы города Нефтеюганска "Об утверждении Положения о бюджетном устройстве и бюджетном процессе в городе Нефтеюганске" </t>
  </si>
  <si>
    <t xml:space="preserve">от 15.11.2018 №591-п;  от 25.09.2013 N 633-V </t>
  </si>
  <si>
    <t>в целом; в целом</t>
  </si>
  <si>
    <t xml:space="preserve">01.01.2019 - не ограничен; 27.09.2013 - не ограничен </t>
  </si>
  <si>
    <t>"Трудовой кодекс Российской Федерации";  Закон РФ  "О государственных гарантиях и компенсациях для лиц, работающих и проживающих в районах Крайнего Севера и приравненных к ним местностях"</t>
  </si>
  <si>
    <t xml:space="preserve">от 30.12.2001 N 197-ФЗ; от 19.02.1993 N 4520-1  </t>
  </si>
  <si>
    <t>Статья 325; Статьи 33, 35</t>
  </si>
  <si>
    <t xml:space="preserve">01.02.2002 - не ограничен; 01.06.1993 - не ограничен </t>
  </si>
  <si>
    <t xml:space="preserve">№131-фз от 06.10.2003                    №153-фз от 27.07.2006                          № 597-п от 15.11.2018 </t>
  </si>
  <si>
    <t>срок действия не ограничен; срок действия не ограничен;
01.01.2019-31.12.2030</t>
  </si>
  <si>
    <t>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t>
  </si>
  <si>
    <t xml:space="preserve">№131-фз от 06.10.2003                    №592-п от 15.11.2018  </t>
  </si>
  <si>
    <t xml:space="preserve"> гл.3 ст.16 п.1 п/п 10;
в целом</t>
  </si>
  <si>
    <t>срок действия не ограничен; 01.01.2019-31.12.2030</t>
  </si>
  <si>
    <t>срок действия не ограничен;
действует с 01.01.2019-31.12.2030г.</t>
  </si>
  <si>
    <t>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t>
  </si>
  <si>
    <t>№ 131-фз от 06.10.2003                        №599-п от 15.11.2018</t>
  </si>
  <si>
    <t>гл.3 ст.16 п.1 п/п 16;
 в целом</t>
  </si>
  <si>
    <t>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t>
  </si>
  <si>
    <t>№ 131-фз от 06.10.2003                      №599-п от 15.11.2018</t>
  </si>
  <si>
    <t>гл.3 ст.16 п.1 п/п17;
 в целом</t>
  </si>
  <si>
    <t>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t>
  </si>
  <si>
    <t xml:space="preserve">№ 131-фз от 06.10.2003                   №599-п от 15.11.2018 </t>
  </si>
  <si>
    <t>гл.3 ст.17 п.1 п/п3;
в целом</t>
  </si>
  <si>
    <t>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t>
  </si>
  <si>
    <t>гл.3 ст.17 п.1 п/п3;
 в целом</t>
  </si>
  <si>
    <t>06.10.2003 - не ограничен, 01.03.2005- не ограничен</t>
  </si>
  <si>
    <t>06.10.2003 - не ограничен, 10.03.2006 - не ограничен</t>
  </si>
  <si>
    <t>06.10.2003 - не ограничен, 26.12.1994 - не ограничен</t>
  </si>
  <si>
    <t>06.10.2003 - не ограничен, 01.09.2013 -не ограничен</t>
  </si>
  <si>
    <t>06.10.2003 - не ограничен, 01.09.2013- не ограничен</t>
  </si>
  <si>
    <t>06.10.2003 - не ограничен, 01.09.2013 - не ограничен, 24.07.1998 - не ограничен, 05.08.1998 - не ограничен</t>
  </si>
  <si>
    <t>06.10.2003 - не ограничен, 30.03.2008  - не ограничен</t>
  </si>
  <si>
    <t>06.10.2003 - не ограничен, - не ограничен</t>
  </si>
  <si>
    <t>06.10.2003 - не ограничен, 27.11.2009 - не ограничен</t>
  </si>
  <si>
    <t>06.10.2003 - не ограничен, 01.06.1993 - не ограничен</t>
  </si>
  <si>
    <t xml:space="preserve">Федеральный закон  "Об общих принципах организации местного самоуправления в Российской Федерации" (с изменениями), Федеральный закон "О государственной социальной помощи "  (с изменениями)
</t>
  </si>
  <si>
    <t>№131-ФЗн от 06.10.2003, №178-ФЗ  от 17.07.1999</t>
  </si>
  <si>
    <t xml:space="preserve"> №81-фз  от 19.05.1995, №120-фз  от 24.06.1999 , №418-фз  от 28.12.2017 , </t>
  </si>
  <si>
    <t xml:space="preserve"> с 01.01.2009 - не ограничен (ст.16 с 08.10.2003 - не ограничен), 
с 10.03.2006 - не ограничен (ст.5.2 с 20.07.2016 - не ограничен),</t>
  </si>
  <si>
    <t>Федеральный закон "Об общих принципах организации местного самоуправления в Российской Федерации (с изменениями), 
Федеральный закон "О противодействии терроризму" (с изменениями),</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</si>
  <si>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 (с изменениями)</t>
  </si>
  <si>
    <t>№ 131-ФЗ от 06.10.2003,
N 69-ФЗ от 21.12.1994</t>
  </si>
  <si>
    <t>Подпункт 10 части 1 статьи 16, 
ст.19</t>
  </si>
  <si>
    <t>с 01.01.2009 - не ограничен (ст.16 с 08.10.2003 - не ограничен), 
с 26.12.1994 - не ограничен</t>
  </si>
  <si>
    <t>Федеральный закон "Об общих принципах организации местного самоуправления в Российской Федерации" (с изменениями), 
Федеральный закон "Об образовании в Российской Федерации"(с изменениями), 
Федеральный закон "Об основных гарантиях прав ребенка в Российской Федерации " (с изменениями)</t>
  </si>
  <si>
    <t>№ 131-ФЗ от 06.10.2003, 
N 273-ФЗ от 29.12.2012, 
№ 124-ФЗ от 24.07.1998</t>
  </si>
  <si>
    <t xml:space="preserve">Подпункт 13 части 1 статьи 16, 
ст.9, 
ст.12 п.1 </t>
  </si>
  <si>
    <t xml:space="preserve">с 01.01.2009 - не ограничен (ст.16 с 08.10.2003 - не ограничен), 
с 01.09.2013 - не ограничен, 
с 05.08.1998 - не ограничен
</t>
  </si>
  <si>
    <t>Федеральный закон "Об общих принципах организации местного самоуправления в Российской Федерации" (с изменениями), 
Федеральный закон "О физической культуре и спорте в Российской Федерации"(с изменениями),
Закон ХМАО-Югры "О регулировании отдельных вопросов в сфере физической культуры и спорта в Ханты-Мансийском автономном округе - Югре" (с изменениями)</t>
  </si>
  <si>
    <t xml:space="preserve">№ 131-ФЗ от 06.10.2003, 
N 329-ФЗ от 04.12.2007,
№ 1-оз от 27.02.2020
</t>
  </si>
  <si>
    <t>Подпункт 19 части 1 статьи 16, 
ст.9,
ст.9</t>
  </si>
  <si>
    <t>с 01.01.2009 - не ограничен (ст.16 с 08.10.2003 - не ограничен), 
с 30.03.2008 - не ограничен,
с 29.02.2020 - не ограничен,</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</si>
  <si>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t>
  </si>
  <si>
    <t>№131-ФЗ от 06.10.2003, 
№25-ФЗ от 02.03.2007,  
N 146-ФЗ от 31.07.1998, 
№440-VI РД от 26.09.2018</t>
  </si>
  <si>
    <t>Подпункт 9 части 1 статьи 17, 
ст.34, 
в целом, 
в целом</t>
  </si>
  <si>
    <t>с 01.01.2009 - не ограничен (ст.16 с 08.10.2003 - не ограничен), 
с 01.06.2007 - не ограничен, 
ч.1 с 01.01.1999, ч.2 с 01.01.2001 - не ограничен,
с 06.10.2018 - не ограничен</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</si>
  <si>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t>
  </si>
  <si>
    <t>с 01.01.2009 - не ограничен (ст.16 с 08.10.2003 - не ограничен), 
с 01.06.2007 - не ограничен, 
ч.1 с 01.01.1999, ч.2 с 01.01.2001 - не ограничен, 
с 06.10.2018 - не ограничен</t>
  </si>
  <si>
    <t>Федеральный закон  "Об общих принципах организации местного самоуправления в Российской Федерации" (с изменениями),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t>
  </si>
  <si>
    <t xml:space="preserve">№131-ФЗ от 06.10.2003, 
N261-ФЗ от 23.11.2009 </t>
  </si>
  <si>
    <t>Подпункт 8.2 части 1 статьи 17, 
ст.8</t>
  </si>
  <si>
    <t>с 01.01.2009 - не ограничен (ст.16 с 08.10.2003 - не ограничен), 
с 27.11.2009 - не ограничен</t>
  </si>
  <si>
    <t>№131-ФЗ от 06.10.2003
№ 4520-1 ФЗ от 19.02.1993,
№ 373-V от 27.09.2012</t>
  </si>
  <si>
    <t>Подпункт 9 части 1 статьи 17, 
ст. 33.35,
п.4</t>
  </si>
  <si>
    <t>с 01.01.2009 - не ограничен (ст.16 с 08.10.2003 - не ограничен), 
с 01.06.1993 - не ограничен,
с 05.10.2012 - не ограничен</t>
  </si>
  <si>
    <t>пункт 7.1 части 1 статьи 16, ст.5.2.</t>
  </si>
  <si>
    <t>06.10.2003 - не ограничен, 16.02.1998 - не ограничен, 26.12.1994 - не ограничен</t>
  </si>
  <si>
    <t>пункт 33 части 1 статьи 16, в целом</t>
  </si>
  <si>
    <t>06.10.2003 - не ограничен, 30.07.2007 - не ограничен</t>
  </si>
  <si>
    <t xml:space="preserve">пункт 33 части 1 статьи 16, ст.31.1 </t>
  </si>
  <si>
    <t>пункт 37 части 1 статьи 16, в целом</t>
  </si>
  <si>
    <t>06.10.2003 - не ограничен, 07.04.2014 - не ограничен</t>
  </si>
  <si>
    <t>пункт9 части 1 статьи 17, ст.34, в целом, в целом</t>
  </si>
  <si>
    <t>пункт 9 части 1 статьи 17, ст.34, в целом, в целом</t>
  </si>
  <si>
    <t xml:space="preserve">пункт 9 части 1 статьи 17, ст.34, ст.9.1, в целом </t>
  </si>
  <si>
    <t xml:space="preserve">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"Об основных гарантиях избирательных прав и права на участие в референдуме граждан Российской Федерации" (с изменениями), </t>
  </si>
  <si>
    <t xml:space="preserve">№131-ФЗ от 06.10.2003, №25-ФЗ от 02.03.2007, №67-ФЗ от 12.06.2002, </t>
  </si>
  <si>
    <t xml:space="preserve">Пункт 1части 5 статьи 35, </t>
  </si>
  <si>
    <t>пункт 7 части 1 статьи 17, в целом</t>
  </si>
  <si>
    <t>пункт 8.2 части 1 статьи 17, ст.8</t>
  </si>
  <si>
    <t>06.10.2003 - не ограничен, 30.11.2009 - не ограничен</t>
  </si>
  <si>
    <t>Федеральный закон "Об общих принципах организации местного самоуправления в Российской Федерации" (с изменениями),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Трудовой кодекс РФ</t>
  </si>
  <si>
    <t>пункт 9 части 1 статьи 17, ст. 33.35</t>
  </si>
  <si>
    <t>Федеральный закон "Об общих принципах организации местного самоуправления в Российской Федерации" (с изменениями),Федеральный закон "О государственном пенсионном обеспечении в Российской Федерации"(с изменениями); Федеральный закон  "О муниципальной службе в Российской Федерации"(с изменениями), Устав города Нефтеюганска (с изменениями), Трудовой кодекс Российской Федерации.</t>
  </si>
  <si>
    <t>пункт 9 части 1 статьи 17, пункт 4 ст. 7, подпункт 5 пункта 1 ст. 23</t>
  </si>
  <si>
    <t xml:space="preserve">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 Кодекс РФ Об административных правонарушениях </t>
  </si>
  <si>
    <t>ч.1 ст.16 пп 4;                 в целом;                               в целом;                       в целом;</t>
  </si>
  <si>
    <t xml:space="preserve">Федеральный закон "Об общих принципах организации местного самоуправления в Российской Федерации" (с изменениями), Федеральный закон  "О безопасности дорожного движения" (с изменениями), Федеральный закон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транспортной системы в городе Нефтеюганске»" (с изменениями), Постановление администрации города Нефтеюганска"Об утверждении нормативов финансовых затрат на капитальный ремонт, ремонт и содержание автомобильных дорог общего пользования местного значения города Нефтеюганска и Правил расчета размера ассигнований бюджета города Нефтеюганска на капитальный ремонт, ремонт и содержание автомобильных дорог общего пользования местного значения города Нефтеюганска" </t>
  </si>
  <si>
    <t>№131-ФЗ от 06.10.2003,                  №196-ФЗ от 10.12.1995,                   №257-ФЗ от 08.11.2007,              №604-п от 15.11.2018,               № 22-нп от 10.02.2020</t>
  </si>
  <si>
    <t>ч.1 ст.16 пп 5;   ст.6 п. 4;                   в целом;                     в целом;                      в целом;</t>
  </si>
  <si>
    <t>06.10.2003 - не ограничен; 26.12.1995 - не ограничен; 12.11.2007 - не ограничен; 01.01.2019 - 31.12.2030; 14.02.2020 - не ограничен;</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</si>
  <si>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  (с изменениями); 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(с изменениями);</t>
  </si>
  <si>
    <t>№ 131-ФЗ от 06.10.2003;                   № 69-ФЗ от 21.12.1994;                    № 592-п  от 15.11.2018;</t>
  </si>
  <si>
    <t>06.10.2003 - не ограничен; 05.01.1995 - не ограничен; 01.01.2019-31.12.2030</t>
  </si>
  <si>
    <t>Федеральный закон "Об общих принципах организации местного самоуправления в Российской Федерации" (с изменениями), Градостроительный кодекс Российской Федерации  (с изменениями), Федеральный закон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Федеральный закон "О теплоснабжении"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</si>
  <si>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№190-ФЗ от 29.12.2004;               №257-ФЗ от  08.11.2007;              №190-ФЗ от 27.07.2010;                  № 605-п от 15.11.2018;</t>
  </si>
  <si>
    <t>ч.1 ст.16 пп.25;   ст.34 п.1, ст.65;             гл.2 ст.13 п.6, п.11;                         в целом;                         в целом;</t>
  </si>
  <si>
    <t>06.10.2003 - не ограничен; 30.12.2004 - не ограничен; 12.11.2007 - не ограничен; 30.07.2010 - не ограничен; 01.01.2019-31.12.2030;</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</si>
  <si>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</si>
  <si>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 25-ФЗ от 02.03.2007;                № 146-ФЗ от 31.07.1998;               № 440-VI от 26.09.2018;              № 605-п от 15.11.2018;</t>
  </si>
  <si>
    <t>ч.1 ст.17 пп.9;   ст.34;                   в целом;                           в целом;                      в целом;</t>
  </si>
  <si>
    <t>06.10.2003 - не ограничен; 01.06.2007 - не ограничен; 01.01.1999 - не ограничен; 01.01.2019 - не ограничен; 01.01.2019-31.12.2030</t>
  </si>
  <si>
    <t>Федеральный закон "Об общих принципах организации местного самоуправления в Российской Федерации" (с изменениями),  Федеральный закон  "О некоммерческих организациях"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</si>
  <si>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№7-ФЗ от 12.01.1996;                  № 605-п от 15.11.2018;</t>
  </si>
  <si>
    <t>ч.1 ст. 17 пп. 9,  ст.34;                        в целом;                      в целом;</t>
  </si>
  <si>
    <t xml:space="preserve">06.10.2003 - не ограничен; 15.01.1996 - не ограничен;   01.01.2019-31.12.2030          </t>
  </si>
  <si>
    <t>Федеральный закон "Об общих принципах организации местного самоуправления в Российской Федерации" (с изменениями),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Устав города Нефтеюганска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</si>
  <si>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 4520-1 ФЗ от 19.02.1993;               № 475 от 30.05.2005;                   № 605-п от 15.11.2018;</t>
  </si>
  <si>
    <t>ч.1 ст.17 пп 9; ст. 33, 35;         ст.46.4;                        в целом;                     в целом;</t>
  </si>
  <si>
    <t>06.10.2003 - не ограничен; 01.06.1993 - не ограничен; 09.06.2005 -  не ограничен; 01.01.2019-31.12.2030</t>
  </si>
  <si>
    <t>Федеральный закон  "Об общих принципах организации местного самоуправления в Российской Федерации" (с изменениями), Федеральный закон «Об основах системы профилактики правонарушений в Российской Федерации» (с изменениями); Постановление администрации города Нефтеюганска "Об утверждении муниципальной программы города Нефтеюганска «Профилактика правонарушений в сфере общественного порядка, пропаганда здорового образа жизни (профилактика наркомании, токсикомании и алкоголизма) в городе Нефтеюганске»" (с измененниями)</t>
  </si>
  <si>
    <t>№ 131-ФЗ от 06.10.2003;               № 182-ФЗ от 23.06.2016;                 № 596-п от 15.11.2018;</t>
  </si>
  <si>
    <t>ч.1 ст.14.1 пп.15;                  ст.12, ст.16;              в целом;</t>
  </si>
  <si>
    <t>06.10.2003 - не ограничен; 22.09.2016 - не ограничен;  01.01.2019-31.12.2030;</t>
  </si>
  <si>
    <t>Федеральными законами "О защите населения и территорий от чрезвычайных ситуаций природного и техногенного характера" (с изменениями), Федеральный закон"О санитарно-эпидемиологическом благополучии населения" (с изменениями),
Федеральный закон "Об погребении и похоронном деле" (с изменениями), Федеральный закон "О некомерческих организациях" (с изменениями); Постановление администрации города Нефтеюганска "О мерах по предотвращению завоза и распространения новой коронавирусной инфекции, вызванной COVID-2019, на территории города Нефтеюганска"; Постановление администрации города Нефтеюганска "О порядке предоставления в 2020 году субсидии юридическим лицам, предоставляющим населению бытовые услуги (баня) на территории города Нефтеюганска, на финансовое обеспечение затрат, связанных с профилактикой и устранением последствий распространения коронавирусной инфекции"</t>
  </si>
  <si>
    <t>№ 68-ФЗ от 21.12.1994;               № 52-ФЗ от 30.03.1999;              № 8-ФЗ от 12.01.1996; 
№ 7-ФЗ от 12.01.1996;                    № 536-п от 06.04.2020;               № 73-нп от 14.05.2020;</t>
  </si>
  <si>
    <t>гл.2 ст.11.1 пп. м;                          гл.6 ст.50 п.2 аб.6;                        в целом;                      в целом;                    п.4.1, п.4.2;              в целом;</t>
  </si>
  <si>
    <t>11.11.1994 - не ограничен; 30.03.1999- не ограничен; 20.01.1996 - не ограничен; 20.01.1996 - не ограничен; 10.04.2020 - не ограничен; 22.05.2020 - не ограничен;</t>
  </si>
  <si>
    <t>Федеральный закон  "Об общих принципах организации местного самоуправления в Российской Федерации" (с изменениями), Федеральный закон "О государственной социальной помощи "(с изменениями), Решение Думы города Нефтеюганска "О дополнительных мерах социальной поддержки для отдельных категорий граждан в городе Нефтеюганске" (с изменнениями); Постановление администрации города Нефтеюганска  "Об утверждении порядка предоставления субсидии из бюджета города Нефтеюганска на финансовое обеспечение затрат юридическим лицам (за исключением муниципальных учреждений), осуществляющим свою деятельность в сфере теплоснабжения, водоснабжения и водоотведения и оказывающим коммунальные услуги населению города Нефтеюганска, связанных с погашением задолженности за потребленные топливно-энергетические ресурсы"; Постановление администрации города Нефтеюганска "Об утверждении порядка предоставления субсидии из бюджета города Нефтеюганска на возмещение недополученных доходов юридическим лицам (за исключением субсидий государственным (муниципальным) учреждениям), индивидуальным предпринимателям, физическим лицам в связи с предоставлением населению бытовых услуг (баня) на территории города Нефтеюганска по тарифам, не обеспечивающим возмещение издержек" (с изменениями)</t>
  </si>
  <si>
    <t xml:space="preserve">№ 131-ФЗ от 06.10.2003;               № 178-ФЗ  от 17.07.1999;                № 276-V от 25.04.2012;                 № 142-нп от 17.09.2020;                 № 65-нп от 14.05.2018; </t>
  </si>
  <si>
    <t>гл.4 ст.20 п.5;    гл.3 ст.12 п.1;          в целом;                     в целом;                      в целом;</t>
  </si>
  <si>
    <t>06.10.2003 - не ограничен, 10.06.2000 - не ограничен, 01.05.2012 - не ограничен; 18.09.2020 - не ограничен; 18.05.2018- не ограничен;</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</si>
  <si>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Налоговый кодекс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</si>
  <si>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№25-ФЗ от 02.03.2007;                № 146-ФЗ от 31.07.1998;              № 605-п от 15.11.2018;</t>
  </si>
  <si>
    <t>ч.1 ст.17 пп.3;   ст.34;                     в целом;                    в целом;</t>
  </si>
  <si>
    <t>06.10.2003 - не ограничен, 01.06.2007 - не ограничен, 01.01.1999 - не ограничен; 01.01.2019-31.12.2030</t>
  </si>
  <si>
    <t>Федеральный закон "О государственных пособиях гражданам, имеющим детей "( с изменениями), Федеральный закон "Об основах системы профилактики безнадзорности и правонарушений несовершеннолетних "(с изменениями), Федеральный закон "О ежемесячных выплатах семьям, имеющим детей" (с изменениями); Постановление администрации города Нефтеюганска "Об утверждении муниципальной программы города Нефтеюганска «Дополнительные меры социальной поддержки отдельных категорий граждан города Нефтеюганска»" (с изменениями)</t>
  </si>
  <si>
    <t>№ 81-ФЗ  от 19.05.1995;               №120-ФЗ от 24.06.1999;             №418-ФЗ от 28.12.2017;                      № 601-п от 15.11.2018;</t>
  </si>
  <si>
    <t>в целом;         ст.25 п.2, ст.3;         в целом;                      в целом;</t>
  </si>
  <si>
    <t>22.05.1995 - не ограничен, 30.06.1999 - не ограничен, 01.01.2018 - не ограничен, 01.01.2019-31.12.2030</t>
  </si>
  <si>
    <t>Федеральный закон  "Об общих принципах организации местного самоуправления в Российской Федерации" (с изменениями), Закон Российской Федерации "О ветеринарии "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</si>
  <si>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№131-ФЗ от 06.10.2003;            №4979-1 от 14.05.1993;                   № 605-п от 15.11.2018;</t>
  </si>
  <si>
    <t>ч.1 ст.14.1 п.13
абз.2;                   ч.5 ст.3 ст.19;       в целом;</t>
  </si>
  <si>
    <t>06.10.2003 - не ограничен, 17.06.1993 - не ограничен; 01.01.2019-31.12.2030</t>
  </si>
  <si>
    <t>Федеральный закон "Об общих принципах организации местного самоуправления в Российской Федерации" (с изменениями), Федеральный закон "Об основах охраны здоровья граждан в Российской Федерации "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t>
  </si>
  <si>
    <t>№ 131-ФЗ от 06.10.2003;              №323-фз от 21.11.2011;               № 605-п от 15.11.2018;</t>
  </si>
  <si>
    <t>ч.5 ст.19 абз.1;  ч.1 ст.15;                  в целом;</t>
  </si>
  <si>
    <t xml:space="preserve"> 06.10.2003 - не ограничен, 22.11.2011 - не ограничен; 01.01.2019-31.12.2030</t>
  </si>
  <si>
    <t>№ 131-ФЗ от 06.10.2003;               №4979-1 от 14.05.1993;                    № 605-п от 15.11.2018;</t>
  </si>
  <si>
    <t>ч.1 ст.14.1 п.13
абз.2;                      ч.5 ст.3 ст.19;               в целом;</t>
  </si>
  <si>
    <t>Федеральный закон "Об общих принципах организации местного самоуправления в Российской Федерации" (с изменениями), Жилищный кодекс Российской Федерации  (с изменениями), Постановление Правительства ХМАО-Югры "О государственной программе Ханты-Мансийского автономного округа – Югры «Развитие жилищной сферы»" (с изменениями), Постановление администрации города Нефтеюганска "Об утверждении муниципальной программы города Нефтеюганска «Развитие жилищной сферы города Нефтеюганска»"(с изменениями)</t>
  </si>
  <si>
    <t>Федеральный закон "Об общих принципах организации местного самоуправления в Российской Федерации" (с изменениями), Федеральный закон  (с изменениями)
"О гражданской обороне", Федеральный закон "О защите населения и территорий от чрезвычайных ситуаций природного и техногенного характера" (с изменениями)</t>
  </si>
  <si>
    <t>06.10.2003 - не ограничен, 01.06.2007 - не ограничен, 07.08.1998 - не ограничен, 05.10.2018 - не ограничен</t>
  </si>
  <si>
    <t>В соответствии с Бюджетным кодексом Российской Федерации, Федеральным законом от 06.10.2003 № 131-ФЗ «Об общих принципах организации местного самоуправления в Российской Федерации», Положением о бюджетном устройстве и бюджетном процессе в городе Нефтеюганске, утверждённым решением Думы города от 25.09.2013 № 633-V, руководствуясь Уставом города Нефтеюганска, Дума города решила:</t>
  </si>
  <si>
    <t xml:space="preserve">1.Внести в решение Думы города Нефтеюганска от 21.12.2020 №880-VI «О бюджете города Нефтеюганска на 2021 год и плановый период 2022 и 2023 годов» (в редакции от 17.06.2021 №976-VI) следующие изменения: </t>
  </si>
  <si>
    <t xml:space="preserve">1.1.Пункт 1 изложить в следующей редакции: </t>
  </si>
  <si>
    <t xml:space="preserve">«1.Утвердить основные характеристики бюджета города Нефтеюганска (далее - бюджет города) на 2021 год:  </t>
  </si>
  <si>
    <r>
      <t>1)общий объём доходов бюджета города в сумме 9 749 151 081 рубль 63 копейки;</t>
    </r>
    <r>
      <rPr>
        <sz val="11"/>
        <rFont val="Calibri"/>
        <family val="2"/>
        <charset val="204"/>
      </rPr>
      <t xml:space="preserve"> </t>
    </r>
  </si>
  <si>
    <t>2)общий объём расходов бюджета города в сумме 11 499 123 366 рублей 63 копейки;</t>
  </si>
  <si>
    <r>
      <t>3)дефицит бюджета города в сумме 1 749 972 285 рублей;</t>
    </r>
    <r>
      <rPr>
        <sz val="11"/>
        <rFont val="Calibri"/>
        <family val="2"/>
        <charset val="204"/>
      </rPr>
      <t xml:space="preserve"> </t>
    </r>
  </si>
  <si>
    <t>4)верхний предел муниципального внутреннего долга города на 1 января 2022 года в объёме 33 577 600 рублей, в том числе верхний предел долга по муниципальным гарантиям 0 рублей;</t>
  </si>
  <si>
    <t>5)предельный объем муниципального внутреннего долга в размере                     3 267 611 153 рубля;</t>
  </si>
  <si>
    <t>6)объем расходов на обслуживание муниципального внутреннего долга 1 154 200 рублей.».</t>
  </si>
  <si>
    <t xml:space="preserve">1.2.Пункт 2 изложить в следующей редакции: </t>
  </si>
  <si>
    <t>«2.Утвердить основные характеристики бюджета города на плановый период 2022 и 2023 годов:</t>
  </si>
  <si>
    <t xml:space="preserve">1)общий объём доходов бюджета города на 2022 год в сумме                                 10 515 831 637  рублей и на 2023 год 9 593 309 987 рублей; </t>
  </si>
  <si>
    <t>2)общий объём расходов бюджета города на 2022 год в сумме                              10 765 819 189 рублей и на 2023 год 9 739 423 097 рублей, в том числе условно утвержденные расходы на 2022 год в сумме 110 000 000 рублей и на 2023 год в сумме 220 000 000 рублей;</t>
  </si>
  <si>
    <t>3)дефицит бюджета города на 2022 год в сумме 249 987 552 рубля, на 2023 год 146 113 110 рублей;</t>
  </si>
  <si>
    <r>
      <t>4)верхний предел муниципального внутреннего долга на 1 января        2023 года 0 рублей, на 1 января 2024 года 0 рублей, в том числе верхний предел долга по муниципальным гарантиям города на 2022 год в объёме 0 рублей, на 2023 год 0 рублей;</t>
    </r>
    <r>
      <rPr>
        <sz val="11"/>
        <rFont val="Calibri"/>
        <family val="2"/>
        <charset val="204"/>
      </rPr>
      <t xml:space="preserve"> </t>
    </r>
  </si>
  <si>
    <t>5)предельный объем муниципального внутреннего долга на 2022 год в размере 3 184 365 637 рублей и на 2023 год в размере 3 193 873 987 рублей;</t>
  </si>
  <si>
    <t>6)объем расходов на обслуживание муниципального внутреннего долга на 2022 год 13 800 рублей, на 2023 год 0 рублей.».</t>
  </si>
  <si>
    <t>1.3.Пункт 13 изложить в следующей редакции:</t>
  </si>
  <si>
    <t xml:space="preserve"> «13.Утвердить общий объем бюджетных ассигнований на исполнение публичных нормативных обязательств:</t>
  </si>
  <si>
    <t>1)на 2021 год в сумме 10 183 685 рублей;</t>
  </si>
  <si>
    <t>2)на 2022 год в сумме 8 877 400 рублей;</t>
  </si>
  <si>
    <t>3)на 2023 год в сумме 8 877 400 рублей.».</t>
  </si>
  <si>
    <t>1.4.Пункт 14 изложить в следующей редакции:</t>
  </si>
  <si>
    <t xml:space="preserve"> «14.Утвердить в бюджете общий объём межбюджетных трансфертов, получаемых из других бюджетов:</t>
  </si>
  <si>
    <t>1)на 2021 год 6 694 921 016 рублей 63 копейки;</t>
  </si>
  <si>
    <t xml:space="preserve">2)на 2022 год 7 331 466 000 рублей; </t>
  </si>
  <si>
    <t>3)на 2023 год 6 399 436 000 рублей.».</t>
  </si>
  <si>
    <r>
      <t>1.5.</t>
    </r>
    <r>
      <rPr>
        <sz val="11"/>
        <rFont val="Calibri"/>
        <family val="2"/>
        <charset val="204"/>
      </rPr>
      <t xml:space="preserve"> </t>
    </r>
    <r>
      <rPr>
        <sz val="14"/>
        <rFont val="Times New Roman"/>
        <family val="1"/>
        <charset val="204"/>
      </rPr>
      <t xml:space="preserve">Пункт 15 изложить в следующей редакции: </t>
    </r>
  </si>
  <si>
    <t>«1.5.По резервному фонду предусмотрены расходы в соответствии со статьей 81 Бюджетного кодекса Российской Федерации:</t>
  </si>
  <si>
    <t>1)на 2021 год в сумме 47 286 814 рублей;</t>
  </si>
  <si>
    <t>2)на 2022 год в сумме 5 000 000 рублей;</t>
  </si>
  <si>
    <t>3)на 2023 год в сумме 5 000 000 рублей.».</t>
  </si>
  <si>
    <t>1.6.Пункт 16 изложить в следующей редакции:</t>
  </si>
  <si>
    <t>«16.Установить объем бюджетных ассигнований дорожного фонда муниципального образования город Нефтеюганск:</t>
  </si>
  <si>
    <t xml:space="preserve">1)на 2021 год в сумме 83 191 045 рублей;  </t>
  </si>
  <si>
    <t xml:space="preserve">2)на 2022 год в сумме 62 250 400 рублей; </t>
  </si>
  <si>
    <t>3)на 2023 год в сумме 62 250 400 рублей.».</t>
  </si>
  <si>
    <t>1.7.Подпункт 7 пункта 17 признать утратившим силу.</t>
  </si>
  <si>
    <r>
      <t>1.8.Приложение 1 «Распределение доходов бюджета города Нефтеюганска на 2021 год по показателям классификации доходов» изложить в новой редакции согласно приложению 1 к настоящему решению.</t>
    </r>
    <r>
      <rPr>
        <sz val="13.5"/>
        <rFont val="Calibri"/>
        <family val="2"/>
        <charset val="204"/>
      </rPr>
      <t xml:space="preserve"> </t>
    </r>
  </si>
  <si>
    <t>1.9.Приложение 2 «Распределение доходов бюджета города Нефтеюганска на 2022 и 2023 годы по показателям классификации доходов» изложить в новой редакции согласно приложению 2 изложить в новой редакции согласно приложению 2 к настоящему решению.</t>
  </si>
  <si>
    <t xml:space="preserve">1.10.Приложение 3 «Источники финансирования дефицита бюджета города Нефтеюганска на 2021 год» изложить в новой редакции согласно приложению 3 к настоящему решению. </t>
  </si>
  <si>
    <t xml:space="preserve">1.11.Приложение 4 «Источники финансирования дефицита бюджета города Нефтеюганска на 2022 и 2023 годы» изложить в новой редакции согласно приложению 4 к настоящему решению. </t>
  </si>
  <si>
    <t>1.12.Приложение 5 «Перечень главных администраторов доходов бюджета города Нефтеюганска» изложить в новой редакции согласно приложению 5 к настоящему решению.</t>
  </si>
  <si>
    <t xml:space="preserve">1.13.Приложение 7 «Распределение бюджетных ассигнований по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города Нефтеюганск на 2021 год» изложить в новой редакции согласно приложению 6 к настоящему решению. </t>
  </si>
  <si>
    <t>1.14.Приложение 8 «Распределение бюджетных ассигнований по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города Нефтеюганск на плановый период 2022 и 2023 годов» изложить в новой редакции согласно приложению 7 к настоящему решению.</t>
  </si>
  <si>
    <t>1.15.Приложение 9 «Распределение бюджетных ассигнований по разделам, подразделам классификации расходов бюджета города Нефтеюганск на 2021 год» изложить в новой редакции согласно приложению 8 к настоящему решению.</t>
  </si>
  <si>
    <t>1.16.Приложение 10 «Распределение бюджетных ассигнований по разделам, подразделам классификации расходов бюджета города Нефтеюганск на плановый период 2022 и 2023 годов» изложить в новой редакции согласно приложению 9 к настоящему решению.</t>
  </si>
  <si>
    <t>1.17.Приложение 11 «Распределение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города Нефтеюганска на 2021 год» изложить в новой редакции согласно приложению 10 к настоящему решению.</t>
  </si>
  <si>
    <t>1.18.Приложение 12 «Распределение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города Нефтеюганска на плановый период 2022 и 2023 годов» изложить в новой редакции согласно приложению 11 к настоящему решению.</t>
  </si>
  <si>
    <t>1.19.Приложение 13 «Ведомственная структура расходов бюджета города Нефтеюганск на 2021 год» изложить в новой редакции согласно приложению 12 к настоящему решению.</t>
  </si>
  <si>
    <t>1.20.Приложение 14 «Ведомственная структура расходов бюджета города Нефтеюганск на плановый период 2022 и 2023 годов» изложить в новой редакции согласно приложению 13 к настоящему решению.</t>
  </si>
  <si>
    <t>1.21.Приложение 15 «Программа муниципальных внутренних заимствований города Нефтеюганска на 2021 год и плановый период 2022-2023 годы» изложить в новой редакции согласно приложению 14 к настоящему решению.</t>
  </si>
  <si>
    <r>
      <t>1.22.Приложение 16 «Программа муниципальных гарантий города Нефтеюганска на 2021 год и на плановый период 2022 и 2023 годов»</t>
    </r>
    <r>
      <rPr>
        <sz val="11"/>
        <rFont val="Calibri"/>
        <family val="2"/>
        <charset val="204"/>
      </rPr>
      <t xml:space="preserve"> </t>
    </r>
    <r>
      <rPr>
        <sz val="13.5"/>
        <rFont val="Times New Roman"/>
        <family val="1"/>
        <charset val="204"/>
      </rPr>
      <t>изложить в новой редакции согласно приложению 15 к настоящему решению.</t>
    </r>
  </si>
  <si>
    <t>2.Опубликовать решение в газете «Здравствуйте, нефтеюганцы!» и разместить на официальном сайте органов местного самоуправления города Нефтеюганска в сети Интернет.</t>
  </si>
  <si>
    <t xml:space="preserve">3.Решение вступает в силу после его официального опубликования. </t>
  </si>
  <si>
    <t>2024</t>
  </si>
  <si>
    <t>пункт 10 части 1 статьи 16, ст.19</t>
  </si>
  <si>
    <t>пункт17 части 1 статьи 16, в целом</t>
  </si>
  <si>
    <t>06.10.2003 - не ограничен, 17.11.1992 - не ограничен</t>
  </si>
  <si>
    <t>04-2713</t>
  </si>
  <si>
    <t xml:space="preserve">Федеральный закон "Об общих принципах организации местного самоуправления в Российской Федерации" (с изменениями), Гражданский кодекс Российской Федерации (с изменениями), Федеральный закон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 с изменениями), Федеральный закон "О приватизации государственного и муниципального имущества" (с изменениями), Федеральный закон "О концессионных соглашениях"( с изменениями) </t>
  </si>
  <si>
    <t>№131-ФЗ от 06.10.2003, №51-ФЗ от 30.11.1994,        № 159-ФЗ от 22.07.2008, №178-ФЗ от 21.12.2001, №115-ФЗ от 21.07.2005</t>
  </si>
  <si>
    <t>06.10.2003 - не ограничен, 30.11.1994 - не ограничен, 22.07.2008 - не ограничен, 21.12.2001 - не ограничен, 21.07.2005 - не ограничен</t>
  </si>
  <si>
    <t>№131-ФЗ от 06.10.2003, N188-ФЗ от 29.12.2004, № 476-п от 31.10.2021, 602-п от 15.11.2018</t>
  </si>
  <si>
    <t>Федеральный закон "Об общих принципах организации местного самоуправления в Российской Федерации" (с изменениями), Федеральный закон "О пожарной безопасности"  (с изменениями)</t>
  </si>
  <si>
    <t>Подпункт 10 части 1 статьи 16</t>
  </si>
  <si>
    <t>06.10.2003 - не ограничен, 21.12.1994 - не ограничен</t>
  </si>
  <si>
    <t>Федеральный закон "Об общих принципах организации местного самоуправления в Российской Федерации" (с изменениями), Закон Российской Федерации "О средствах массовой информации "  (с изменениями</t>
  </si>
  <si>
    <t xml:space="preserve">06.10.2003 - не ограничен, 08.02.1992 - не ограничен </t>
  </si>
  <si>
    <t>Федеральный закон от "Об общих принципах организации местного самоуправления в Российской Федерации"( с изменениями), Федеральный закон "О дополнительных гарантиях по социальной поддержке детей-сирот и детей, оставшихся без попечения родителей"( с изменениями )</t>
  </si>
  <si>
    <t>№131-ФЗ от 06.10.2003, №159-ФЗ от 21.12.1996</t>
  </si>
  <si>
    <t xml:space="preserve">23.12.1996 - не ограничен </t>
  </si>
  <si>
    <t xml:space="preserve">№ 68-ФЗ от 21.12.1994;                           № 8-ФЗ от 12.01.1996; 
№ 7-ФЗ от 12.01.1996;                              </t>
  </si>
  <si>
    <t xml:space="preserve">гл.2 ст.11.1 пп. м;                          гл.6 ст.50 п.2 аб.6;                                       п.4.1, п.4.2;             </t>
  </si>
  <si>
    <t>11.11.1994 - не ограничен; 30.03.1999- не ограничен; 10.04.2020 - не ограничен</t>
  </si>
  <si>
    <t>Федеральными законами "О защите населения и территорий от чрезвычайных ситуаций природного и техногенного характера" (с изменениями), Федеральный закон"О санитарно-эпидемиологическом благополучии населения" (с изменениями),
Постановление администрации города Нефтеюганска "О мерах по предотвращению завоза и распространения новой коронавирусной инфекции, вызванной COVID-2019, на территории города Нефтеюганска"</t>
  </si>
  <si>
    <t xml:space="preserve">№ 68-ФЗ от 21.12.1994;                           № 8-ФЗ от 12.01.1996; 
№ 7-ФЗ от 12.01.1996;               </t>
  </si>
  <si>
    <t xml:space="preserve">№ 68-ФЗ от 21.12.1994;                           № 8-ФЗ от 12.01.1996; 
№ 7-ФЗ от 12.01.1996;          </t>
  </si>
  <si>
    <t>№131-ФЗ от 06.10.2003 , N 159-ФЗ от 21.12.1996</t>
  </si>
  <si>
    <t>06.10.2003 - не ограничен, 21.12.1996 - не ограничен</t>
  </si>
  <si>
    <t>Федеральный закон"Об общих принципах организации местного самоуправления в Российской Федерации" (с изменениями); Федеральный закон "О дополнительных гарантиях по социальной поддержке детей-сирот и детей оставшихся без попечения родителей" (с изменениями)</t>
  </si>
  <si>
    <t xml:space="preserve">ч.1 ст.16 пп. 6;       </t>
  </si>
  <si>
    <t>Федеральный закон Об энергосбережении и энергетической эффективности и о внесении изменений в отдельные законодательные акты;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t>
  </si>
  <si>
    <t>Федеральный закон "Об общих принципах организации местного самоуправления в Российской Федерации" (с изменениями), 
Федеральный закон «О государственных гарантиях и компенсациях для лиц, работающих и проживающих в районах Крайнего Севера и приравненных к ним местностях» (с изменениями),
Решение Думы города Нефтеюганска "Об утверждении положения о гарантиях и компенсациях для лиц, проживающих в муниципальном образовании города Нефтеюганск, работающих в организациях, финансируемых из бюджета муниципального образования город Нефтеюганск" (с изменениями)</t>
  </si>
  <si>
    <t>№131-ФЗ от 06.10.2003,  N 3612-1 ВС РФ от 09.10.1992</t>
  </si>
  <si>
    <t>пункт 28 части 1 статьи 16, в целом, в целом</t>
  </si>
  <si>
    <t xml:space="preserve">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Федеральный закон  "О некоммерческих организациях" (с изменениями), постановление администрации города Нефтеюганска "О порядке формирования, финансового обеспечения  выполнения муниципального задания муниципальными учреждениями города Нефтеюганска и предоставления субсидий муниципальным бюджетным  и автономным учреждениям города Нефтеюганска на финансовое обеспечение выполнения муниципального задания" (с изменениями)
</t>
  </si>
  <si>
    <t>06.10.2003 - не ограничен, 01.06.2007 - не ограничен, 24.01.1996 - не ограничен, 17.02.2018 - не ограничен</t>
  </si>
  <si>
    <t xml:space="preserve">06.10.2003 - не ограничен, 01.06.2007 - не ограничен, 15.06.2002 - не ограничен, </t>
  </si>
  <si>
    <t>06.10.2003 - не ограничен, 16.04.1993 - не ограничен</t>
  </si>
  <si>
    <t>№131-ФЗ от 06.10.2003,№166-ФЗ от 15.12.2001,N25-ФЗ от 02.03.2007,  №475 от 30.05.2005, №197-ФЗ от 30.12.2001.</t>
  </si>
  <si>
    <t xml:space="preserve">06.10.2003 - не ограничен, 17.12.2001 - не ограничен, 01.06.2007 - не ограничен, 30.05.2005 - не ограничен,         31.12.2001- не ограничен.
</t>
  </si>
  <si>
    <t>Федеральный закон  «Об основах системы профилактики правонарушений в Российской Федерации», Федеральный закон  "Об участии граждан в охране общественного порядка"</t>
  </si>
  <si>
    <t xml:space="preserve">№ 182-ФЗ от 23.06.2016, N 44-ФЗ (ред. от 31.12.2017) от 02.04.2014 </t>
  </si>
  <si>
    <t>в целом, в целом</t>
  </si>
  <si>
    <t>21.09.2016 - не ограничен, 30.06.2014г. - не ограничен.</t>
  </si>
  <si>
    <t>Осуществление мероприятий в сфере профилактики правонарушений</t>
  </si>
  <si>
    <t>06.10.2003 - не ограничен, 01.06.2007 - не ограничен, 01.01.2017 - не ограничен, 05.10.2018 - не ограничен</t>
  </si>
  <si>
    <r>
      <t xml:space="preserve">Плановый реестр расходных обязательств </t>
    </r>
    <r>
      <rPr>
        <b/>
        <u/>
        <sz val="11"/>
        <color indexed="8"/>
        <rFont val="Times New Roman"/>
        <family val="1"/>
        <charset val="204"/>
      </rPr>
      <t>Департамент финансов администрации города Нефтеюганска</t>
    </r>
    <r>
      <rPr>
        <b/>
        <sz val="11"/>
        <color indexed="8"/>
        <rFont val="Times New Roman"/>
        <family val="1"/>
        <charset val="204"/>
      </rPr>
      <t xml:space="preserve"> на 2023 год и на плановый период 2024 и 2025 годов</t>
    </r>
  </si>
  <si>
    <t>2025</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</si>
  <si>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 Закон ХМАО - Югры "Об отдельных вопросах муниципальной службы в Ханты-Мансийском автономном округе - Югре"; Закон ХМАО - Югры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Югре";Приказ Минздравсоцразвития РФ "Об утверждении Порядка прохождения диспансеризации государственными гражданскими служащими Российской Федерации и муниципальными служащими, перечня заболеваний, препятствующих поступлению на государственную гражданскую службу Российской Федерации и муниципальную службу или ее прохождению, а также формы заключения медицинского учреждения";Решение Думы города Нефтеюганска "О новой редакции Устава города Нефтеюганска";  Решение Думы города Нефтеюганска "О Положении о порядке и условиях предоставления гарантий при осуществлении полномочий лица, замещающего муниципальную должность органа местного самоуправления города Нефтеюганска"; Решение Думы города Нефтеюганска "Об утверждении Положения о порядке и размерах выплат по страхованию лиц, замещающих муниципальные должности в городе Нефтеюганске"; Решение Думы города Нефтеюганска "Об утверждении Положения о порядке, размерах и условиях предоставления дополнительных гарантий муниципальным служащим города Нефтеюганска"; Решение Думы города Нефтеюганска "Об утверждении Положения о наградах и почётном звании муниципального образования город Нефтеюганск»; Решение Думы города Нефтеюганска "Об утверждении Положения о порядке и размерах выплат по обязательному государственному страхованию лиц, замещающих должности муниципальной службы в органах местного самоуправления города Нефтеюганска»; Распоряжение Председателя Думы города "Об обеспечении, выдаче и списании подарков, ценных подарков, цветов и сувенирной продукции"; Постановление Председателя Думы "Об утверждении Положения о командировании лиц, замещающих должности муниципальной службы в Думе города Нефтеюганска"; Постановление Председателя Думы "Об утверждении нормативных затрат на обеспечение функций Думы города Нефтеюганска"; Распоряжение Председателя Думы города "О порядке использования сотовой связи в Думе города Нефтеюганска".</t>
  </si>
  <si>
    <t>ст.35; ст.34; ст 21; в целом; п.3;п.п.9,11 ст18, ч.2 ст.26.1, ст.43,ст.46,4; в целом; п.1-3 раздела VIII; в целом; пп 7.7 п 7,пп.17.1,17.2 п.17; п.7.1-7.3 раздела VII; пп.5-8; в целом; в целом; в целом.</t>
  </si>
  <si>
    <t>06.10.2003 - не ограничен, 01.06.2007 - не ограничен, 10.08.2007 - не ограничен, 10.01.2008- не ограничен, 02.02.2010-не ограничен, 08.07.2005-не ограничен, 25.04.2008-не ограничен, 28.11.2006-не ограничен, 06.04.2013-не ограничен, 04.11.2016-не ограничен, 28.10.2009-не ограничен, 30.12.2016-не ограничен, 28.01.2022-не ограничен, 29.07.2022-31.12.2023, 26.05.2022-не ограничен.</t>
  </si>
  <si>
    <t>№131-ФЗ от 06.10.2003, №25-ФЗ от 02.03.2007; №113-оз от 20.07.2007; № 201-оз от 14.12.2009; № 984н от 14.12.2009; №475 от 30.05.2005; № 404-IV от 25.04.2008; №108-IV от 21.11.2006; № 530-V от 28.03.2013; № 30-VI от 31.10.2016; № 654-IV от 28.09.2009; 67-од от 30.12.2016; № 8-П от 27.01.2022; 36-П от 29.07.2022; № 22-од от 26.05.2022.</t>
  </si>
  <si>
    <t xml:space="preserve"> N 146-ФЗ от 31 июля 1998 года, № 17-ФЗ от 05.08.2000; № 278-п от 23.08.2019; №440-VI  от 26.09.2018;№ 516-VI от 26.12.2018.</t>
  </si>
  <si>
    <t>в целом; в целом; в целом; в целом.</t>
  </si>
  <si>
    <t>01.01.1999-не ограничен, 01.01.201-не ограничен;01.01.2020-не ограничен; 06.10.2018 - не ограничен; 01.01.2019 -не ограничен.</t>
  </si>
  <si>
    <t xml:space="preserve"> № 197-ФЗ от 30.12.2001; № 4520-1 ФЗ от 19.02.1993; № 373-V от 27.09.2012.</t>
  </si>
  <si>
    <t>01.02.2002-не ограничен, 01.06.1993 - не ограничен, 06.10.2012-не ограничен</t>
  </si>
  <si>
    <t>301</t>
  </si>
  <si>
    <t>Счётная палата города Нефтеюганска</t>
  </si>
  <si>
    <t>Федеральный закон "Об общих принципах организации местного самоуправления в Российской Федерации" (с изменениями), Федеральный закон "О муниципальной службе в Российской Федерации" (с изменениями);Федеральный закон "Об общих принципах организации и деятельности контрольно-счетных органов субъектов Российской Федерации и муниципальных образований"; Закон ХМАО - Югры "Об отдельных вопросах муниципальной службы в Ханты-Мансийском автономном округе - Югре"; Закон ХМАО - Югры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Югре";Приказ Минздравсоцразвития РФ "Об утверждении Порядка прохождения диспансеризации государственными гражданскими служащими Российской Федерации и муниципальными служащими, перечня заболеваний, препятствующих поступлению на государственную гражданскую службу Российской Федерации и муниципальную службу или ее прохождению, а также формы заключения медицинского учреждения";Решение Думы города Нефтеюганска "О новой редакци Устава города Нефтеюганска"; Решение Думы города "О Счётной палате города Нефтеюганска"; Решение Думы города Нефтеюганска "О Положении о порядке и условиях предоставления гарантий при осуществлении полномочий лица, замещающего муниципальную должность органа местного самоуправления города Нефтеюганска"; Решение Думы города Нефтеюганска "Об утверждении Положения о порядке и размерах выплат по страхованию лиц, замещающих муниципальные должности в городе Нефтеюганске"; Решение Думы города Нефтеюганска "Об утверждении Положения о порядке, размерах и условиях предоставления дополнительных гарантий муниципальным служащим города Нефтеюганска"; Решение Думы города Нефтеюганска "Об утверждении Положения о порядке и размерах выплат по обязательному государственному страхованию лиц, замещающих должности муниципальной службы в органах местного самоуправления города Нефтеюганска»;  Приказ "Об утверждении Положения о командировании лиц, замещающих должности муниципальной службы в  Счетной палате города Нефтеюганска"; Приказ "Об утверждении нормативных затрат на обеспечение функций Счётной палаты города Нефтеюганска в 2023 году и плановом периоде 2024-2025 годов"; Распоряжение Председателя Счётной палаты "О порядке использования сотовой связи в Счётной палате города Нефтеюганска".</t>
  </si>
  <si>
    <t>№131-ФЗ от 06.10.2003, №25-ФЗ от 02.03.2007,  № 6-ФЗ от 07.02.2011; №113-оз от 20.07.2007; №201-оз от 28.12.2007; № 984н от 14.12.2009; №475 от 30.05.2005; № 56-VII от 22.12.2021; № 404-IV от 25.04.2008; №108-IV от 21.11.2006; № 530 от 28.03.2013; № 654-IV от 28.10.2009; № 11-нп от 10.03.2022; № 51-П от 29.07.2022; № 33-од от 27.04.2022.</t>
  </si>
  <si>
    <t>Ст.38; ст.34; ст 20; ст 21; в целом; п.3; ст.29, ст.43,ст.46,4; в целом;в целом; п.1-3 раздела VIII; в целом; п.7.1-7.3 раздела VII; в целом; в целом; в целом.</t>
  </si>
  <si>
    <t>06.10.2003 - не ограничен, 01.06.2007 - не ограничен, 01.10.2011-не ограничен, 10.08.2007 - не ограничен, 10.01.2008-не ограничен, 02.02.2010-не ограничен, 08.07.2005-не ограничен, 01.01.2022-не ограничен, 25.04.2008-не ограничен, 28.11.2006-не ограничен, 06.04.2013-не ограничен, 28.10.2009-не ограничен, 12.03.2022-не ограничен, 29.07.2022-31.12.2023, 27.04.2022-не ограничен.</t>
  </si>
  <si>
    <t xml:space="preserve">Федеральный закон  Налоговый кодекс Российской Федерации (с изменениями), Постановление Правительства Ханты-Мансийского АО - Югры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в Ханты-Мансийском автономном округе - Югре";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(с изменениями); Решение Думы города Нефтеюганска " Об утверждении правил исчисления денежного содержания лиц, замещающих муниципальные должности и лиц, замещающих должности муниципальной службы в органах местного самоуправления города Нефтеюганска".
</t>
  </si>
  <si>
    <t>№ 146-ФЗ от 31 июля 1998 года, №117-ФЗ от 05.08.2000; №278-п от 23.08.2019; №440-VI  от 26.09.2018; № 516-VI от 26.12.2018.</t>
  </si>
  <si>
    <t>01.01.1999- не ограничен, 01.01.2001- не ограничен; 01.01.2020-не ограничен; 06.10.2018 - не ограничен, 01.01.2019-не ограничен.</t>
  </si>
  <si>
    <t>Федеральный закон "Об общих принципах организации местного самоуправления в Российской Федерации" (с изменениями), 
Федеральный закон "О физической культуре и спорте в Российской Федерации"(с изменениями),
Закон ХМАО-Югры "О регулировании отдельных вопросов в сфере физической культуры и спорта в Ханты-Мансийском автономном округе - Югре" (с изменениями)
Федеральнгый закон "Об основах систем профилактики правонарушений в Российской Федерации"</t>
  </si>
  <si>
    <t xml:space="preserve">№ 131-ФЗ от 06.10.2003, 
N 329-ФЗ от 04.12.2007,
№ 1-оз от 27.02.2020,
№ 182-ФЗ от 23.06.2016
</t>
  </si>
  <si>
    <t>Подпункт 19 части 1 статьи 16, 
ст.9,
ст.9,
ст.11</t>
  </si>
  <si>
    <t>с 01.01.2009 - не ограничен (ст.16 с 08.10.2003 - не ограничен), 
с 30.03.2008 - не ограничен,
с 29.02.2020 - не ограничен,
с 21.09.2016 - не ограничен</t>
  </si>
  <si>
    <t>Федеральный закон "Об общих принципах организации местного самоуправления в Российской Федерации", 
Федеральный закон «Об основах системы профилактики правонарушений в Российской Федерации»</t>
  </si>
  <si>
    <t xml:space="preserve">№ 131-ФЗ от 06.10.2003, 
№ 182-ФЗ от 23.06.2016 </t>
  </si>
  <si>
    <t>Подпункт 9 части 1 статьи 17, 
ст. 12</t>
  </si>
  <si>
    <t>с 01.01.2009 - не ограничен (ст.16 с 08.10.2003 - не ограничен),
с 21.09.2016 - не ограничен</t>
  </si>
  <si>
    <t>«О  муниципальной программе города Нефтеюганска «Управление муниципальным имуществом города Нефтеюганска»</t>
  </si>
  <si>
    <t>Постановление администрации города Нефтеюганска от 15.11.2018 № 606-п</t>
  </si>
  <si>
    <t>В целом</t>
  </si>
  <si>
    <t>01.01.2019, до 31.12.2030</t>
  </si>
  <si>
    <t>«О государственной программе ХМАО-Югры "Жилищно-коммунальный комплекс и городская среда», «О государственной программе ХМАО-Югры "Развитее жилищной сферы»,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"Об утверждении муниципальной программы города Нефтеюганска «Развитие жилищной сферы в городе Нефтеюганске»</t>
  </si>
  <si>
    <t>Постановление Правительства ХМАО-Югры от 05.10.2018 № 347-п, Постановление Правительства ХМАО-Югры от 05.10.2018 № 346-п, Постановление администрации города Нефтеюганска от 15.11.2018 №605-п, Постановление администрации города Нефтеюганска от 15.11.2018 №602-п</t>
  </si>
  <si>
    <t xml:space="preserve"> Постановление Правительства ХМАО-Югры "О государственной программе ХМАО-Югры "Современная транспортная система", Постановление администрации города Нефтеюганска "Об утверждении муниципальной программы города Нефтеюганска "Развитие транспортной системы в городе Нефтеюганске""
</t>
  </si>
  <si>
    <t>№354-п от 05.10.2018, №604-п от 15.11.2018</t>
  </si>
  <si>
    <t>01.01.2019, не ограничен, 01.01.2019, до 31.12.2030</t>
  </si>
  <si>
    <t>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t>
  </si>
  <si>
    <t xml:space="preserve"> №592-п от 15.11.2018 </t>
  </si>
  <si>
    <t>№338-п от 05.10.2018, №598-п от 15.11.2018</t>
  </si>
  <si>
    <t>«О государственной программе ХМАО-Югры «Развитие образования», Об утверждении муниципальной программы города Нефтеюганска «Развитие образования и молодёжной политики в городе Нефтеюганске»</t>
  </si>
  <si>
    <t>Постановление администрации города Нефтеюганска  "Об утверждении муниципальной программы города Нефтеюганска «Развитие образования и молодёжной политики в городе Нефтеюганске»"</t>
  </si>
  <si>
    <t xml:space="preserve"> №598-п от 15.11.2018 </t>
  </si>
  <si>
    <t xml:space="preserve"> 01.01.2019 до 31.12.2030</t>
  </si>
  <si>
    <t>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t>
  </si>
  <si>
    <t xml:space="preserve"> №599-п от 15.11.2018   </t>
  </si>
  <si>
    <t>01.01.2019 до 31.12.2030</t>
  </si>
  <si>
    <t xml:space="preserve">Постановление администрации города Нефтеюганска "Об утверждении муниципальной программы города Нефтеюганска «Развитие физической культуры и спорта в городе Нефтеюганске»  </t>
  </si>
  <si>
    <t xml:space="preserve">№600-п  от 15.11.2018 </t>
  </si>
  <si>
    <t xml:space="preserve">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t>
  </si>
  <si>
    <t xml:space="preserve">  №605-п от 15.11.2018 </t>
  </si>
  <si>
    <t xml:space="preserve"> Градостроительный кодекс Российской Федерации  (с изменениями), Земельный кодекс Российской Федерации (с измененниями), «О кадастровой деятельности»</t>
  </si>
  <si>
    <t xml:space="preserve">N190-ФЗ от 29.12.2004, N136-ФЗ от 25.10.2001, 221-ФЗ от 24.07.2007 </t>
  </si>
  <si>
    <t>ст.9,24,31,32,33,41-46,57.3, ст.39.11, в целом</t>
  </si>
  <si>
    <t xml:space="preserve"> 30.12.2004 - не ограничен, 30.10.2001 - не ограничен, 01.03.2008, не ограничен</t>
  </si>
  <si>
    <t>№131-ФЗ от 06.10.2003, №195-ФЗ от 30.12.2001</t>
  </si>
  <si>
    <t>01.01.2009 - не ограничен, 01.07.2002 - не ограничен</t>
  </si>
  <si>
    <t xml:space="preserve">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t>
  </si>
  <si>
    <t xml:space="preserve"> №440-VI РД от 26.09.2018</t>
  </si>
  <si>
    <t xml:space="preserve"> 01.01.2019 - не ограничен</t>
  </si>
  <si>
    <t xml:space="preserve">«Положения об оплате и стимулирования труда работников муниципального учреждения «Управление капитального строительства», Кодекс РФ Об административных правонарушениях </t>
  </si>
  <si>
    <t>приказ муниципального казенного учереждения "Управление капитального строительства" №205 от 15.08.2018г., №195-ФЗ от 30.12.2001</t>
  </si>
  <si>
    <t xml:space="preserve"> 01.01.2019 - не ограничен, 01.07.2002 - не ограничен</t>
  </si>
  <si>
    <t xml:space="preserve">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(с изменениями), Решение Думы города Нефтеюганска "Об утверждении Положения о гарантиях и компенсациях для лиц, проживающих в муниципальном образовании город Нефтеюганск, работающих в организациях, финансируемых из бюджета муниципального образования город Нефтеюганск". </t>
  </si>
  <si>
    <t>№ 4520-1 ФЗ от 19.02.1993; № 373-V от 27.09.2012.</t>
  </si>
  <si>
    <t>06.10.2012-не ограничен</t>
  </si>
  <si>
    <t>«О порядке компенсации расходов на обследование на новую коронавирусную инфекцию, вызванную COVID – 19, понесенных муниципальными служащими администрации города, органов администрации города, работниками муниципальных учреждений города Нефтеюганска, возвращающимися в Ханты-Мансийский автономный округ – Югру из отпусков»</t>
  </si>
  <si>
    <t xml:space="preserve">Постановление администрации города Нефтеюганска 07.12.2020 № 2106-п </t>
  </si>
  <si>
    <t>01.01.2021, до13.07.2021</t>
  </si>
  <si>
    <t>Федеральный закон  "Об общих принципах организации местного самоуправления в РФ";      
Федеральный закон  "О внесении изменений в отдельные законодательные акты РФ в связи с принятием федерального закона "О ратификации конвенции совета европы о предупреждении терроризма" и федерального закона "О противодействии терроризму" 
Постановление администрации города Нефтеюганска "Об утверждении муниципальной программы "Профилактика экстремизма, гармонизация межэтнических и межкультурных отношений в городе Нефтеюганске "</t>
  </si>
  <si>
    <t xml:space="preserve">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
</t>
  </si>
  <si>
    <t xml:space="preserve">№ 131-фз от 06.10.2003              №599-п от 15.11.2018                         </t>
  </si>
  <si>
    <t xml:space="preserve"> гл.3 ст.16 п.1 п/п 7.1;
в целом</t>
  </si>
  <si>
    <t>Федеральный закон "Об общих принципах организации местного самоуправления в РФ";          
Постановление  администрации города Нефтеюганска "Об утверждении муниципальной программы города Нефтеюганска «Развитие культуры и туризма в городе Нефтеюганске»;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t>
  </si>
  <si>
    <t>№ 131-фз от 06.10.2003                          №599-п от 15.11.2018                      440-VI от 26.09.2018</t>
  </si>
  <si>
    <t>гл.3 ст.17 п.1 п/п3;
 в целом       в целом</t>
  </si>
  <si>
    <t xml:space="preserve">№261-ФЗ от 23.11.2009;                                                                                                                   
№605-п от 15.11.2018    </t>
  </si>
  <si>
    <t>Подпрограмма "Повышение энергоэффективности в отраслях экономики";
в целом</t>
  </si>
  <si>
    <t xml:space="preserve">срок действия не ограничен; 
01.01.2019-31.12.2030
</t>
  </si>
  <si>
    <t>04-2532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</si>
  <si>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</si>
  <si>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Федеральный закон "О присяжных заседателях федеральных судов общей юрисдикции в Российской Федерации " (с изменениями)</t>
  </si>
  <si>
    <t>№113-ФЗ  от 20.08.2004</t>
  </si>
  <si>
    <t>05.09.2004 - не ограничен</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</si>
  <si>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</si>
  <si>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Федеральный закон "Об общих принципах организации местного самоуправления в Российской Федерации" (с изменениями), Гражданский кодекс Российской Федерации (с изменениями)</t>
  </si>
  <si>
    <t>№131-ФЗ от 06.10.2003, №51-ФЗ от 30.11.1994</t>
  </si>
  <si>
    <t>06.10.2003 - не ограничен, 30.11.1994 - не ограничен</t>
  </si>
  <si>
    <t>06.10.2003 - не ограничен, 29.12.2004 - не ограничен, 01.01.2022 - 31.12.2030, 01.01.2019 - 31.12.2030</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</si>
  <si>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</si>
  <si>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Федеральный закон "Об общих принципах организации местного самоуправления в Российской Федерации"( с изменениями), Федеральный закон "Об энергосбережении и энергетической эффективности и о внесении изменений в отдельные законодательные акты"</t>
  </si>
  <si>
    <t>№131-ФЗ от 06.10.2003, №261-ФЗ от 23.11.2009</t>
  </si>
  <si>
    <t>№131-ФЗ от 06.10.2003, N188-ФЗ от 29.12.2004</t>
  </si>
  <si>
    <t>Федеральный закон"Об общих принципах организации местного самоуправления в Российской Федерации" (с изменениями), 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(с измениями),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 Постановление администрации города Нефтеюганска "Об утверждении порядка предоставления субсидии из бюджета города Нефтеюганска на возмещение затрат по откачке и вывозу бытовых сточных вод от многоквартитных жилых домов, подключенных к централизиванной системе водоснабжения, оборудованных внутридомовой системой водоотведения и не подключенных к сетям централизованной системе водоотведения на территории города Нефтеюганска" (с изменениями)</t>
  </si>
  <si>
    <t xml:space="preserve">№131-ФЗ от 06.10.2003 ,                     №347-п  от 05.10.2018,                № 605-п от 15.11.2018,                   № 40-нп от 13.04.2021 </t>
  </si>
  <si>
    <t>06.10.2003 - не ограничен; 01.01.2019 - 31.12.2030; 01.01.2019 - 31.12.2030; 16.04.2021 - не ограничен;</t>
  </si>
  <si>
    <t>Федеральный закон "Об общих принципах организации местного самоуправления в Российской Федерации" (с изменениями), Жилищный кодекс Российской Федерации  (с изменениями), Постановление Правительства РФ "Об утверждении Положения о признании помещения жилым помещением, жилого помещения непригодным для проживания, многоквартирного дома аварийным и подлежащим сносу или реконструкции, садового дома жилым домом и жилого дома садовым домом", Постановление администрации города Нефтеюганска "Об утверждении муниципальной программы города Нефтеюганска «Доступная среда в городе Нефтеюганске»" (с изменениями), Постановление администрации города Нефтеюганска "Об утверждении муниципальной программы города Нефтеюганска «Развитие жилищной сферы города Нефтеюганска»"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(с изменениями), Постановление администрации города Нефтеюганска "Об утверждении порядка предоставления субсидии из бюджета города Нефтеюганска на возмещение недополученных доходов юридическим лицам (за исключением субсидий государственным (муниципальным учреждениям), индивидуальным предпринимателям, физическим лицам в связи с предоставлением гражданам услуги по надлежащему содержанию общего имущества в многоквартирных домах по размерам платы, не обеспечивающим возмещение издержек" (с изменениями)</t>
  </si>
  <si>
    <t xml:space="preserve">№131-ФЗ от 06.10.2003,                №188-ФЗ от 29.12.2004,               №47 от 28.01.2006,     № 595-п от 15.11.2018,              №602-п от 15.11.2018,                 № 605-п от 15.11.2018,              №91-нп  от 20.05.2019 </t>
  </si>
  <si>
    <t>ч.1 ст.16 пп. 6;                        ст. 91.13;             в целом;                     в целом;                       в целом;                      в целом;                    в целом</t>
  </si>
  <si>
    <t>06.10.2003 - не ограничен; 01.03.2005 - не ограничен; 18.08.2007 - не ограничен; 01.01.2019-31.12.2030; 01.01.2019-31.12.2030; 24.05.2019 - не тограничен</t>
  </si>
  <si>
    <t>Федеральный закон"Об общих принципах организации местного самоуправления в Российской Федерации" (с изменениями), Федеральному закону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Постановление администрации города Нефтеюганска "Об утверждении муниципальной программы города Нефтеюганска «Развитие транспортной системы в городе Нефтеюганске»" (с изменениями), Постановление администрации города Нефтеюганска «Об утверждении положения об организации перевозок пассажиров автомобильным транспортом по муниципальным маршрутам регулярных перевозок на территории города Нефтеюганска»(с изменениями)</t>
  </si>
  <si>
    <t xml:space="preserve">№131-ФЗ от 06.10.2003;                № 220-ФЗ от 13.07.2015;               № 604-п от 15.11.2018;             №103-нп от 04.07.2018                 </t>
  </si>
  <si>
    <t>ч.1 ст. 16 пп. 7; в целом;                    в целом;                   в целом</t>
  </si>
  <si>
    <t xml:space="preserve">06.10.2003 - не ограничен; 14.07.2015 - не ограничен;  01.01.2019-31.12.2030; 08.07.2018 - не ограничен;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</si>
  <si>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</si>
  <si>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Федеральный закон"Об общих принципах организации местного самоуправления в Российской Федерации" (с изменениями), Постановление администрации города Нефтеюганска "Об утверждении муниципальной программы города Нефтеюганска "Профилактика терроризма в городе Нефтеюганске" (с изменениями)</t>
  </si>
  <si>
    <t xml:space="preserve">№131-ФЗ от 06.10.2003;                           №1039-п от 01.10.2019                </t>
  </si>
  <si>
    <t>ч.1 ст. 16 пп. 7;          в целом;</t>
  </si>
  <si>
    <t>06.10.2003 - не ограничен; 01.01.2019-31.12.2030;</t>
  </si>
  <si>
    <t>.1 ст. 16 пп.10;  ст.19;                               в целом;</t>
  </si>
  <si>
    <t>создание условий для организации досуга и обеспечения жителей городского округа услугами организаций культуры</t>
  </si>
  <si>
    <t>Федеральный закон "Об общих принципах организации местного самоуправления в Российской Федерации" (с изменениями), Федеральный закон "О погребении и похоронном деле" (с изменениями)</t>
  </si>
  <si>
    <t xml:space="preserve">№131-ФЗ от 06.10.2003 №131-ФЗ, N 8-ФЗ от 12.01.1996 </t>
  </si>
  <si>
    <t>Подпункт 23 части 1 статьи 16, в целом</t>
  </si>
  <si>
    <t>06.10.2003 - не ограничен, 12.01.1996 - не ограничен</t>
  </si>
  <si>
    <t>Федеральный закон "Об общих принципах организации местного самоуправления в Российской Федерации" (с изменениями), Градостроительный кодекс Российской Федерации  (с изменениями), 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Нефтеюганске»"(с изменениями), Постановление администрации города Нефтеюганска "Об утверждении порядка предоставления субсидии из бюджета города Нефтеюганска на возмещение затрат по организации уличного, дворового освещения и иллюминации в городе Нефтеюганске (с учетом затрат на оплату электрической энергии, потребляемой объектами уличного, дворового освещения и иллюминации города Нефтеюганска)" (с изменениями)</t>
  </si>
  <si>
    <t xml:space="preserve">№ 131-ФЗ от 06.10.2003;                № 190-ФЗ от 29.12.2004;                № 605-п от 15.11.2018;              №67-нп от 30.04.2020 </t>
  </si>
  <si>
    <t>ч.1 ст.16 пп.25;  ст.65;                      в целом;                        в целом</t>
  </si>
  <si>
    <t xml:space="preserve">06.10.2003 - не ограничен; 30.12.2004 - не ограничен; 01.01.2019-31.12.2030; 08.05.2020 - не ограничен;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</si>
</sst>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13" x14ac:knownFonts="1">
    <font>
      <sz val="10"/>
      <name val="Arial"/>
    </font>
    <font>
      <sz val="10"/>
      <name val="Times New Roman"/>
      <family val="1"/>
      <charset val="204"/>
    </font>
    <font>
      <sz val="10"/>
      <color indexed="8"/>
      <name val="Times New Roman"/>
      <family val="1"/>
      <charset val="204"/>
    </font>
    <font>
      <b/>
      <sz val="11"/>
      <color indexed="8"/>
      <name val="Times New Roman"/>
      <family val="1"/>
      <charset val="204"/>
    </font>
    <font>
      <b/>
      <u/>
      <sz val="11"/>
      <color indexed="8"/>
      <name val="Times New Roman"/>
      <family val="1"/>
      <charset val="204"/>
    </font>
    <font>
      <sz val="11"/>
      <name val="Times New Roman"/>
      <family val="1"/>
      <charset val="204"/>
    </font>
    <font>
      <sz val="10"/>
      <name val="Arial"/>
      <family val="2"/>
      <charset val="204"/>
    </font>
    <font>
      <sz val="11"/>
      <name val="Calibri"/>
      <family val="2"/>
      <charset val="204"/>
    </font>
    <font>
      <sz val="13.5"/>
      <name val="Times New Roman"/>
      <family val="1"/>
      <charset val="204"/>
    </font>
    <font>
      <sz val="14"/>
      <name val="Times New Roman"/>
      <family val="1"/>
      <charset val="204"/>
    </font>
    <font>
      <sz val="13.5"/>
      <name val="Calibri"/>
      <family val="2"/>
      <charset val="204"/>
    </font>
    <font>
      <sz val="10"/>
      <color theme="1"/>
      <name val="Times New Roman"/>
      <family val="1"/>
      <charset val="204"/>
    </font>
    <font>
      <sz val="8"/>
      <name val="Arial"/>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6" fillId="0" borderId="0"/>
    <xf numFmtId="0" fontId="6" fillId="0" borderId="0"/>
  </cellStyleXfs>
  <cellXfs count="113">
    <xf numFmtId="0" fontId="0" fillId="0" borderId="0" xfId="0"/>
    <xf numFmtId="0" fontId="1" fillId="2" borderId="0" xfId="0" applyFont="1" applyFill="1"/>
    <xf numFmtId="49" fontId="1" fillId="2" borderId="1" xfId="0" applyNumberFormat="1"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xf>
    <xf numFmtId="49" fontId="1" fillId="2" borderId="1" xfId="0" applyNumberFormat="1" applyFont="1" applyFill="1" applyBorder="1" applyAlignment="1" applyProtection="1">
      <alignment horizontal="left" vertical="center" wrapText="1"/>
    </xf>
    <xf numFmtId="0" fontId="1" fillId="2" borderId="1" xfId="0" applyFont="1" applyFill="1" applyBorder="1" applyAlignment="1">
      <alignment horizontal="center"/>
    </xf>
    <xf numFmtId="49" fontId="1" fillId="2" borderId="5"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wrapText="1"/>
    </xf>
    <xf numFmtId="49" fontId="1" fillId="2" borderId="1" xfId="0" applyNumberFormat="1" applyFont="1" applyFill="1" applyBorder="1" applyAlignment="1" applyProtection="1">
      <alignment horizontal="left" wrapText="1"/>
    </xf>
    <xf numFmtId="4" fontId="1" fillId="2" borderId="1" xfId="0" applyNumberFormat="1" applyFont="1" applyFill="1" applyBorder="1" applyAlignment="1" applyProtection="1">
      <alignment horizontal="right" wrapText="1"/>
    </xf>
    <xf numFmtId="164" fontId="1" fillId="2" borderId="1" xfId="0" applyNumberFormat="1" applyFont="1" applyFill="1" applyBorder="1" applyAlignment="1" applyProtection="1">
      <alignment horizontal="left" vertical="center" wrapText="1"/>
    </xf>
    <xf numFmtId="0" fontId="1" fillId="2" borderId="1" xfId="0" applyFont="1" applyFill="1" applyBorder="1"/>
    <xf numFmtId="164" fontId="1" fillId="2" borderId="4" xfId="0" applyNumberFormat="1" applyFont="1" applyFill="1" applyBorder="1" applyAlignment="1" applyProtection="1">
      <alignment horizontal="left" vertical="center" wrapText="1"/>
    </xf>
    <xf numFmtId="0" fontId="1" fillId="2" borderId="0" xfId="1" applyFont="1" applyFill="1" applyBorder="1"/>
    <xf numFmtId="49" fontId="1" fillId="2" borderId="1"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left" vertical="center" wrapText="1"/>
    </xf>
    <xf numFmtId="4" fontId="1" fillId="2" borderId="0" xfId="0" applyNumberFormat="1" applyFont="1" applyFill="1"/>
    <xf numFmtId="49" fontId="1" fillId="2" borderId="1" xfId="0" applyNumberFormat="1" applyFont="1" applyFill="1" applyBorder="1" applyAlignment="1" applyProtection="1">
      <alignment horizontal="left" vertical="center" wrapText="1"/>
    </xf>
    <xf numFmtId="49" fontId="1" fillId="2" borderId="7"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vertical="center" wrapText="1"/>
    </xf>
    <xf numFmtId="49" fontId="1" fillId="2" borderId="1" xfId="0" applyNumberFormat="1" applyFont="1" applyFill="1" applyBorder="1" applyAlignment="1" applyProtection="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49" fontId="1" fillId="2" borderId="1" xfId="0" applyNumberFormat="1" applyFont="1" applyFill="1" applyBorder="1" applyAlignment="1" applyProtection="1">
      <alignment horizontal="left" vertical="center" wrapText="1"/>
    </xf>
    <xf numFmtId="49" fontId="1" fillId="2" borderId="6" xfId="0" applyNumberFormat="1" applyFont="1" applyFill="1" applyBorder="1" applyAlignment="1" applyProtection="1">
      <alignment vertical="center" wrapText="1"/>
    </xf>
    <xf numFmtId="49" fontId="1" fillId="2" borderId="1" xfId="0" applyNumberFormat="1" applyFont="1" applyFill="1" applyBorder="1" applyAlignment="1" applyProtection="1">
      <alignment horizontal="left" vertical="top" wrapText="1"/>
    </xf>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49" fontId="1"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left" vertical="center" wrapText="1"/>
    </xf>
    <xf numFmtId="0" fontId="8" fillId="0" borderId="0" xfId="0" applyFont="1" applyAlignment="1">
      <alignment horizontal="justify" vertical="center"/>
    </xf>
    <xf numFmtId="0" fontId="9" fillId="0" borderId="0" xfId="0" applyFont="1" applyAlignment="1">
      <alignment horizontal="justify" vertical="center"/>
    </xf>
    <xf numFmtId="49" fontId="1" fillId="2" borderId="1" xfId="0" applyNumberFormat="1" applyFont="1" applyFill="1" applyBorder="1" applyAlignment="1" applyProtection="1">
      <alignment horizontal="left" vertical="center" wrapText="1"/>
    </xf>
    <xf numFmtId="165" fontId="0" fillId="0" borderId="0" xfId="0" applyNumberFormat="1"/>
    <xf numFmtId="49" fontId="1" fillId="2" borderId="1" xfId="0" applyNumberFormat="1" applyFont="1" applyFill="1" applyBorder="1" applyAlignment="1" applyProtection="1">
      <alignment horizontal="left" vertical="center" wrapText="1"/>
    </xf>
    <xf numFmtId="49" fontId="1" fillId="2" borderId="2" xfId="0" applyNumberFormat="1" applyFont="1" applyFill="1" applyBorder="1" applyAlignment="1" applyProtection="1">
      <alignment horizontal="center" vertical="center" wrapText="1"/>
    </xf>
    <xf numFmtId="164" fontId="1" fillId="2" borderId="5"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left" vertical="center" wrapText="1"/>
    </xf>
    <xf numFmtId="49" fontId="1" fillId="2" borderId="6" xfId="0" applyNumberFormat="1" applyFont="1" applyFill="1" applyBorder="1" applyAlignment="1" applyProtection="1">
      <alignment horizontal="left" vertical="center" wrapText="1"/>
    </xf>
    <xf numFmtId="49" fontId="1" fillId="2" borderId="7" xfId="0" applyNumberFormat="1" applyFont="1" applyFill="1" applyBorder="1" applyAlignment="1" applyProtection="1">
      <alignment horizontal="left" vertical="center" wrapText="1"/>
    </xf>
    <xf numFmtId="49" fontId="1" fillId="0" borderId="1"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left" vertical="center" wrapText="1"/>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vertical="top" wrapText="1"/>
    </xf>
    <xf numFmtId="49" fontId="1" fillId="2" borderId="1" xfId="0" applyNumberFormat="1" applyFont="1" applyFill="1" applyBorder="1" applyAlignment="1" applyProtection="1">
      <alignment horizontal="left" vertical="center" wrapText="1"/>
    </xf>
    <xf numFmtId="49" fontId="1" fillId="2" borderId="7"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left" vertical="center" wrapText="1"/>
    </xf>
    <xf numFmtId="49" fontId="1" fillId="2" borderId="7"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center" vertical="center" wrapText="1"/>
    </xf>
    <xf numFmtId="4" fontId="1" fillId="2" borderId="6" xfId="0" applyNumberFormat="1" applyFont="1" applyFill="1" applyBorder="1" applyAlignment="1" applyProtection="1">
      <alignment vertical="center" wrapText="1"/>
    </xf>
    <xf numFmtId="49" fontId="1" fillId="0" borderId="1" xfId="0" applyNumberFormat="1" applyFont="1" applyFill="1" applyBorder="1" applyAlignment="1" applyProtection="1">
      <alignment horizontal="left" vertical="center" wrapText="1"/>
    </xf>
    <xf numFmtId="49" fontId="11" fillId="0" borderId="1" xfId="0" applyNumberFormat="1" applyFont="1" applyFill="1" applyBorder="1" applyAlignment="1" applyProtection="1">
      <alignment horizontal="left" vertical="center" wrapText="1"/>
    </xf>
    <xf numFmtId="49" fontId="1" fillId="0" borderId="1" xfId="0" applyNumberFormat="1" applyFont="1" applyFill="1" applyBorder="1" applyAlignment="1" applyProtection="1">
      <alignment horizontal="left" wrapText="1"/>
    </xf>
    <xf numFmtId="49" fontId="11" fillId="2"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wrapText="1"/>
    </xf>
    <xf numFmtId="164" fontId="1" fillId="0" borderId="1" xfId="0" applyNumberFormat="1" applyFont="1" applyFill="1" applyBorder="1" applyAlignment="1" applyProtection="1">
      <alignment horizontal="left" vertical="center" wrapText="1"/>
    </xf>
    <xf numFmtId="0" fontId="1" fillId="2" borderId="1" xfId="0" applyFont="1" applyFill="1" applyBorder="1" applyAlignment="1">
      <alignment vertical="center" wrapText="1"/>
    </xf>
    <xf numFmtId="49" fontId="1" fillId="2" borderId="1"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left" vertical="center" wrapText="1"/>
    </xf>
    <xf numFmtId="49" fontId="1" fillId="2" borderId="6" xfId="0" applyNumberFormat="1" applyFont="1" applyFill="1" applyBorder="1" applyAlignment="1" applyProtection="1">
      <alignment horizontal="left" vertical="center" wrapText="1"/>
    </xf>
    <xf numFmtId="49" fontId="1" fillId="2" borderId="6"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left" vertical="center" wrapText="1"/>
    </xf>
    <xf numFmtId="164" fontId="12" fillId="0" borderId="9" xfId="0" applyNumberFormat="1" applyFont="1" applyBorder="1" applyAlignment="1" applyProtection="1">
      <alignment horizontal="left" vertical="center" wrapText="1"/>
    </xf>
    <xf numFmtId="0" fontId="1" fillId="0" borderId="1" xfId="0" applyNumberFormat="1" applyFont="1" applyFill="1" applyBorder="1" applyAlignment="1" applyProtection="1">
      <alignment horizontal="left" vertical="top" wrapText="1"/>
    </xf>
    <xf numFmtId="49" fontId="1" fillId="0" borderId="1" xfId="0" applyNumberFormat="1" applyFont="1" applyFill="1" applyBorder="1" applyAlignment="1" applyProtection="1">
      <alignment horizontal="left" vertical="top" wrapText="1"/>
    </xf>
    <xf numFmtId="49" fontId="1" fillId="2" borderId="6" xfId="0" applyNumberFormat="1" applyFont="1" applyFill="1" applyBorder="1" applyAlignment="1" applyProtection="1">
      <alignment horizontal="left" vertical="center" wrapText="1"/>
    </xf>
    <xf numFmtId="49" fontId="1" fillId="2" borderId="7" xfId="0" applyNumberFormat="1" applyFont="1" applyFill="1" applyBorder="1" applyAlignment="1" applyProtection="1">
      <alignment horizontal="left" vertical="center" wrapText="1"/>
    </xf>
    <xf numFmtId="49" fontId="1" fillId="2" borderId="8" xfId="0" applyNumberFormat="1" applyFont="1" applyFill="1" applyBorder="1" applyAlignment="1" applyProtection="1">
      <alignment horizontal="left" vertical="center" wrapText="1"/>
    </xf>
    <xf numFmtId="49" fontId="1" fillId="2" borderId="6" xfId="0" applyNumberFormat="1" applyFont="1" applyFill="1" applyBorder="1" applyAlignment="1" applyProtection="1">
      <alignment horizontal="center" vertical="center" wrapText="1"/>
    </xf>
    <xf numFmtId="49" fontId="1" fillId="2" borderId="8" xfId="0" applyNumberFormat="1" applyFont="1" applyFill="1" applyBorder="1" applyAlignment="1" applyProtection="1">
      <alignment horizontal="center" vertical="center" wrapText="1"/>
    </xf>
    <xf numFmtId="49" fontId="1" fillId="2" borderId="7"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left" vertical="center" wrapText="1"/>
    </xf>
    <xf numFmtId="4" fontId="1" fillId="2" borderId="6" xfId="0" applyNumberFormat="1" applyFont="1" applyFill="1" applyBorder="1" applyAlignment="1" applyProtection="1">
      <alignment horizontal="center" vertical="center" wrapText="1"/>
    </xf>
    <xf numFmtId="4" fontId="1" fillId="2" borderId="8" xfId="0" applyNumberFormat="1" applyFont="1" applyFill="1" applyBorder="1" applyAlignment="1" applyProtection="1">
      <alignment horizontal="center" vertical="center" wrapText="1"/>
    </xf>
    <xf numFmtId="4" fontId="1" fillId="2" borderId="7" xfId="0" applyNumberFormat="1" applyFont="1" applyFill="1" applyBorder="1" applyAlignment="1" applyProtection="1">
      <alignment horizontal="center" vertical="center" wrapText="1"/>
    </xf>
    <xf numFmtId="0" fontId="3" fillId="0" borderId="0" xfId="0" applyFont="1" applyAlignment="1">
      <alignment horizontal="center" vertical="center" wrapText="1"/>
    </xf>
    <xf numFmtId="0" fontId="5" fillId="0" borderId="0" xfId="0" applyFont="1"/>
    <xf numFmtId="49" fontId="1" fillId="2" borderId="2" xfId="0" applyNumberFormat="1" applyFont="1" applyFill="1" applyBorder="1" applyAlignment="1" applyProtection="1">
      <alignment horizontal="left" wrapText="1"/>
    </xf>
    <xf numFmtId="49" fontId="1" fillId="2" borderId="3" xfId="0" applyNumberFormat="1" applyFont="1" applyFill="1" applyBorder="1" applyAlignment="1" applyProtection="1">
      <alignment horizontal="left" wrapText="1"/>
    </xf>
    <xf numFmtId="49" fontId="1" fillId="2" borderId="5" xfId="0" applyNumberFormat="1" applyFont="1" applyFill="1" applyBorder="1" applyAlignment="1" applyProtection="1">
      <alignment horizontal="left" wrapText="1"/>
    </xf>
    <xf numFmtId="49" fontId="1" fillId="0" borderId="6"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6" xfId="0" applyNumberFormat="1" applyFont="1" applyFill="1" applyBorder="1" applyAlignment="1" applyProtection="1">
      <alignment horizontal="left" vertical="center" wrapText="1"/>
    </xf>
    <xf numFmtId="49" fontId="1" fillId="0" borderId="8" xfId="0" applyNumberFormat="1" applyFont="1" applyFill="1" applyBorder="1" applyAlignment="1" applyProtection="1">
      <alignment horizontal="left" vertical="center" wrapText="1"/>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3" xfId="0" applyFont="1" applyFill="1" applyBorder="1" applyAlignment="1">
      <alignment horizont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49" fontId="1" fillId="0" borderId="7" xfId="0" applyNumberFormat="1" applyFont="1" applyFill="1" applyBorder="1" applyAlignment="1" applyProtection="1">
      <alignment horizontal="left" vertical="center" wrapText="1"/>
    </xf>
    <xf numFmtId="164" fontId="1" fillId="2" borderId="2" xfId="0" applyNumberFormat="1" applyFont="1" applyFill="1" applyBorder="1" applyAlignment="1" applyProtection="1">
      <alignment horizontal="left" wrapText="1"/>
    </xf>
    <xf numFmtId="164" fontId="1" fillId="2" borderId="5" xfId="0" applyNumberFormat="1" applyFont="1" applyFill="1" applyBorder="1" applyAlignment="1" applyProtection="1">
      <alignment horizontal="left" wrapText="1"/>
    </xf>
    <xf numFmtId="49" fontId="11" fillId="0" borderId="1" xfId="0" applyNumberFormat="1" applyFont="1" applyFill="1" applyBorder="1" applyAlignment="1" applyProtection="1">
      <alignment horizontal="left" vertical="center" wrapText="1"/>
    </xf>
    <xf numFmtId="164" fontId="1" fillId="2" borderId="6" xfId="0" applyNumberFormat="1" applyFont="1" applyFill="1" applyBorder="1" applyAlignment="1" applyProtection="1">
      <alignment horizontal="center" vertical="center" wrapText="1"/>
    </xf>
    <xf numFmtId="164" fontId="1" fillId="2" borderId="8"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49" fontId="1" fillId="2" borderId="10" xfId="0" applyNumberFormat="1" applyFont="1" applyFill="1" applyBorder="1" applyAlignment="1" applyProtection="1">
      <alignment horizontal="center" vertical="center" wrapText="1"/>
    </xf>
    <xf numFmtId="49" fontId="1" fillId="2" borderId="11" xfId="0" applyNumberFormat="1" applyFont="1" applyFill="1" applyBorder="1" applyAlignment="1" applyProtection="1">
      <alignment horizontal="center" vertical="center" wrapText="1"/>
    </xf>
    <xf numFmtId="49" fontId="1" fillId="2" borderId="12"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left" vertical="center" wrapText="1"/>
    </xf>
    <xf numFmtId="0" fontId="1" fillId="0" borderId="1" xfId="0" applyFont="1" applyFill="1" applyBorder="1" applyAlignment="1">
      <alignment horizontal="left" vertical="center" wrapText="1"/>
    </xf>
  </cellXfs>
  <cellStyles count="3">
    <cellStyle name="Обычный" xfId="0" builtinId="0"/>
    <cellStyle name="Обычный 2" xfId="2"/>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O408"/>
  <sheetViews>
    <sheetView tabSelected="1" zoomScaleNormal="100" workbookViewId="0">
      <selection activeCell="I11" sqref="I11:I13"/>
    </sheetView>
  </sheetViews>
  <sheetFormatPr defaultRowHeight="12.75" outlineLevelCol="1" x14ac:dyDescent="0.2"/>
  <cols>
    <col min="1" max="1" width="3.85546875" style="1" customWidth="1"/>
    <col min="2" max="2" width="5.42578125" style="1" customWidth="1"/>
    <col min="3" max="3" width="6.42578125" style="1" customWidth="1"/>
    <col min="4" max="4" width="88.140625" style="1" customWidth="1" outlineLevel="1"/>
    <col min="5" max="6" width="6.7109375" style="1" customWidth="1"/>
    <col min="7" max="7" width="40.140625" style="1" customWidth="1"/>
    <col min="8" max="8" width="14.85546875" style="1" customWidth="1"/>
    <col min="9" max="9" width="9.7109375" style="1" customWidth="1"/>
    <col min="10" max="10" width="13.140625" style="1" customWidth="1"/>
    <col min="11" max="15" width="15.42578125" style="1" customWidth="1"/>
    <col min="16" max="16384" width="9.140625" style="1"/>
  </cols>
  <sheetData>
    <row r="2" spans="1:15" ht="15" x14ac:dyDescent="0.25">
      <c r="A2" s="84" t="s">
        <v>502</v>
      </c>
      <c r="B2" s="85"/>
      <c r="C2" s="85"/>
      <c r="D2" s="85"/>
      <c r="E2" s="85"/>
      <c r="F2" s="85"/>
      <c r="G2" s="85"/>
      <c r="H2" s="85"/>
      <c r="I2" s="85"/>
      <c r="J2" s="85"/>
      <c r="K2" s="85"/>
    </row>
    <row r="3" spans="1:15" x14ac:dyDescent="0.2">
      <c r="K3" s="16"/>
      <c r="M3" s="16"/>
      <c r="N3" s="16"/>
      <c r="O3" s="16"/>
    </row>
    <row r="4" spans="1:15" x14ac:dyDescent="0.2">
      <c r="A4" s="96" t="s">
        <v>103</v>
      </c>
      <c r="B4" s="96"/>
      <c r="C4" s="96" t="s">
        <v>102</v>
      </c>
      <c r="D4" s="96"/>
      <c r="E4" s="96" t="s">
        <v>99</v>
      </c>
      <c r="F4" s="96"/>
      <c r="G4" s="97" t="s">
        <v>65</v>
      </c>
      <c r="H4" s="97"/>
      <c r="I4" s="97"/>
      <c r="J4" s="97"/>
      <c r="K4" s="93" t="s">
        <v>93</v>
      </c>
      <c r="L4" s="98"/>
      <c r="M4" s="98"/>
      <c r="N4" s="98"/>
      <c r="O4" s="94"/>
    </row>
    <row r="5" spans="1:15" ht="25.5" customHeight="1" x14ac:dyDescent="0.2">
      <c r="A5" s="96"/>
      <c r="B5" s="96"/>
      <c r="C5" s="96"/>
      <c r="D5" s="96"/>
      <c r="E5" s="96"/>
      <c r="F5" s="96"/>
      <c r="G5" s="96" t="s">
        <v>66</v>
      </c>
      <c r="H5" s="96"/>
      <c r="I5" s="96" t="s">
        <v>67</v>
      </c>
      <c r="J5" s="96" t="s">
        <v>68</v>
      </c>
      <c r="K5" s="98" t="s">
        <v>94</v>
      </c>
      <c r="L5" s="94"/>
      <c r="M5" s="99" t="s">
        <v>95</v>
      </c>
      <c r="N5" s="93" t="s">
        <v>96</v>
      </c>
      <c r="O5" s="94"/>
    </row>
    <row r="6" spans="1:15" ht="21" customHeight="1" x14ac:dyDescent="0.2">
      <c r="A6" s="96"/>
      <c r="B6" s="96"/>
      <c r="C6" s="96"/>
      <c r="D6" s="96"/>
      <c r="E6" s="96"/>
      <c r="F6" s="96"/>
      <c r="G6" s="96"/>
      <c r="H6" s="96"/>
      <c r="I6" s="96"/>
      <c r="J6" s="96"/>
      <c r="K6" s="94">
        <v>2022</v>
      </c>
      <c r="L6" s="95"/>
      <c r="M6" s="100"/>
      <c r="N6" s="5" t="s">
        <v>97</v>
      </c>
      <c r="O6" s="5" t="s">
        <v>98</v>
      </c>
    </row>
    <row r="7" spans="1:15" ht="55.5" customHeight="1" x14ac:dyDescent="0.2">
      <c r="A7" s="96"/>
      <c r="B7" s="96"/>
      <c r="C7" s="96"/>
      <c r="D7" s="96"/>
      <c r="E7" s="2" t="s">
        <v>100</v>
      </c>
      <c r="F7" s="2" t="s">
        <v>101</v>
      </c>
      <c r="G7" s="96"/>
      <c r="H7" s="96"/>
      <c r="I7" s="96"/>
      <c r="J7" s="96"/>
      <c r="K7" s="6" t="s">
        <v>62</v>
      </c>
      <c r="L7" s="2" t="s">
        <v>63</v>
      </c>
      <c r="M7" s="2" t="s">
        <v>64</v>
      </c>
      <c r="N7" s="2" t="s">
        <v>459</v>
      </c>
      <c r="O7" s="2" t="s">
        <v>503</v>
      </c>
    </row>
    <row r="8" spans="1:15" ht="12.75" customHeight="1" x14ac:dyDescent="0.2">
      <c r="A8" s="27">
        <v>1</v>
      </c>
      <c r="B8" s="2" t="s">
        <v>83</v>
      </c>
      <c r="C8" s="2" t="s">
        <v>84</v>
      </c>
      <c r="D8" s="2" t="s">
        <v>85</v>
      </c>
      <c r="E8" s="2" t="s">
        <v>86</v>
      </c>
      <c r="F8" s="2" t="s">
        <v>87</v>
      </c>
      <c r="G8" s="28">
        <v>7</v>
      </c>
      <c r="H8" s="28">
        <v>8</v>
      </c>
      <c r="I8" s="29">
        <v>9</v>
      </c>
      <c r="J8" s="28">
        <v>10</v>
      </c>
      <c r="K8" s="2" t="s">
        <v>88</v>
      </c>
      <c r="L8" s="2" t="s">
        <v>89</v>
      </c>
      <c r="M8" s="2" t="s">
        <v>90</v>
      </c>
      <c r="N8" s="2" t="s">
        <v>91</v>
      </c>
      <c r="O8" s="2" t="s">
        <v>92</v>
      </c>
    </row>
    <row r="9" spans="1:15" ht="25.5" customHeight="1" x14ac:dyDescent="0.2">
      <c r="A9" s="7" t="s">
        <v>1</v>
      </c>
      <c r="B9" s="86" t="s">
        <v>104</v>
      </c>
      <c r="C9" s="87"/>
      <c r="D9" s="88"/>
      <c r="E9" s="7"/>
      <c r="F9" s="7"/>
      <c r="G9" s="7"/>
      <c r="H9" s="7"/>
      <c r="I9" s="7"/>
      <c r="J9" s="9"/>
      <c r="K9" s="9">
        <f>K10+K14+K17+K19</f>
        <v>32285017</v>
      </c>
      <c r="L9" s="9">
        <f>L10+L14+L17+L19</f>
        <v>31871197.949999999</v>
      </c>
      <c r="M9" s="9">
        <f>M10+M14+M17+M19</f>
        <v>30132700</v>
      </c>
      <c r="N9" s="9">
        <f>N10+N14+N17+N19</f>
        <v>31411400</v>
      </c>
      <c r="O9" s="9">
        <f>O10+O14+O17+O19</f>
        <v>31144600</v>
      </c>
    </row>
    <row r="10" spans="1:15" ht="23.25" customHeight="1" x14ac:dyDescent="0.2">
      <c r="A10" s="7" t="s">
        <v>1</v>
      </c>
      <c r="B10" s="7"/>
      <c r="C10" s="8" t="s">
        <v>2</v>
      </c>
      <c r="D10" s="4" t="s">
        <v>213</v>
      </c>
      <c r="E10" s="7"/>
      <c r="F10" s="7"/>
      <c r="G10" s="7"/>
      <c r="H10" s="7"/>
      <c r="I10" s="7"/>
      <c r="J10" s="9"/>
      <c r="K10" s="3">
        <f>K11+K12+K13</f>
        <v>9394711</v>
      </c>
      <c r="L10" s="3">
        <f t="shared" ref="L10:O10" si="0">L11+L12+L13</f>
        <v>9026574.0899999999</v>
      </c>
      <c r="M10" s="3">
        <f t="shared" si="0"/>
        <v>8437200</v>
      </c>
      <c r="N10" s="3">
        <f t="shared" si="0"/>
        <v>8574300</v>
      </c>
      <c r="O10" s="3">
        <f t="shared" si="0"/>
        <v>8575900</v>
      </c>
    </row>
    <row r="11" spans="1:15" ht="225" customHeight="1" x14ac:dyDescent="0.2">
      <c r="A11" s="2" t="s">
        <v>1</v>
      </c>
      <c r="B11" s="2"/>
      <c r="C11" s="4" t="s">
        <v>2</v>
      </c>
      <c r="D11" s="4"/>
      <c r="E11" s="2" t="s">
        <v>115</v>
      </c>
      <c r="F11" s="2" t="s">
        <v>112</v>
      </c>
      <c r="G11" s="74" t="s">
        <v>504</v>
      </c>
      <c r="H11" s="74" t="s">
        <v>507</v>
      </c>
      <c r="I11" s="74" t="s">
        <v>505</v>
      </c>
      <c r="J11" s="81" t="s">
        <v>506</v>
      </c>
      <c r="K11" s="3">
        <v>8761296</v>
      </c>
      <c r="L11" s="3">
        <v>8401160.0800000001</v>
      </c>
      <c r="M11" s="3">
        <v>8277200</v>
      </c>
      <c r="N11" s="3">
        <v>8414300</v>
      </c>
      <c r="O11" s="3">
        <v>8415900</v>
      </c>
    </row>
    <row r="12" spans="1:15" ht="252" customHeight="1" x14ac:dyDescent="0.2">
      <c r="A12" s="2" t="s">
        <v>1</v>
      </c>
      <c r="B12" s="2"/>
      <c r="C12" s="4" t="s">
        <v>2</v>
      </c>
      <c r="D12" s="4"/>
      <c r="E12" s="2" t="s">
        <v>115</v>
      </c>
      <c r="F12" s="2" t="s">
        <v>113</v>
      </c>
      <c r="G12" s="76"/>
      <c r="H12" s="76"/>
      <c r="I12" s="76"/>
      <c r="J12" s="82"/>
      <c r="K12" s="3">
        <v>473415</v>
      </c>
      <c r="L12" s="3">
        <v>473414.01</v>
      </c>
      <c r="M12" s="3">
        <v>0</v>
      </c>
      <c r="N12" s="3">
        <v>0</v>
      </c>
      <c r="O12" s="3">
        <v>0</v>
      </c>
    </row>
    <row r="13" spans="1:15" ht="341.25" customHeight="1" x14ac:dyDescent="0.2">
      <c r="A13" s="2" t="s">
        <v>1</v>
      </c>
      <c r="B13" s="2"/>
      <c r="C13" s="4" t="s">
        <v>2</v>
      </c>
      <c r="D13" s="4"/>
      <c r="E13" s="2" t="s">
        <v>115</v>
      </c>
      <c r="F13" s="2" t="s">
        <v>90</v>
      </c>
      <c r="G13" s="75"/>
      <c r="H13" s="75"/>
      <c r="I13" s="75"/>
      <c r="J13" s="83"/>
      <c r="K13" s="3">
        <v>160000</v>
      </c>
      <c r="L13" s="3">
        <v>152000</v>
      </c>
      <c r="M13" s="3">
        <v>160000</v>
      </c>
      <c r="N13" s="3">
        <v>160000</v>
      </c>
      <c r="O13" s="3">
        <v>160000</v>
      </c>
    </row>
    <row r="14" spans="1:15" ht="23.25" customHeight="1" x14ac:dyDescent="0.2">
      <c r="A14" s="7" t="s">
        <v>1</v>
      </c>
      <c r="B14" s="7"/>
      <c r="C14" s="8" t="s">
        <v>3</v>
      </c>
      <c r="D14" s="4" t="s">
        <v>214</v>
      </c>
      <c r="E14" s="7"/>
      <c r="F14" s="7"/>
      <c r="G14" s="7"/>
      <c r="H14" s="7"/>
      <c r="I14" s="7"/>
      <c r="J14" s="9"/>
      <c r="K14" s="3">
        <f>K15+K16</f>
        <v>22556865</v>
      </c>
      <c r="L14" s="3">
        <f t="shared" ref="L14:O14" si="1">L15+L16</f>
        <v>22555847.41</v>
      </c>
      <c r="M14" s="3">
        <f t="shared" si="1"/>
        <v>21266600</v>
      </c>
      <c r="N14" s="3">
        <f t="shared" si="1"/>
        <v>22139800</v>
      </c>
      <c r="O14" s="3">
        <f t="shared" si="1"/>
        <v>22139800</v>
      </c>
    </row>
    <row r="15" spans="1:15" ht="95.25" customHeight="1" x14ac:dyDescent="0.2">
      <c r="A15" s="2" t="s">
        <v>1</v>
      </c>
      <c r="B15" s="2"/>
      <c r="C15" s="4" t="s">
        <v>3</v>
      </c>
      <c r="D15" s="4"/>
      <c r="E15" s="2" t="s">
        <v>115</v>
      </c>
      <c r="F15" s="2" t="s">
        <v>112</v>
      </c>
      <c r="G15" s="91" t="s">
        <v>244</v>
      </c>
      <c r="H15" s="89" t="s">
        <v>508</v>
      </c>
      <c r="I15" s="89" t="s">
        <v>509</v>
      </c>
      <c r="J15" s="89" t="s">
        <v>510</v>
      </c>
      <c r="K15" s="3">
        <v>21109811</v>
      </c>
      <c r="L15" s="3">
        <v>21108794.440000001</v>
      </c>
      <c r="M15" s="3">
        <v>21266600</v>
      </c>
      <c r="N15" s="3">
        <v>22139800</v>
      </c>
      <c r="O15" s="3">
        <v>22139800</v>
      </c>
    </row>
    <row r="16" spans="1:15" ht="90.75" customHeight="1" x14ac:dyDescent="0.2">
      <c r="A16" s="2" t="s">
        <v>1</v>
      </c>
      <c r="B16" s="2"/>
      <c r="C16" s="4" t="s">
        <v>3</v>
      </c>
      <c r="D16" s="4"/>
      <c r="E16" s="2" t="s">
        <v>115</v>
      </c>
      <c r="F16" s="2" t="s">
        <v>113</v>
      </c>
      <c r="G16" s="92"/>
      <c r="H16" s="90"/>
      <c r="I16" s="90"/>
      <c r="J16" s="90"/>
      <c r="K16" s="3">
        <v>1447054</v>
      </c>
      <c r="L16" s="3">
        <v>1447052.97</v>
      </c>
      <c r="M16" s="3">
        <v>0</v>
      </c>
      <c r="N16" s="3">
        <v>0</v>
      </c>
      <c r="O16" s="3">
        <v>0</v>
      </c>
    </row>
    <row r="17" spans="1:15" ht="23.25" customHeight="1" x14ac:dyDescent="0.2">
      <c r="A17" s="7" t="s">
        <v>1</v>
      </c>
      <c r="B17" s="7"/>
      <c r="C17" s="8" t="s">
        <v>4</v>
      </c>
      <c r="D17" s="10" t="s">
        <v>220</v>
      </c>
      <c r="E17" s="7"/>
      <c r="F17" s="7"/>
      <c r="G17" s="7"/>
      <c r="H17" s="7"/>
      <c r="I17" s="7"/>
      <c r="J17" s="9"/>
      <c r="K17" s="3">
        <f>K18</f>
        <v>284039</v>
      </c>
      <c r="L17" s="3">
        <f t="shared" ref="L17:O17" si="2">L18</f>
        <v>239375.11</v>
      </c>
      <c r="M17" s="3">
        <f t="shared" si="2"/>
        <v>428900</v>
      </c>
      <c r="N17" s="3">
        <f t="shared" si="2"/>
        <v>697300</v>
      </c>
      <c r="O17" s="3">
        <f t="shared" si="2"/>
        <v>428900</v>
      </c>
    </row>
    <row r="18" spans="1:15" ht="165.75" x14ac:dyDescent="0.2">
      <c r="A18" s="2" t="s">
        <v>1</v>
      </c>
      <c r="B18" s="2"/>
      <c r="C18" s="4" t="s">
        <v>4</v>
      </c>
      <c r="D18" s="10"/>
      <c r="E18" s="2" t="s">
        <v>115</v>
      </c>
      <c r="F18" s="2" t="s">
        <v>112</v>
      </c>
      <c r="G18" s="19" t="s">
        <v>245</v>
      </c>
      <c r="H18" s="19" t="s">
        <v>511</v>
      </c>
      <c r="I18" s="19" t="s">
        <v>246</v>
      </c>
      <c r="J18" s="52" t="s">
        <v>512</v>
      </c>
      <c r="K18" s="3">
        <v>284039</v>
      </c>
      <c r="L18" s="3">
        <v>239375.11</v>
      </c>
      <c r="M18" s="3">
        <v>428900</v>
      </c>
      <c r="N18" s="3">
        <v>697300</v>
      </c>
      <c r="O18" s="3">
        <v>428900</v>
      </c>
    </row>
    <row r="19" spans="1:15" ht="23.25" customHeight="1" x14ac:dyDescent="0.2">
      <c r="A19" s="7" t="s">
        <v>1</v>
      </c>
      <c r="B19" s="37"/>
      <c r="C19" s="36" t="s">
        <v>186</v>
      </c>
      <c r="D19" s="48" t="s">
        <v>243</v>
      </c>
      <c r="E19" s="2"/>
      <c r="F19" s="2"/>
      <c r="G19" s="36"/>
      <c r="H19" s="36"/>
      <c r="I19" s="36"/>
      <c r="J19" s="9"/>
      <c r="K19" s="3">
        <f>K20+K21</f>
        <v>49402</v>
      </c>
      <c r="L19" s="3">
        <f t="shared" ref="L19:O19" si="3">L20+L21</f>
        <v>49401.34</v>
      </c>
      <c r="M19" s="3">
        <f t="shared" si="3"/>
        <v>0</v>
      </c>
      <c r="N19" s="3">
        <f t="shared" si="3"/>
        <v>0</v>
      </c>
      <c r="O19" s="3">
        <f t="shared" si="3"/>
        <v>0</v>
      </c>
    </row>
    <row r="20" spans="1:15" ht="75" customHeight="1" x14ac:dyDescent="0.2">
      <c r="A20" s="2" t="s">
        <v>1</v>
      </c>
      <c r="B20" s="37"/>
      <c r="C20" s="36" t="s">
        <v>186</v>
      </c>
      <c r="D20" s="38"/>
      <c r="E20" s="2" t="s">
        <v>115</v>
      </c>
      <c r="F20" s="2" t="s">
        <v>112</v>
      </c>
      <c r="G20" s="74" t="s">
        <v>479</v>
      </c>
      <c r="H20" s="74" t="s">
        <v>481</v>
      </c>
      <c r="I20" s="74" t="s">
        <v>477</v>
      </c>
      <c r="J20" s="81" t="s">
        <v>478</v>
      </c>
      <c r="K20" s="3">
        <v>24701</v>
      </c>
      <c r="L20" s="3">
        <v>24700.67</v>
      </c>
      <c r="M20" s="3"/>
      <c r="N20" s="3"/>
      <c r="O20" s="3"/>
    </row>
    <row r="21" spans="1:15" ht="75" customHeight="1" x14ac:dyDescent="0.2">
      <c r="A21" s="2" t="s">
        <v>1</v>
      </c>
      <c r="B21" s="37"/>
      <c r="C21" s="36" t="s">
        <v>186</v>
      </c>
      <c r="D21" s="38"/>
      <c r="E21" s="2" t="s">
        <v>115</v>
      </c>
      <c r="F21" s="2" t="s">
        <v>113</v>
      </c>
      <c r="G21" s="75"/>
      <c r="H21" s="75"/>
      <c r="I21" s="75"/>
      <c r="J21" s="83"/>
      <c r="K21" s="3">
        <v>24701</v>
      </c>
      <c r="L21" s="3">
        <v>24700.67</v>
      </c>
      <c r="M21" s="3"/>
      <c r="N21" s="3"/>
      <c r="O21" s="3"/>
    </row>
    <row r="22" spans="1:15" ht="23.25" customHeight="1" x14ac:dyDescent="0.2">
      <c r="A22" s="7" t="s">
        <v>5</v>
      </c>
      <c r="B22" s="86" t="s">
        <v>105</v>
      </c>
      <c r="C22" s="87"/>
      <c r="D22" s="88"/>
      <c r="E22" s="7"/>
      <c r="F22" s="7"/>
      <c r="G22" s="7"/>
      <c r="H22" s="7"/>
      <c r="I22" s="7"/>
      <c r="J22" s="9"/>
      <c r="K22" s="3">
        <f>K23+K25+K28+K30+K32+K34+K36+K38+K47+K54+K56+K58+K60+K62+K66+K68+K70+K72+K74+K81+K86+K88+K90+K92</f>
        <v>520919168</v>
      </c>
      <c r="L22" s="3">
        <f t="shared" ref="L22:O22" si="4">L23+L25+L28+L30+L32+L34+L36+L38+L47+L54+L56+L58+L60+L62+L66+L68+L70+L72+L74+L81+L86+L88+L90+L92</f>
        <v>509178644.69000006</v>
      </c>
      <c r="M22" s="3">
        <f t="shared" si="4"/>
        <v>459371700</v>
      </c>
      <c r="N22" s="3">
        <f t="shared" si="4"/>
        <v>470828000</v>
      </c>
      <c r="O22" s="3">
        <f t="shared" si="4"/>
        <v>467725400</v>
      </c>
    </row>
    <row r="23" spans="1:15" ht="63.75" customHeight="1" x14ac:dyDescent="0.2">
      <c r="A23" s="7" t="s">
        <v>5</v>
      </c>
      <c r="B23" s="7"/>
      <c r="C23" s="8" t="s">
        <v>188</v>
      </c>
      <c r="D23" s="15" t="s">
        <v>196</v>
      </c>
      <c r="E23" s="7"/>
      <c r="F23" s="7"/>
      <c r="G23" s="7"/>
      <c r="H23" s="7"/>
      <c r="I23" s="7"/>
      <c r="J23" s="9"/>
      <c r="K23" s="3">
        <f>K24</f>
        <v>104500</v>
      </c>
      <c r="L23" s="3">
        <f t="shared" ref="L23:O23" si="5">L24</f>
        <v>104494</v>
      </c>
      <c r="M23" s="3">
        <f t="shared" si="5"/>
        <v>0</v>
      </c>
      <c r="N23" s="3">
        <f t="shared" si="5"/>
        <v>0</v>
      </c>
      <c r="O23" s="3">
        <f t="shared" si="5"/>
        <v>0</v>
      </c>
    </row>
    <row r="24" spans="1:15" ht="63.75" customHeight="1" x14ac:dyDescent="0.2">
      <c r="A24" s="2" t="s">
        <v>5</v>
      </c>
      <c r="B24" s="2"/>
      <c r="C24" s="15" t="s">
        <v>188</v>
      </c>
      <c r="D24" s="15"/>
      <c r="E24" s="2" t="s">
        <v>112</v>
      </c>
      <c r="F24" s="2" t="s">
        <v>91</v>
      </c>
      <c r="G24" s="20" t="s">
        <v>168</v>
      </c>
      <c r="H24" s="20" t="s">
        <v>128</v>
      </c>
      <c r="I24" s="20" t="s">
        <v>325</v>
      </c>
      <c r="J24" s="3" t="s">
        <v>286</v>
      </c>
      <c r="K24" s="3">
        <v>104500</v>
      </c>
      <c r="L24" s="3">
        <v>104494</v>
      </c>
      <c r="M24" s="3"/>
      <c r="N24" s="3"/>
      <c r="O24" s="3"/>
    </row>
    <row r="25" spans="1:15" ht="25.5" customHeight="1" x14ac:dyDescent="0.2">
      <c r="A25" s="7" t="s">
        <v>5</v>
      </c>
      <c r="B25" s="7"/>
      <c r="C25" s="8" t="s">
        <v>7</v>
      </c>
      <c r="D25" s="15" t="s">
        <v>197</v>
      </c>
      <c r="E25" s="7"/>
      <c r="F25" s="7"/>
      <c r="G25" s="7"/>
      <c r="H25" s="7"/>
      <c r="I25" s="7"/>
      <c r="J25" s="9"/>
      <c r="K25" s="3">
        <f>K26+K27</f>
        <v>188168</v>
      </c>
      <c r="L25" s="3">
        <f t="shared" ref="L25:O25" si="6">L26+L27</f>
        <v>159369.01999999999</v>
      </c>
      <c r="M25" s="3">
        <f t="shared" si="6"/>
        <v>202600</v>
      </c>
      <c r="N25" s="3">
        <f t="shared" si="6"/>
        <v>202600</v>
      </c>
      <c r="O25" s="3">
        <f t="shared" si="6"/>
        <v>202600</v>
      </c>
    </row>
    <row r="26" spans="1:15" ht="25.5" customHeight="1" x14ac:dyDescent="0.2">
      <c r="A26" s="2" t="s">
        <v>5</v>
      </c>
      <c r="B26" s="2"/>
      <c r="C26" s="4" t="s">
        <v>7</v>
      </c>
      <c r="D26" s="4"/>
      <c r="E26" s="2" t="s">
        <v>115</v>
      </c>
      <c r="F26" s="2" t="s">
        <v>116</v>
      </c>
      <c r="G26" s="74" t="s">
        <v>167</v>
      </c>
      <c r="H26" s="74" t="s">
        <v>130</v>
      </c>
      <c r="I26" s="74" t="s">
        <v>460</v>
      </c>
      <c r="J26" s="81" t="s">
        <v>287</v>
      </c>
      <c r="K26" s="3">
        <v>163780</v>
      </c>
      <c r="L26" s="3">
        <v>137660.5</v>
      </c>
      <c r="M26" s="3">
        <v>177600</v>
      </c>
      <c r="N26" s="3">
        <v>177600</v>
      </c>
      <c r="O26" s="3">
        <v>177600</v>
      </c>
    </row>
    <row r="27" spans="1:15" ht="25.5" customHeight="1" x14ac:dyDescent="0.2">
      <c r="A27" s="2" t="s">
        <v>5</v>
      </c>
      <c r="B27" s="2"/>
      <c r="C27" s="34" t="s">
        <v>7</v>
      </c>
      <c r="D27" s="34"/>
      <c r="E27" s="2" t="s">
        <v>115</v>
      </c>
      <c r="F27" s="2" t="s">
        <v>113</v>
      </c>
      <c r="G27" s="75"/>
      <c r="H27" s="75"/>
      <c r="I27" s="75"/>
      <c r="J27" s="83"/>
      <c r="K27" s="3">
        <v>24388</v>
      </c>
      <c r="L27" s="3">
        <v>21708.52</v>
      </c>
      <c r="M27" s="3">
        <v>25000</v>
      </c>
      <c r="N27" s="3">
        <v>25000</v>
      </c>
      <c r="O27" s="3">
        <v>25000</v>
      </c>
    </row>
    <row r="28" spans="1:15" ht="25.5" customHeight="1" x14ac:dyDescent="0.2">
      <c r="A28" s="7" t="s">
        <v>5</v>
      </c>
      <c r="B28" s="7"/>
      <c r="C28" s="8" t="s">
        <v>46</v>
      </c>
      <c r="D28" s="15" t="s">
        <v>203</v>
      </c>
      <c r="E28" s="7"/>
      <c r="F28" s="7"/>
      <c r="G28" s="7"/>
      <c r="H28" s="7"/>
      <c r="I28" s="7"/>
      <c r="J28" s="9"/>
      <c r="K28" s="3">
        <f>K29</f>
        <v>3033046</v>
      </c>
      <c r="L28" s="3">
        <f t="shared" ref="L28:O28" si="7">L29</f>
        <v>3033045.33</v>
      </c>
      <c r="M28" s="3">
        <f t="shared" si="7"/>
        <v>0</v>
      </c>
      <c r="N28" s="3">
        <f t="shared" si="7"/>
        <v>0</v>
      </c>
      <c r="O28" s="3">
        <f t="shared" si="7"/>
        <v>0</v>
      </c>
    </row>
    <row r="29" spans="1:15" ht="63.75" customHeight="1" x14ac:dyDescent="0.2">
      <c r="A29" s="2" t="s">
        <v>5</v>
      </c>
      <c r="B29" s="2"/>
      <c r="C29" s="4" t="s">
        <v>46</v>
      </c>
      <c r="D29" s="4"/>
      <c r="E29" s="2" t="s">
        <v>117</v>
      </c>
      <c r="F29" s="2" t="s">
        <v>116</v>
      </c>
      <c r="G29" s="19" t="s">
        <v>178</v>
      </c>
      <c r="H29" s="20" t="s">
        <v>488</v>
      </c>
      <c r="I29" s="20" t="s">
        <v>461</v>
      </c>
      <c r="J29" s="3" t="s">
        <v>462</v>
      </c>
      <c r="K29" s="3">
        <v>3033046</v>
      </c>
      <c r="L29" s="3">
        <v>3033045.33</v>
      </c>
      <c r="M29" s="3"/>
      <c r="N29" s="3"/>
      <c r="O29" s="3"/>
    </row>
    <row r="30" spans="1:15" ht="76.5" customHeight="1" x14ac:dyDescent="0.2">
      <c r="A30" s="7" t="s">
        <v>5</v>
      </c>
      <c r="B30" s="7"/>
      <c r="C30" s="8" t="s">
        <v>8</v>
      </c>
      <c r="D30" s="10" t="s">
        <v>208</v>
      </c>
      <c r="E30" s="7"/>
      <c r="F30" s="7"/>
      <c r="G30" s="7"/>
      <c r="H30" s="7"/>
      <c r="I30" s="7"/>
      <c r="J30" s="9"/>
      <c r="K30" s="3">
        <f>K31</f>
        <v>100431</v>
      </c>
      <c r="L30" s="3">
        <f t="shared" ref="L30:O30" si="8">L31</f>
        <v>100430.67</v>
      </c>
      <c r="M30" s="3">
        <f t="shared" si="8"/>
        <v>60000</v>
      </c>
      <c r="N30" s="3">
        <f t="shared" si="8"/>
        <v>60000</v>
      </c>
      <c r="O30" s="3">
        <f t="shared" si="8"/>
        <v>60000</v>
      </c>
    </row>
    <row r="31" spans="1:15" ht="102" customHeight="1" x14ac:dyDescent="0.2">
      <c r="A31" s="2" t="s">
        <v>5</v>
      </c>
      <c r="B31" s="2"/>
      <c r="C31" s="15" t="s">
        <v>8</v>
      </c>
      <c r="D31" s="10"/>
      <c r="E31" s="2" t="s">
        <v>112</v>
      </c>
      <c r="F31" s="2" t="s">
        <v>114</v>
      </c>
      <c r="G31" s="41" t="s">
        <v>401</v>
      </c>
      <c r="H31" s="41" t="s">
        <v>135</v>
      </c>
      <c r="I31" s="41" t="s">
        <v>489</v>
      </c>
      <c r="J31" s="3" t="s">
        <v>326</v>
      </c>
      <c r="K31" s="3">
        <v>100431</v>
      </c>
      <c r="L31" s="3">
        <v>100430.67</v>
      </c>
      <c r="M31" s="3">
        <v>60000</v>
      </c>
      <c r="N31" s="3">
        <v>60000</v>
      </c>
      <c r="O31" s="3">
        <v>60000</v>
      </c>
    </row>
    <row r="32" spans="1:15" ht="23.25" customHeight="1" x14ac:dyDescent="0.2">
      <c r="A32" s="7" t="s">
        <v>5</v>
      </c>
      <c r="B32" s="7"/>
      <c r="C32" s="8" t="s">
        <v>9</v>
      </c>
      <c r="D32" s="15" t="s">
        <v>209</v>
      </c>
      <c r="E32" s="7"/>
      <c r="F32" s="7"/>
      <c r="G32" s="7"/>
      <c r="H32" s="7"/>
      <c r="I32" s="7"/>
      <c r="J32" s="9"/>
      <c r="K32" s="3">
        <f>K33</f>
        <v>7595827</v>
      </c>
      <c r="L32" s="3">
        <f t="shared" ref="L32:O32" si="9">L33</f>
        <v>7595826.9900000002</v>
      </c>
      <c r="M32" s="3">
        <f t="shared" si="9"/>
        <v>7107500</v>
      </c>
      <c r="N32" s="3">
        <f t="shared" si="9"/>
        <v>7107500</v>
      </c>
      <c r="O32" s="3">
        <f t="shared" si="9"/>
        <v>7107500</v>
      </c>
    </row>
    <row r="33" spans="1:15" ht="76.5" customHeight="1" x14ac:dyDescent="0.2">
      <c r="A33" s="2" t="s">
        <v>5</v>
      </c>
      <c r="B33" s="2"/>
      <c r="C33" s="4" t="s">
        <v>9</v>
      </c>
      <c r="D33" s="4"/>
      <c r="E33" s="2" t="s">
        <v>116</v>
      </c>
      <c r="F33" s="2" t="s">
        <v>89</v>
      </c>
      <c r="G33" s="20" t="s">
        <v>137</v>
      </c>
      <c r="H33" s="20" t="s">
        <v>136</v>
      </c>
      <c r="I33" s="20" t="s">
        <v>327</v>
      </c>
      <c r="J33" s="3" t="s">
        <v>328</v>
      </c>
      <c r="K33" s="3">
        <v>7595827</v>
      </c>
      <c r="L33" s="3">
        <v>7595826.9900000002</v>
      </c>
      <c r="M33" s="3">
        <v>7107500</v>
      </c>
      <c r="N33" s="3">
        <v>7107500</v>
      </c>
      <c r="O33" s="3">
        <v>7107500</v>
      </c>
    </row>
    <row r="34" spans="1:15" ht="25.5" customHeight="1" x14ac:dyDescent="0.2">
      <c r="A34" s="7" t="s">
        <v>5</v>
      </c>
      <c r="B34" s="7"/>
      <c r="C34" s="8" t="s">
        <v>10</v>
      </c>
      <c r="D34" s="15" t="s">
        <v>210</v>
      </c>
      <c r="E34" s="7"/>
      <c r="F34" s="7"/>
      <c r="G34" s="7"/>
      <c r="H34" s="7"/>
      <c r="I34" s="7"/>
      <c r="J34" s="9"/>
      <c r="K34" s="3">
        <f>K35</f>
        <v>2950000</v>
      </c>
      <c r="L34" s="3">
        <f t="shared" ref="L34:O34" si="10">L35</f>
        <v>2800000</v>
      </c>
      <c r="M34" s="3">
        <f t="shared" si="10"/>
        <v>2950000</v>
      </c>
      <c r="N34" s="3">
        <f t="shared" si="10"/>
        <v>950000</v>
      </c>
      <c r="O34" s="3">
        <f t="shared" si="10"/>
        <v>950000</v>
      </c>
    </row>
    <row r="35" spans="1:15" ht="63.75" customHeight="1" x14ac:dyDescent="0.2">
      <c r="A35" s="2" t="s">
        <v>5</v>
      </c>
      <c r="B35" s="2"/>
      <c r="C35" s="4" t="s">
        <v>10</v>
      </c>
      <c r="D35" s="4"/>
      <c r="E35" s="2" t="s">
        <v>115</v>
      </c>
      <c r="F35" s="2" t="s">
        <v>90</v>
      </c>
      <c r="G35" s="20" t="s">
        <v>139</v>
      </c>
      <c r="H35" s="20" t="s">
        <v>138</v>
      </c>
      <c r="I35" s="20" t="s">
        <v>329</v>
      </c>
      <c r="J35" s="3" t="s">
        <v>81</v>
      </c>
      <c r="K35" s="3">
        <v>2950000</v>
      </c>
      <c r="L35" s="3">
        <v>2800000</v>
      </c>
      <c r="M35" s="3">
        <v>2950000</v>
      </c>
      <c r="N35" s="3">
        <v>950000</v>
      </c>
      <c r="O35" s="3">
        <v>950000</v>
      </c>
    </row>
    <row r="36" spans="1:15" ht="25.5" customHeight="1" x14ac:dyDescent="0.2">
      <c r="A36" s="7" t="s">
        <v>5</v>
      </c>
      <c r="B36" s="7"/>
      <c r="C36" s="8" t="s">
        <v>11</v>
      </c>
      <c r="D36" s="15" t="s">
        <v>212</v>
      </c>
      <c r="E36" s="7"/>
      <c r="F36" s="7"/>
      <c r="G36" s="7"/>
      <c r="H36" s="7"/>
      <c r="I36" s="7"/>
      <c r="J36" s="9"/>
      <c r="K36" s="3">
        <f>K37</f>
        <v>137800</v>
      </c>
      <c r="L36" s="3">
        <f t="shared" ref="L36:O36" si="11">L37</f>
        <v>137731.91999999998</v>
      </c>
      <c r="M36" s="3">
        <f t="shared" si="11"/>
        <v>137600</v>
      </c>
      <c r="N36" s="3">
        <f t="shared" si="11"/>
        <v>145600</v>
      </c>
      <c r="O36" s="3">
        <f t="shared" si="11"/>
        <v>153600</v>
      </c>
    </row>
    <row r="37" spans="1:15" ht="63.75" customHeight="1" x14ac:dyDescent="0.2">
      <c r="A37" s="2" t="s">
        <v>5</v>
      </c>
      <c r="B37" s="2"/>
      <c r="C37" s="4" t="s">
        <v>11</v>
      </c>
      <c r="D37" s="4"/>
      <c r="E37" s="2" t="s">
        <v>112</v>
      </c>
      <c r="F37" s="2" t="s">
        <v>91</v>
      </c>
      <c r="G37" s="20" t="s">
        <v>141</v>
      </c>
      <c r="H37" s="20" t="s">
        <v>140</v>
      </c>
      <c r="I37" s="20" t="s">
        <v>330</v>
      </c>
      <c r="J37" s="3" t="s">
        <v>331</v>
      </c>
      <c r="K37" s="3">
        <v>137800</v>
      </c>
      <c r="L37" s="3">
        <v>137731.91999999998</v>
      </c>
      <c r="M37" s="3">
        <v>137600</v>
      </c>
      <c r="N37" s="3">
        <v>145600</v>
      </c>
      <c r="O37" s="3">
        <v>153600</v>
      </c>
    </row>
    <row r="38" spans="1:15" ht="25.5" customHeight="1" x14ac:dyDescent="0.2">
      <c r="A38" s="7" t="s">
        <v>5</v>
      </c>
      <c r="B38" s="7"/>
      <c r="C38" s="8" t="s">
        <v>2</v>
      </c>
      <c r="D38" s="15" t="s">
        <v>213</v>
      </c>
      <c r="E38" s="7"/>
      <c r="F38" s="7"/>
      <c r="G38" s="7"/>
      <c r="H38" s="7"/>
      <c r="I38" s="7"/>
      <c r="J38" s="9"/>
      <c r="K38" s="3">
        <f>K39+K40+K41+K42+K43+K44+K46+K45</f>
        <v>82382309</v>
      </c>
      <c r="L38" s="3">
        <f t="shared" ref="L38:O38" si="12">L39+L40+L41+L42+L43+L44+L46+L45</f>
        <v>74427026.940000027</v>
      </c>
      <c r="M38" s="3">
        <f t="shared" si="12"/>
        <v>78551700</v>
      </c>
      <c r="N38" s="3">
        <f t="shared" si="12"/>
        <v>80470700</v>
      </c>
      <c r="O38" s="3">
        <f t="shared" si="12"/>
        <v>80427100</v>
      </c>
    </row>
    <row r="39" spans="1:15" ht="23.25" customHeight="1" x14ac:dyDescent="0.2">
      <c r="A39" s="2" t="s">
        <v>5</v>
      </c>
      <c r="B39" s="2"/>
      <c r="C39" s="4" t="s">
        <v>2</v>
      </c>
      <c r="D39" s="4"/>
      <c r="E39" s="2" t="s">
        <v>115</v>
      </c>
      <c r="F39" s="2" t="s">
        <v>118</v>
      </c>
      <c r="G39" s="80" t="s">
        <v>125</v>
      </c>
      <c r="H39" s="80" t="s">
        <v>124</v>
      </c>
      <c r="I39" s="80" t="s">
        <v>332</v>
      </c>
      <c r="J39" s="81" t="s">
        <v>402</v>
      </c>
      <c r="K39" s="3">
        <v>1022125</v>
      </c>
      <c r="L39" s="3">
        <v>1022087.74</v>
      </c>
      <c r="M39" s="3">
        <v>1032900</v>
      </c>
      <c r="N39" s="3">
        <v>1065700</v>
      </c>
      <c r="O39" s="3">
        <v>1065700</v>
      </c>
    </row>
    <row r="40" spans="1:15" ht="23.25" customHeight="1" x14ac:dyDescent="0.2">
      <c r="A40" s="2" t="s">
        <v>5</v>
      </c>
      <c r="B40" s="2"/>
      <c r="C40" s="4" t="s">
        <v>2</v>
      </c>
      <c r="D40" s="4"/>
      <c r="E40" s="2" t="s">
        <v>115</v>
      </c>
      <c r="F40" s="2" t="s">
        <v>116</v>
      </c>
      <c r="G40" s="80"/>
      <c r="H40" s="80"/>
      <c r="I40" s="80"/>
      <c r="J40" s="82"/>
      <c r="K40" s="3">
        <v>67263003</v>
      </c>
      <c r="L40" s="3">
        <v>62462801.510000028</v>
      </c>
      <c r="M40" s="3">
        <v>67412300</v>
      </c>
      <c r="N40" s="3">
        <v>69298500</v>
      </c>
      <c r="O40" s="3">
        <v>69254900</v>
      </c>
    </row>
    <row r="41" spans="1:15" ht="23.25" customHeight="1" x14ac:dyDescent="0.2">
      <c r="A41" s="2" t="s">
        <v>5</v>
      </c>
      <c r="B41" s="2"/>
      <c r="C41" s="34" t="s">
        <v>2</v>
      </c>
      <c r="D41" s="34"/>
      <c r="E41" s="2" t="s">
        <v>115</v>
      </c>
      <c r="F41" s="2" t="s">
        <v>113</v>
      </c>
      <c r="G41" s="80"/>
      <c r="H41" s="80"/>
      <c r="I41" s="80"/>
      <c r="J41" s="82"/>
      <c r="K41" s="3">
        <v>287533</v>
      </c>
      <c r="L41" s="3">
        <v>269913.47000000003</v>
      </c>
      <c r="M41" s="3">
        <v>370900</v>
      </c>
      <c r="N41" s="3">
        <v>370900</v>
      </c>
      <c r="O41" s="3">
        <v>370900</v>
      </c>
    </row>
    <row r="42" spans="1:15" ht="23.25" customHeight="1" x14ac:dyDescent="0.2">
      <c r="A42" s="2" t="s">
        <v>5</v>
      </c>
      <c r="B42" s="2"/>
      <c r="C42" s="4" t="s">
        <v>2</v>
      </c>
      <c r="D42" s="4"/>
      <c r="E42" s="2" t="s">
        <v>115</v>
      </c>
      <c r="F42" s="2" t="s">
        <v>90</v>
      </c>
      <c r="G42" s="80"/>
      <c r="H42" s="80"/>
      <c r="I42" s="80"/>
      <c r="J42" s="82"/>
      <c r="K42" s="3">
        <v>11395037</v>
      </c>
      <c r="L42" s="3">
        <v>9165729.8399999999</v>
      </c>
      <c r="M42" s="3">
        <v>9553600</v>
      </c>
      <c r="N42" s="3">
        <v>9553600</v>
      </c>
      <c r="O42" s="3">
        <v>9553600</v>
      </c>
    </row>
    <row r="43" spans="1:15" ht="23.25" customHeight="1" x14ac:dyDescent="0.2">
      <c r="A43" s="2" t="s">
        <v>5</v>
      </c>
      <c r="B43" s="2"/>
      <c r="C43" s="4" t="s">
        <v>2</v>
      </c>
      <c r="D43" s="4"/>
      <c r="E43" s="2" t="s">
        <v>112</v>
      </c>
      <c r="F43" s="2" t="s">
        <v>116</v>
      </c>
      <c r="G43" s="80"/>
      <c r="H43" s="80"/>
      <c r="I43" s="80"/>
      <c r="J43" s="82"/>
      <c r="K43" s="3">
        <v>511013</v>
      </c>
      <c r="L43" s="3">
        <v>102898</v>
      </c>
      <c r="M43" s="3">
        <v>182000</v>
      </c>
      <c r="N43" s="3">
        <v>182000</v>
      </c>
      <c r="O43" s="3">
        <v>182000</v>
      </c>
    </row>
    <row r="44" spans="1:15" ht="23.25" customHeight="1" x14ac:dyDescent="0.2">
      <c r="A44" s="2" t="s">
        <v>5</v>
      </c>
      <c r="B44" s="2"/>
      <c r="C44" s="4" t="s">
        <v>2</v>
      </c>
      <c r="D44" s="4"/>
      <c r="E44" s="2" t="s">
        <v>116</v>
      </c>
      <c r="F44" s="2" t="s">
        <v>89</v>
      </c>
      <c r="G44" s="80"/>
      <c r="H44" s="80"/>
      <c r="I44" s="80"/>
      <c r="J44" s="82"/>
      <c r="K44" s="3">
        <v>99442</v>
      </c>
      <c r="L44" s="3">
        <v>99441.31</v>
      </c>
      <c r="M44" s="3">
        <v>0</v>
      </c>
      <c r="N44" s="3">
        <v>0</v>
      </c>
      <c r="O44" s="3">
        <v>0</v>
      </c>
    </row>
    <row r="45" spans="1:15" ht="23.25" customHeight="1" x14ac:dyDescent="0.2">
      <c r="A45" s="62" t="s">
        <v>5</v>
      </c>
      <c r="B45" s="62"/>
      <c r="C45" s="63" t="s">
        <v>2</v>
      </c>
      <c r="D45" s="63"/>
      <c r="E45" s="62" t="s">
        <v>114</v>
      </c>
      <c r="F45" s="62" t="s">
        <v>112</v>
      </c>
      <c r="G45" s="80"/>
      <c r="H45" s="80"/>
      <c r="I45" s="80"/>
      <c r="J45" s="82"/>
      <c r="K45" s="3">
        <v>1500000</v>
      </c>
      <c r="L45" s="3">
        <v>1000000</v>
      </c>
      <c r="M45" s="3">
        <v>0</v>
      </c>
      <c r="N45" s="3">
        <v>0</v>
      </c>
      <c r="O45" s="3">
        <v>0</v>
      </c>
    </row>
    <row r="46" spans="1:15" ht="23.25" customHeight="1" x14ac:dyDescent="0.2">
      <c r="A46" s="2" t="s">
        <v>5</v>
      </c>
      <c r="B46" s="2"/>
      <c r="C46" s="4" t="s">
        <v>2</v>
      </c>
      <c r="D46" s="4"/>
      <c r="E46" s="2" t="s">
        <v>114</v>
      </c>
      <c r="F46" s="2" t="s">
        <v>113</v>
      </c>
      <c r="G46" s="80"/>
      <c r="H46" s="80"/>
      <c r="I46" s="80"/>
      <c r="J46" s="83"/>
      <c r="K46" s="3">
        <v>304156</v>
      </c>
      <c r="L46" s="3">
        <v>304155.07</v>
      </c>
      <c r="M46" s="3">
        <v>0</v>
      </c>
      <c r="N46" s="3">
        <v>0</v>
      </c>
      <c r="O46" s="3">
        <v>0</v>
      </c>
    </row>
    <row r="47" spans="1:15" ht="25.5" customHeight="1" x14ac:dyDescent="0.2">
      <c r="A47" s="7" t="s">
        <v>5</v>
      </c>
      <c r="B47" s="7"/>
      <c r="C47" s="8" t="s">
        <v>3</v>
      </c>
      <c r="D47" s="15" t="s">
        <v>214</v>
      </c>
      <c r="E47" s="7"/>
      <c r="F47" s="7"/>
      <c r="G47" s="7"/>
      <c r="H47" s="7"/>
      <c r="I47" s="7"/>
      <c r="J47" s="9"/>
      <c r="K47" s="3">
        <f>K48+K49+K50+K51+K52+K53</f>
        <v>156952398</v>
      </c>
      <c r="L47" s="3">
        <f t="shared" ref="L47:O47" si="13">L48+L49+L50+L51+L52+L53</f>
        <v>156943190.51999998</v>
      </c>
      <c r="M47" s="3">
        <f t="shared" si="13"/>
        <v>160434400</v>
      </c>
      <c r="N47" s="3">
        <f t="shared" si="13"/>
        <v>167021900</v>
      </c>
      <c r="O47" s="3">
        <f t="shared" si="13"/>
        <v>167021900</v>
      </c>
    </row>
    <row r="48" spans="1:15" ht="30.75" customHeight="1" x14ac:dyDescent="0.2">
      <c r="A48" s="2" t="s">
        <v>5</v>
      </c>
      <c r="B48" s="2"/>
      <c r="C48" s="4" t="s">
        <v>3</v>
      </c>
      <c r="D48" s="4"/>
      <c r="E48" s="2" t="s">
        <v>115</v>
      </c>
      <c r="F48" s="2" t="s">
        <v>118</v>
      </c>
      <c r="G48" s="74" t="s">
        <v>122</v>
      </c>
      <c r="H48" s="77" t="s">
        <v>124</v>
      </c>
      <c r="I48" s="77" t="s">
        <v>333</v>
      </c>
      <c r="J48" s="81" t="s">
        <v>402</v>
      </c>
      <c r="K48" s="3">
        <v>5013040</v>
      </c>
      <c r="L48" s="3">
        <v>5012798.8899999997</v>
      </c>
      <c r="M48" s="3">
        <v>5226900</v>
      </c>
      <c r="N48" s="3">
        <v>5441500</v>
      </c>
      <c r="O48" s="3">
        <v>5441500</v>
      </c>
    </row>
    <row r="49" spans="1:15" ht="30.75" customHeight="1" x14ac:dyDescent="0.2">
      <c r="A49" s="2" t="s">
        <v>5</v>
      </c>
      <c r="B49" s="2"/>
      <c r="C49" s="4" t="s">
        <v>3</v>
      </c>
      <c r="D49" s="4"/>
      <c r="E49" s="2" t="s">
        <v>115</v>
      </c>
      <c r="F49" s="2" t="s">
        <v>116</v>
      </c>
      <c r="G49" s="76"/>
      <c r="H49" s="78"/>
      <c r="I49" s="78"/>
      <c r="J49" s="82"/>
      <c r="K49" s="3">
        <v>151011883</v>
      </c>
      <c r="L49" s="3">
        <v>151002917.45000002</v>
      </c>
      <c r="M49" s="3">
        <v>155207500</v>
      </c>
      <c r="N49" s="3">
        <v>161580400</v>
      </c>
      <c r="O49" s="3">
        <v>161580400</v>
      </c>
    </row>
    <row r="50" spans="1:15" ht="30.75" customHeight="1" x14ac:dyDescent="0.2">
      <c r="A50" s="2" t="s">
        <v>5</v>
      </c>
      <c r="B50" s="2"/>
      <c r="C50" s="36" t="s">
        <v>3</v>
      </c>
      <c r="D50" s="36"/>
      <c r="E50" s="2" t="s">
        <v>115</v>
      </c>
      <c r="F50" s="2" t="s">
        <v>90</v>
      </c>
      <c r="G50" s="76"/>
      <c r="H50" s="78"/>
      <c r="I50" s="78"/>
      <c r="J50" s="82"/>
      <c r="K50" s="3">
        <v>155800</v>
      </c>
      <c r="L50" s="3">
        <v>155800</v>
      </c>
      <c r="M50" s="3">
        <v>0</v>
      </c>
      <c r="N50" s="3">
        <v>0</v>
      </c>
      <c r="O50" s="3">
        <v>0</v>
      </c>
    </row>
    <row r="51" spans="1:15" ht="30.75" customHeight="1" x14ac:dyDescent="0.2">
      <c r="A51" s="2" t="s">
        <v>5</v>
      </c>
      <c r="B51" s="2"/>
      <c r="C51" s="14" t="s">
        <v>3</v>
      </c>
      <c r="D51" s="14"/>
      <c r="E51" s="2" t="s">
        <v>112</v>
      </c>
      <c r="F51" s="2" t="s">
        <v>116</v>
      </c>
      <c r="G51" s="76"/>
      <c r="H51" s="78"/>
      <c r="I51" s="78"/>
      <c r="J51" s="82"/>
      <c r="K51" s="3">
        <v>57900</v>
      </c>
      <c r="L51" s="3">
        <v>57900</v>
      </c>
      <c r="M51" s="3">
        <v>0</v>
      </c>
      <c r="N51" s="3">
        <v>0</v>
      </c>
      <c r="O51" s="3">
        <v>0</v>
      </c>
    </row>
    <row r="52" spans="1:15" ht="30.75" customHeight="1" x14ac:dyDescent="0.2">
      <c r="A52" s="2" t="s">
        <v>5</v>
      </c>
      <c r="B52" s="2"/>
      <c r="C52" s="36" t="s">
        <v>3</v>
      </c>
      <c r="D52" s="36"/>
      <c r="E52" s="2" t="s">
        <v>116</v>
      </c>
      <c r="F52" s="2" t="s">
        <v>89</v>
      </c>
      <c r="G52" s="76"/>
      <c r="H52" s="78"/>
      <c r="I52" s="78"/>
      <c r="J52" s="82"/>
      <c r="K52" s="3">
        <v>157294</v>
      </c>
      <c r="L52" s="3">
        <v>157293.97999999998</v>
      </c>
      <c r="M52" s="3">
        <v>0</v>
      </c>
      <c r="N52" s="3">
        <v>0</v>
      </c>
      <c r="O52" s="3">
        <v>0</v>
      </c>
    </row>
    <row r="53" spans="1:15" ht="30.75" customHeight="1" x14ac:dyDescent="0.2">
      <c r="A53" s="2" t="s">
        <v>5</v>
      </c>
      <c r="B53" s="2"/>
      <c r="C53" s="36" t="s">
        <v>3</v>
      </c>
      <c r="D53" s="36"/>
      <c r="E53" s="2" t="s">
        <v>114</v>
      </c>
      <c r="F53" s="2" t="s">
        <v>113</v>
      </c>
      <c r="G53" s="75"/>
      <c r="H53" s="79"/>
      <c r="I53" s="79"/>
      <c r="J53" s="83"/>
      <c r="K53" s="3">
        <v>556481</v>
      </c>
      <c r="L53" s="3">
        <v>556480.19999999995</v>
      </c>
      <c r="M53" s="3">
        <v>0</v>
      </c>
      <c r="N53" s="3">
        <v>0</v>
      </c>
      <c r="O53" s="3">
        <v>0</v>
      </c>
    </row>
    <row r="54" spans="1:15" ht="51" customHeight="1" x14ac:dyDescent="0.2">
      <c r="A54" s="7" t="s">
        <v>5</v>
      </c>
      <c r="B54" s="7"/>
      <c r="C54" s="8" t="s">
        <v>12</v>
      </c>
      <c r="D54" s="10" t="s">
        <v>216</v>
      </c>
      <c r="E54" s="7"/>
      <c r="F54" s="7"/>
      <c r="G54" s="7"/>
      <c r="H54" s="7"/>
      <c r="I54" s="7"/>
      <c r="J54" s="9"/>
      <c r="K54" s="3">
        <f>K55</f>
        <v>90991035</v>
      </c>
      <c r="L54" s="3">
        <f t="shared" ref="L54:O54" si="14">L55</f>
        <v>90566977.260000005</v>
      </c>
      <c r="M54" s="3">
        <f t="shared" si="14"/>
        <v>94342900</v>
      </c>
      <c r="N54" s="3">
        <f t="shared" si="14"/>
        <v>97977200</v>
      </c>
      <c r="O54" s="3">
        <f t="shared" si="14"/>
        <v>97977200</v>
      </c>
    </row>
    <row r="55" spans="1:15" ht="219" customHeight="1" x14ac:dyDescent="0.2">
      <c r="A55" s="2" t="s">
        <v>5</v>
      </c>
      <c r="B55" s="2"/>
      <c r="C55" s="4" t="s">
        <v>12</v>
      </c>
      <c r="D55" s="10"/>
      <c r="E55" s="2" t="s">
        <v>115</v>
      </c>
      <c r="F55" s="2" t="s">
        <v>90</v>
      </c>
      <c r="G55" s="20" t="s">
        <v>490</v>
      </c>
      <c r="H55" s="20" t="s">
        <v>142</v>
      </c>
      <c r="I55" s="20" t="s">
        <v>334</v>
      </c>
      <c r="J55" s="3" t="s">
        <v>491</v>
      </c>
      <c r="K55" s="3">
        <v>90991035</v>
      </c>
      <c r="L55" s="3">
        <v>90566977.260000005</v>
      </c>
      <c r="M55" s="3">
        <v>94342900</v>
      </c>
      <c r="N55" s="3">
        <v>97977200</v>
      </c>
      <c r="O55" s="3">
        <v>97977200</v>
      </c>
    </row>
    <row r="56" spans="1:15" ht="51" customHeight="1" x14ac:dyDescent="0.2">
      <c r="A56" s="2" t="s">
        <v>5</v>
      </c>
      <c r="B56" s="2"/>
      <c r="C56" s="8" t="s">
        <v>185</v>
      </c>
      <c r="D56" s="10" t="s">
        <v>217</v>
      </c>
      <c r="E56" s="2"/>
      <c r="F56" s="2"/>
      <c r="G56" s="15"/>
      <c r="H56" s="15"/>
      <c r="I56" s="15"/>
      <c r="J56" s="9"/>
      <c r="K56" s="3">
        <f>K57</f>
        <v>2594185</v>
      </c>
      <c r="L56" s="3">
        <f t="shared" ref="L56:O56" si="15">L57</f>
        <v>2594185</v>
      </c>
      <c r="M56" s="3">
        <f t="shared" si="15"/>
        <v>0</v>
      </c>
      <c r="N56" s="3">
        <f t="shared" si="15"/>
        <v>0</v>
      </c>
      <c r="O56" s="3">
        <f t="shared" si="15"/>
        <v>0</v>
      </c>
    </row>
    <row r="57" spans="1:15" ht="114.75" customHeight="1" x14ac:dyDescent="0.2">
      <c r="A57" s="2" t="s">
        <v>5</v>
      </c>
      <c r="B57" s="2"/>
      <c r="C57" s="8" t="s">
        <v>185</v>
      </c>
      <c r="D57" s="10"/>
      <c r="E57" s="2" t="s">
        <v>115</v>
      </c>
      <c r="F57" s="2" t="s">
        <v>120</v>
      </c>
      <c r="G57" s="25" t="s">
        <v>335</v>
      </c>
      <c r="H57" s="40" t="s">
        <v>336</v>
      </c>
      <c r="I57" s="40" t="s">
        <v>337</v>
      </c>
      <c r="J57" s="3" t="s">
        <v>492</v>
      </c>
      <c r="K57" s="3">
        <v>2594185</v>
      </c>
      <c r="L57" s="3">
        <v>2594185</v>
      </c>
      <c r="M57" s="3"/>
      <c r="N57" s="3"/>
      <c r="O57" s="3"/>
    </row>
    <row r="58" spans="1:15" ht="63.75" customHeight="1" x14ac:dyDescent="0.2">
      <c r="A58" s="7" t="s">
        <v>5</v>
      </c>
      <c r="B58" s="7"/>
      <c r="C58" s="8" t="s">
        <v>13</v>
      </c>
      <c r="D58" s="10" t="s">
        <v>218</v>
      </c>
      <c r="E58" s="7"/>
      <c r="F58" s="7"/>
      <c r="G58" s="7"/>
      <c r="H58" s="7"/>
      <c r="I58" s="7"/>
      <c r="J58" s="9"/>
      <c r="K58" s="3">
        <f>K59</f>
        <v>16746656</v>
      </c>
      <c r="L58" s="3">
        <f t="shared" ref="L58:O58" si="16">L59</f>
        <v>16687776.66</v>
      </c>
      <c r="M58" s="3">
        <f t="shared" si="16"/>
        <v>16918400</v>
      </c>
      <c r="N58" s="3">
        <f t="shared" si="16"/>
        <v>17442600</v>
      </c>
      <c r="O58" s="3">
        <f t="shared" si="16"/>
        <v>17442600</v>
      </c>
    </row>
    <row r="59" spans="1:15" ht="63.75" customHeight="1" x14ac:dyDescent="0.2">
      <c r="A59" s="2" t="s">
        <v>5</v>
      </c>
      <c r="B59" s="2"/>
      <c r="C59" s="4" t="s">
        <v>13</v>
      </c>
      <c r="D59" s="10"/>
      <c r="E59" s="2" t="s">
        <v>89</v>
      </c>
      <c r="F59" s="2" t="s">
        <v>118</v>
      </c>
      <c r="G59" s="42" t="s">
        <v>174</v>
      </c>
      <c r="H59" s="42" t="s">
        <v>145</v>
      </c>
      <c r="I59" s="42" t="s">
        <v>338</v>
      </c>
      <c r="J59" s="3" t="s">
        <v>143</v>
      </c>
      <c r="K59" s="3">
        <v>16746656</v>
      </c>
      <c r="L59" s="3">
        <v>16687776.66</v>
      </c>
      <c r="M59" s="3">
        <v>16918400</v>
      </c>
      <c r="N59" s="3">
        <v>17442600</v>
      </c>
      <c r="O59" s="3">
        <v>17442600</v>
      </c>
    </row>
    <row r="60" spans="1:15" ht="63.75" customHeight="1" x14ac:dyDescent="0.2">
      <c r="A60" s="7" t="s">
        <v>5</v>
      </c>
      <c r="B60" s="7"/>
      <c r="C60" s="8" t="s">
        <v>14</v>
      </c>
      <c r="D60" s="10" t="s">
        <v>219</v>
      </c>
      <c r="E60" s="7"/>
      <c r="F60" s="7"/>
      <c r="G60" s="7"/>
      <c r="H60" s="7"/>
      <c r="I60" s="7"/>
      <c r="J60" s="9"/>
      <c r="K60" s="3">
        <f>K61</f>
        <v>256063</v>
      </c>
      <c r="L60" s="3">
        <f t="shared" ref="L60:O60" si="17">L61</f>
        <v>256063</v>
      </c>
      <c r="M60" s="3">
        <f t="shared" si="17"/>
        <v>285000</v>
      </c>
      <c r="N60" s="3">
        <f t="shared" si="17"/>
        <v>285000</v>
      </c>
      <c r="O60" s="3">
        <f t="shared" si="17"/>
        <v>285000</v>
      </c>
    </row>
    <row r="61" spans="1:15" ht="89.25" customHeight="1" x14ac:dyDescent="0.2">
      <c r="A61" s="2" t="s">
        <v>5</v>
      </c>
      <c r="B61" s="2"/>
      <c r="C61" s="4" t="s">
        <v>14</v>
      </c>
      <c r="D61" s="10"/>
      <c r="E61" s="2" t="s">
        <v>115</v>
      </c>
      <c r="F61" s="2" t="s">
        <v>116</v>
      </c>
      <c r="G61" s="42" t="s">
        <v>175</v>
      </c>
      <c r="H61" s="42" t="s">
        <v>146</v>
      </c>
      <c r="I61" s="42" t="s">
        <v>339</v>
      </c>
      <c r="J61" s="3" t="s">
        <v>340</v>
      </c>
      <c r="K61" s="3">
        <v>256063</v>
      </c>
      <c r="L61" s="3">
        <v>256063</v>
      </c>
      <c r="M61" s="3">
        <v>285000</v>
      </c>
      <c r="N61" s="3">
        <v>285000</v>
      </c>
      <c r="O61" s="3">
        <v>285000</v>
      </c>
    </row>
    <row r="62" spans="1:15" ht="63.75" customHeight="1" x14ac:dyDescent="0.2">
      <c r="A62" s="7" t="s">
        <v>5</v>
      </c>
      <c r="B62" s="7"/>
      <c r="C62" s="8" t="s">
        <v>4</v>
      </c>
      <c r="D62" s="10" t="s">
        <v>220</v>
      </c>
      <c r="E62" s="7"/>
      <c r="F62" s="7"/>
      <c r="G62" s="7"/>
      <c r="H62" s="7"/>
      <c r="I62" s="7"/>
      <c r="J62" s="9"/>
      <c r="K62" s="3">
        <f>K63+K64+K65</f>
        <v>4372781</v>
      </c>
      <c r="L62" s="3">
        <f t="shared" ref="L62:O62" si="18">L63+L64+L65</f>
        <v>3620004.6299999994</v>
      </c>
      <c r="M62" s="3">
        <f t="shared" si="18"/>
        <v>9876600</v>
      </c>
      <c r="N62" s="3">
        <f t="shared" si="18"/>
        <v>6421500</v>
      </c>
      <c r="O62" s="3">
        <f t="shared" si="18"/>
        <v>9876600</v>
      </c>
    </row>
    <row r="63" spans="1:15" ht="42.75" customHeight="1" x14ac:dyDescent="0.2">
      <c r="A63" s="2" t="s">
        <v>5</v>
      </c>
      <c r="B63" s="2"/>
      <c r="C63" s="4" t="s">
        <v>4</v>
      </c>
      <c r="D63" s="10"/>
      <c r="E63" s="2" t="s">
        <v>115</v>
      </c>
      <c r="F63" s="2" t="s">
        <v>116</v>
      </c>
      <c r="G63" s="80" t="s">
        <v>341</v>
      </c>
      <c r="H63" s="80" t="s">
        <v>127</v>
      </c>
      <c r="I63" s="80" t="s">
        <v>342</v>
      </c>
      <c r="J63" s="81" t="s">
        <v>493</v>
      </c>
      <c r="K63" s="3">
        <v>1602177</v>
      </c>
      <c r="L63" s="3">
        <v>1408157.65</v>
      </c>
      <c r="M63" s="3">
        <v>4897700</v>
      </c>
      <c r="N63" s="3">
        <v>3370800</v>
      </c>
      <c r="O63" s="3">
        <v>4897700</v>
      </c>
    </row>
    <row r="64" spans="1:15" ht="42.75" customHeight="1" x14ac:dyDescent="0.2">
      <c r="A64" s="2" t="s">
        <v>5</v>
      </c>
      <c r="B64" s="2"/>
      <c r="C64" s="4" t="s">
        <v>4</v>
      </c>
      <c r="D64" s="10"/>
      <c r="E64" s="2" t="s">
        <v>115</v>
      </c>
      <c r="F64" s="2" t="s">
        <v>90</v>
      </c>
      <c r="G64" s="80"/>
      <c r="H64" s="80"/>
      <c r="I64" s="80"/>
      <c r="J64" s="82"/>
      <c r="K64" s="3">
        <v>2580504</v>
      </c>
      <c r="L64" s="3">
        <v>2021755.5799999998</v>
      </c>
      <c r="M64" s="3">
        <v>3990400</v>
      </c>
      <c r="N64" s="3">
        <v>2556500</v>
      </c>
      <c r="O64" s="3">
        <v>3990400</v>
      </c>
    </row>
    <row r="65" spans="1:15" ht="42.75" customHeight="1" x14ac:dyDescent="0.2">
      <c r="A65" s="2" t="s">
        <v>5</v>
      </c>
      <c r="B65" s="2"/>
      <c r="C65" s="4" t="s">
        <v>4</v>
      </c>
      <c r="D65" s="10"/>
      <c r="E65" s="2" t="s">
        <v>89</v>
      </c>
      <c r="F65" s="2" t="s">
        <v>118</v>
      </c>
      <c r="G65" s="80"/>
      <c r="H65" s="80"/>
      <c r="I65" s="80"/>
      <c r="J65" s="83"/>
      <c r="K65" s="3">
        <v>190100</v>
      </c>
      <c r="L65" s="3">
        <v>190091.4</v>
      </c>
      <c r="M65" s="3">
        <v>988500</v>
      </c>
      <c r="N65" s="3">
        <v>494200</v>
      </c>
      <c r="O65" s="3">
        <v>988500</v>
      </c>
    </row>
    <row r="66" spans="1:15" ht="25.5" customHeight="1" x14ac:dyDescent="0.2">
      <c r="A66" s="7" t="s">
        <v>5</v>
      </c>
      <c r="B66" s="7"/>
      <c r="C66" s="8" t="s">
        <v>15</v>
      </c>
      <c r="D66" s="15" t="s">
        <v>221</v>
      </c>
      <c r="E66" s="7"/>
      <c r="F66" s="7"/>
      <c r="G66" s="7"/>
      <c r="H66" s="7"/>
      <c r="I66" s="7"/>
      <c r="J66" s="9"/>
      <c r="K66" s="3">
        <f>K67</f>
        <v>11897843</v>
      </c>
      <c r="L66" s="3">
        <f t="shared" ref="L66:O68" si="19">L67</f>
        <v>11840004.960000001</v>
      </c>
      <c r="M66" s="3">
        <f t="shared" si="19"/>
        <v>12722100</v>
      </c>
      <c r="N66" s="3">
        <f t="shared" si="19"/>
        <v>12722100</v>
      </c>
      <c r="O66" s="3">
        <f t="shared" si="19"/>
        <v>12722100</v>
      </c>
    </row>
    <row r="67" spans="1:15" ht="140.25" customHeight="1" x14ac:dyDescent="0.2">
      <c r="A67" s="2" t="s">
        <v>5</v>
      </c>
      <c r="B67" s="2"/>
      <c r="C67" s="15" t="s">
        <v>15</v>
      </c>
      <c r="D67" s="4"/>
      <c r="E67" s="2" t="s">
        <v>114</v>
      </c>
      <c r="F67" s="2" t="s">
        <v>115</v>
      </c>
      <c r="G67" s="42" t="s">
        <v>343</v>
      </c>
      <c r="H67" s="42" t="s">
        <v>494</v>
      </c>
      <c r="I67" s="42" t="s">
        <v>344</v>
      </c>
      <c r="J67" s="9" t="s">
        <v>495</v>
      </c>
      <c r="K67" s="3">
        <v>11897843</v>
      </c>
      <c r="L67" s="3">
        <v>11840004.960000001</v>
      </c>
      <c r="M67" s="3">
        <v>12722100</v>
      </c>
      <c r="N67" s="3">
        <v>12722100</v>
      </c>
      <c r="O67" s="3">
        <v>12722100</v>
      </c>
    </row>
    <row r="68" spans="1:15" ht="23.25" customHeight="1" x14ac:dyDescent="0.2">
      <c r="A68" s="2" t="s">
        <v>5</v>
      </c>
      <c r="B68" s="2"/>
      <c r="C68" s="34" t="s">
        <v>38</v>
      </c>
      <c r="D68" s="39" t="s">
        <v>500</v>
      </c>
      <c r="E68" s="2"/>
      <c r="F68" s="2"/>
      <c r="G68" s="34"/>
      <c r="H68" s="34"/>
      <c r="I68" s="34"/>
      <c r="J68" s="9"/>
      <c r="K68" s="3">
        <f>K69</f>
        <v>210445</v>
      </c>
      <c r="L68" s="3">
        <f t="shared" si="19"/>
        <v>177250.18</v>
      </c>
      <c r="M68" s="3">
        <f t="shared" si="19"/>
        <v>0</v>
      </c>
      <c r="N68" s="3">
        <f t="shared" si="19"/>
        <v>0</v>
      </c>
      <c r="O68" s="3">
        <f t="shared" si="19"/>
        <v>0</v>
      </c>
    </row>
    <row r="69" spans="1:15" ht="102" customHeight="1" x14ac:dyDescent="0.2">
      <c r="A69" s="2" t="s">
        <v>5</v>
      </c>
      <c r="B69" s="2"/>
      <c r="C69" s="34" t="s">
        <v>38</v>
      </c>
      <c r="D69" s="34"/>
      <c r="E69" s="2" t="s">
        <v>112</v>
      </c>
      <c r="F69" s="2" t="s">
        <v>91</v>
      </c>
      <c r="G69" s="42" t="s">
        <v>496</v>
      </c>
      <c r="H69" s="44" t="s">
        <v>497</v>
      </c>
      <c r="I69" s="39" t="s">
        <v>498</v>
      </c>
      <c r="J69" s="3" t="s">
        <v>499</v>
      </c>
      <c r="K69" s="3">
        <v>210445</v>
      </c>
      <c r="L69" s="3">
        <v>177250.18</v>
      </c>
      <c r="M69" s="3"/>
      <c r="N69" s="3"/>
      <c r="O69" s="3"/>
    </row>
    <row r="70" spans="1:15" ht="23.25" customHeight="1" x14ac:dyDescent="0.2">
      <c r="A70" s="7" t="s">
        <v>5</v>
      </c>
      <c r="B70" s="7"/>
      <c r="C70" s="8" t="s">
        <v>17</v>
      </c>
      <c r="D70" s="15" t="s">
        <v>224</v>
      </c>
      <c r="E70" s="7"/>
      <c r="F70" s="7"/>
      <c r="G70" s="7"/>
      <c r="H70" s="7"/>
      <c r="I70" s="7"/>
      <c r="J70" s="9"/>
      <c r="K70" s="3">
        <f>K71</f>
        <v>7870900</v>
      </c>
      <c r="L70" s="3">
        <f t="shared" ref="L70:O70" si="20">L71</f>
        <v>7870899.0300000003</v>
      </c>
      <c r="M70" s="3">
        <f t="shared" si="20"/>
        <v>8578600</v>
      </c>
      <c r="N70" s="3">
        <f t="shared" si="20"/>
        <v>10812900</v>
      </c>
      <c r="O70" s="3">
        <f t="shared" si="20"/>
        <v>9365600</v>
      </c>
    </row>
    <row r="71" spans="1:15" ht="25.5" x14ac:dyDescent="0.2">
      <c r="A71" s="2" t="s">
        <v>5</v>
      </c>
      <c r="B71" s="2"/>
      <c r="C71" s="4" t="s">
        <v>17</v>
      </c>
      <c r="D71" s="4"/>
      <c r="E71" s="2" t="s">
        <v>112</v>
      </c>
      <c r="F71" s="2" t="s">
        <v>116</v>
      </c>
      <c r="G71" s="45" t="s">
        <v>150</v>
      </c>
      <c r="H71" s="45" t="s">
        <v>149</v>
      </c>
      <c r="I71" s="45" t="s">
        <v>79</v>
      </c>
      <c r="J71" s="9" t="s">
        <v>80</v>
      </c>
      <c r="K71" s="3">
        <v>7870900</v>
      </c>
      <c r="L71" s="3">
        <v>7870899.0300000003</v>
      </c>
      <c r="M71" s="3">
        <v>8578600</v>
      </c>
      <c r="N71" s="3">
        <v>10812900</v>
      </c>
      <c r="O71" s="3">
        <v>9365600</v>
      </c>
    </row>
    <row r="72" spans="1:15" ht="23.25" customHeight="1" x14ac:dyDescent="0.2">
      <c r="A72" s="7" t="s">
        <v>5</v>
      </c>
      <c r="B72" s="7"/>
      <c r="C72" s="8" t="s">
        <v>18</v>
      </c>
      <c r="D72" s="15" t="s">
        <v>225</v>
      </c>
      <c r="E72" s="7"/>
      <c r="F72" s="7"/>
      <c r="G72" s="7"/>
      <c r="H72" s="7"/>
      <c r="I72" s="7"/>
      <c r="J72" s="9"/>
      <c r="K72" s="3">
        <f>K73</f>
        <v>9700</v>
      </c>
      <c r="L72" s="3">
        <f t="shared" ref="L72:O72" si="21">L73</f>
        <v>9490.36</v>
      </c>
      <c r="M72" s="3">
        <f t="shared" si="21"/>
        <v>3300</v>
      </c>
      <c r="N72" s="3">
        <f t="shared" si="21"/>
        <v>13900</v>
      </c>
      <c r="O72" s="3">
        <f t="shared" si="21"/>
        <v>1400</v>
      </c>
    </row>
    <row r="73" spans="1:15" ht="39" customHeight="1" x14ac:dyDescent="0.2">
      <c r="A73" s="2" t="s">
        <v>5</v>
      </c>
      <c r="B73" s="2"/>
      <c r="C73" s="4" t="s">
        <v>18</v>
      </c>
      <c r="D73" s="4"/>
      <c r="E73" s="2" t="s">
        <v>115</v>
      </c>
      <c r="F73" s="2" t="s">
        <v>119</v>
      </c>
      <c r="G73" s="45" t="s">
        <v>583</v>
      </c>
      <c r="H73" s="45" t="s">
        <v>584</v>
      </c>
      <c r="I73" s="45" t="s">
        <v>79</v>
      </c>
      <c r="J73" s="3" t="s">
        <v>585</v>
      </c>
      <c r="K73" s="3">
        <v>9700</v>
      </c>
      <c r="L73" s="3">
        <v>9490.36</v>
      </c>
      <c r="M73" s="3">
        <v>3300</v>
      </c>
      <c r="N73" s="3">
        <v>13900</v>
      </c>
      <c r="O73" s="3">
        <v>1400</v>
      </c>
    </row>
    <row r="74" spans="1:15" ht="25.5" customHeight="1" x14ac:dyDescent="0.2">
      <c r="A74" s="7" t="s">
        <v>5</v>
      </c>
      <c r="B74" s="7"/>
      <c r="C74" s="8" t="s">
        <v>19</v>
      </c>
      <c r="D74" s="15" t="s">
        <v>227</v>
      </c>
      <c r="E74" s="7"/>
      <c r="F74" s="7"/>
      <c r="G74" s="7"/>
      <c r="H74" s="7"/>
      <c r="I74" s="7"/>
      <c r="J74" s="9"/>
      <c r="K74" s="3">
        <f>K75+K76+K78+K79+K80+K77</f>
        <v>22779668</v>
      </c>
      <c r="L74" s="3">
        <f t="shared" ref="L74:O74" si="22">L75+L76+L78+L79+L80+L77</f>
        <v>21405242.919999998</v>
      </c>
      <c r="M74" s="3">
        <f t="shared" si="22"/>
        <v>10386900</v>
      </c>
      <c r="N74" s="3">
        <f t="shared" si="22"/>
        <v>12453700</v>
      </c>
      <c r="O74" s="3">
        <f t="shared" si="22"/>
        <v>10381500</v>
      </c>
    </row>
    <row r="75" spans="1:15" ht="32.25" customHeight="1" x14ac:dyDescent="0.2">
      <c r="A75" s="2" t="s">
        <v>5</v>
      </c>
      <c r="B75" s="2"/>
      <c r="C75" s="4" t="s">
        <v>19</v>
      </c>
      <c r="D75" s="4"/>
      <c r="E75" s="2" t="s">
        <v>115</v>
      </c>
      <c r="F75" s="2" t="s">
        <v>90</v>
      </c>
      <c r="G75" s="80" t="s">
        <v>125</v>
      </c>
      <c r="H75" s="80" t="s">
        <v>124</v>
      </c>
      <c r="I75" s="80" t="s">
        <v>333</v>
      </c>
      <c r="J75" s="81" t="s">
        <v>402</v>
      </c>
      <c r="K75" s="3">
        <v>6259900</v>
      </c>
      <c r="L75" s="3">
        <v>5699332.5699999994</v>
      </c>
      <c r="M75" s="3">
        <v>6221800</v>
      </c>
      <c r="N75" s="3">
        <v>6723100</v>
      </c>
      <c r="O75" s="3">
        <v>6131200</v>
      </c>
    </row>
    <row r="76" spans="1:15" ht="32.25" customHeight="1" x14ac:dyDescent="0.2">
      <c r="A76" s="2" t="s">
        <v>5</v>
      </c>
      <c r="B76" s="2"/>
      <c r="C76" s="4" t="s">
        <v>19</v>
      </c>
      <c r="D76" s="4"/>
      <c r="E76" s="2" t="s">
        <v>112</v>
      </c>
      <c r="F76" s="2" t="s">
        <v>116</v>
      </c>
      <c r="G76" s="80"/>
      <c r="H76" s="80"/>
      <c r="I76" s="80"/>
      <c r="J76" s="82"/>
      <c r="K76" s="3">
        <v>2406900</v>
      </c>
      <c r="L76" s="3">
        <v>2327099.02</v>
      </c>
      <c r="M76" s="3">
        <v>2244000</v>
      </c>
      <c r="N76" s="3">
        <v>3757700</v>
      </c>
      <c r="O76" s="3">
        <v>2244000</v>
      </c>
    </row>
    <row r="77" spans="1:15" ht="32.25" customHeight="1" x14ac:dyDescent="0.2">
      <c r="A77" s="62" t="s">
        <v>5</v>
      </c>
      <c r="B77" s="62"/>
      <c r="C77" s="63" t="s">
        <v>19</v>
      </c>
      <c r="D77" s="63"/>
      <c r="E77" s="62" t="s">
        <v>116</v>
      </c>
      <c r="F77" s="62" t="s">
        <v>119</v>
      </c>
      <c r="G77" s="80"/>
      <c r="H77" s="80"/>
      <c r="I77" s="80"/>
      <c r="J77" s="82"/>
      <c r="K77" s="3">
        <v>7959</v>
      </c>
      <c r="L77" s="3">
        <v>7959</v>
      </c>
      <c r="M77" s="3">
        <v>0</v>
      </c>
      <c r="N77" s="3">
        <v>0</v>
      </c>
      <c r="O77" s="3">
        <v>0</v>
      </c>
    </row>
    <row r="78" spans="1:15" ht="32.25" customHeight="1" x14ac:dyDescent="0.2">
      <c r="A78" s="2" t="s">
        <v>5</v>
      </c>
      <c r="B78" s="2"/>
      <c r="C78" s="4" t="s">
        <v>19</v>
      </c>
      <c r="D78" s="4"/>
      <c r="E78" s="2" t="s">
        <v>116</v>
      </c>
      <c r="F78" s="2" t="s">
        <v>89</v>
      </c>
      <c r="G78" s="80"/>
      <c r="H78" s="80"/>
      <c r="I78" s="80"/>
      <c r="J78" s="82"/>
      <c r="K78" s="3">
        <v>984230</v>
      </c>
      <c r="L78" s="3">
        <v>964757.04</v>
      </c>
      <c r="M78" s="3">
        <v>1125300</v>
      </c>
      <c r="N78" s="3">
        <v>1135600</v>
      </c>
      <c r="O78" s="3">
        <v>1113600</v>
      </c>
    </row>
    <row r="79" spans="1:15" ht="39" customHeight="1" x14ac:dyDescent="0.2">
      <c r="A79" s="2" t="s">
        <v>5</v>
      </c>
      <c r="B79" s="2"/>
      <c r="C79" s="4" t="s">
        <v>19</v>
      </c>
      <c r="D79" s="4"/>
      <c r="E79" s="2" t="s">
        <v>117</v>
      </c>
      <c r="F79" s="2" t="s">
        <v>116</v>
      </c>
      <c r="G79" s="80"/>
      <c r="H79" s="80"/>
      <c r="I79" s="80"/>
      <c r="J79" s="82"/>
      <c r="K79" s="3">
        <v>725200</v>
      </c>
      <c r="L79" s="3">
        <v>724811.86</v>
      </c>
      <c r="M79" s="3">
        <v>795800</v>
      </c>
      <c r="N79" s="3">
        <v>837300</v>
      </c>
      <c r="O79" s="3">
        <v>892700</v>
      </c>
    </row>
    <row r="80" spans="1:15" ht="39" customHeight="1" x14ac:dyDescent="0.2">
      <c r="A80" s="2" t="s">
        <v>5</v>
      </c>
      <c r="B80" s="2"/>
      <c r="C80" s="4" t="s">
        <v>19</v>
      </c>
      <c r="D80" s="4"/>
      <c r="E80" s="2" t="s">
        <v>114</v>
      </c>
      <c r="F80" s="2" t="s">
        <v>113</v>
      </c>
      <c r="G80" s="80"/>
      <c r="H80" s="80"/>
      <c r="I80" s="80"/>
      <c r="J80" s="83"/>
      <c r="K80" s="3">
        <v>12395479</v>
      </c>
      <c r="L80" s="3">
        <v>11681283.43</v>
      </c>
      <c r="M80" s="3">
        <v>0</v>
      </c>
      <c r="N80" s="3">
        <v>0</v>
      </c>
      <c r="O80" s="3">
        <v>0</v>
      </c>
    </row>
    <row r="81" spans="1:15" ht="25.5" customHeight="1" x14ac:dyDescent="0.2">
      <c r="A81" s="7" t="s">
        <v>5</v>
      </c>
      <c r="B81" s="7"/>
      <c r="C81" s="8" t="s">
        <v>20</v>
      </c>
      <c r="D81" s="15" t="s">
        <v>228</v>
      </c>
      <c r="E81" s="7"/>
      <c r="F81" s="7"/>
      <c r="G81" s="7"/>
      <c r="H81" s="7"/>
      <c r="I81" s="7"/>
      <c r="J81" s="9"/>
      <c r="K81" s="3">
        <f>K82+K84+K85+K83</f>
        <v>44594076</v>
      </c>
      <c r="L81" s="3">
        <f t="shared" ref="L81:O81" si="23">L82+L84+L85+L83</f>
        <v>43780846.850000001</v>
      </c>
      <c r="M81" s="3">
        <f t="shared" si="23"/>
        <v>17047800</v>
      </c>
      <c r="N81" s="3">
        <f t="shared" si="23"/>
        <v>17741600</v>
      </c>
      <c r="O81" s="3">
        <f t="shared" si="23"/>
        <v>16812400</v>
      </c>
    </row>
    <row r="82" spans="1:15" ht="58.5" customHeight="1" x14ac:dyDescent="0.2">
      <c r="A82" s="2" t="s">
        <v>5</v>
      </c>
      <c r="B82" s="2"/>
      <c r="C82" s="4" t="s">
        <v>20</v>
      </c>
      <c r="D82" s="4"/>
      <c r="E82" s="2" t="s">
        <v>115</v>
      </c>
      <c r="F82" s="2" t="s">
        <v>90</v>
      </c>
      <c r="G82" s="80" t="s">
        <v>125</v>
      </c>
      <c r="H82" s="80" t="s">
        <v>124</v>
      </c>
      <c r="I82" s="80" t="s">
        <v>333</v>
      </c>
      <c r="J82" s="81" t="s">
        <v>501</v>
      </c>
      <c r="K82" s="3">
        <v>13724700</v>
      </c>
      <c r="L82" s="3">
        <v>12974157.780000001</v>
      </c>
      <c r="M82" s="3">
        <v>14342400</v>
      </c>
      <c r="N82" s="3">
        <v>14926000</v>
      </c>
      <c r="O82" s="3">
        <v>14147800</v>
      </c>
    </row>
    <row r="83" spans="1:15" ht="58.5" customHeight="1" x14ac:dyDescent="0.2">
      <c r="A83" s="62" t="s">
        <v>5</v>
      </c>
      <c r="B83" s="62"/>
      <c r="C83" s="63" t="s">
        <v>20</v>
      </c>
      <c r="D83" s="63"/>
      <c r="E83" s="62" t="s">
        <v>116</v>
      </c>
      <c r="F83" s="62" t="s">
        <v>119</v>
      </c>
      <c r="G83" s="80"/>
      <c r="H83" s="80"/>
      <c r="I83" s="80"/>
      <c r="J83" s="82"/>
      <c r="K83" s="3">
        <v>34141</v>
      </c>
      <c r="L83" s="3">
        <v>34141</v>
      </c>
      <c r="M83" s="3">
        <v>0</v>
      </c>
      <c r="N83" s="3">
        <v>0</v>
      </c>
      <c r="O83" s="3">
        <v>0</v>
      </c>
    </row>
    <row r="84" spans="1:15" ht="58.5" customHeight="1" x14ac:dyDescent="0.2">
      <c r="A84" s="2" t="s">
        <v>5</v>
      </c>
      <c r="B84" s="2"/>
      <c r="C84" s="4" t="s">
        <v>20</v>
      </c>
      <c r="D84" s="4"/>
      <c r="E84" s="2" t="s">
        <v>116</v>
      </c>
      <c r="F84" s="2" t="s">
        <v>89</v>
      </c>
      <c r="G84" s="80"/>
      <c r="H84" s="80"/>
      <c r="I84" s="80"/>
      <c r="J84" s="82"/>
      <c r="K84" s="3">
        <v>2591200</v>
      </c>
      <c r="L84" s="3">
        <v>2555917.44</v>
      </c>
      <c r="M84" s="3">
        <v>2705400</v>
      </c>
      <c r="N84" s="3">
        <v>2815600</v>
      </c>
      <c r="O84" s="3">
        <v>2664600</v>
      </c>
    </row>
    <row r="85" spans="1:15" ht="58.5" customHeight="1" x14ac:dyDescent="0.2">
      <c r="A85" s="2" t="s">
        <v>5</v>
      </c>
      <c r="B85" s="2"/>
      <c r="C85" s="4" t="s">
        <v>20</v>
      </c>
      <c r="D85" s="4"/>
      <c r="E85" s="2" t="s">
        <v>114</v>
      </c>
      <c r="F85" s="2" t="s">
        <v>113</v>
      </c>
      <c r="G85" s="80"/>
      <c r="H85" s="80"/>
      <c r="I85" s="80"/>
      <c r="J85" s="83"/>
      <c r="K85" s="3">
        <v>28244035</v>
      </c>
      <c r="L85" s="3">
        <v>28216630.629999999</v>
      </c>
      <c r="M85" s="3">
        <v>0</v>
      </c>
      <c r="N85" s="3">
        <v>0</v>
      </c>
      <c r="O85" s="3">
        <v>0</v>
      </c>
    </row>
    <row r="86" spans="1:15" ht="76.5" customHeight="1" x14ac:dyDescent="0.2">
      <c r="A86" s="7" t="s">
        <v>5</v>
      </c>
      <c r="B86" s="7"/>
      <c r="C86" s="8" t="s">
        <v>21</v>
      </c>
      <c r="D86" s="10" t="s">
        <v>229</v>
      </c>
      <c r="E86" s="7"/>
      <c r="F86" s="7"/>
      <c r="G86" s="7"/>
      <c r="H86" s="7"/>
      <c r="I86" s="7"/>
      <c r="J86" s="9"/>
      <c r="K86" s="3">
        <f>K87</f>
        <v>45004000</v>
      </c>
      <c r="L86" s="3">
        <f t="shared" ref="L86:O86" si="24">L87</f>
        <v>45003970</v>
      </c>
      <c r="M86" s="3">
        <f t="shared" si="24"/>
        <v>39024000</v>
      </c>
      <c r="N86" s="3">
        <f t="shared" si="24"/>
        <v>38536600</v>
      </c>
      <c r="O86" s="3">
        <f t="shared" si="24"/>
        <v>36198600</v>
      </c>
    </row>
    <row r="87" spans="1:15" ht="63.75" customHeight="1" x14ac:dyDescent="0.2">
      <c r="A87" s="2" t="s">
        <v>5</v>
      </c>
      <c r="B87" s="2"/>
      <c r="C87" s="4" t="s">
        <v>21</v>
      </c>
      <c r="D87" s="10"/>
      <c r="E87" s="2" t="s">
        <v>116</v>
      </c>
      <c r="F87" s="2" t="s">
        <v>119</v>
      </c>
      <c r="G87" s="22" t="s">
        <v>153</v>
      </c>
      <c r="H87" s="22" t="s">
        <v>152</v>
      </c>
      <c r="I87" s="22" t="s">
        <v>151</v>
      </c>
      <c r="J87" s="3" t="s">
        <v>154</v>
      </c>
      <c r="K87" s="3">
        <v>45004000</v>
      </c>
      <c r="L87" s="3">
        <v>45003970</v>
      </c>
      <c r="M87" s="3">
        <v>39024000</v>
      </c>
      <c r="N87" s="3">
        <v>38536600</v>
      </c>
      <c r="O87" s="3">
        <v>36198600</v>
      </c>
    </row>
    <row r="88" spans="1:15" ht="63.75" customHeight="1" x14ac:dyDescent="0.2">
      <c r="A88" s="7" t="s">
        <v>5</v>
      </c>
      <c r="B88" s="7"/>
      <c r="C88" s="8" t="s">
        <v>22</v>
      </c>
      <c r="D88" s="10" t="s">
        <v>230</v>
      </c>
      <c r="E88" s="7"/>
      <c r="F88" s="7"/>
      <c r="G88" s="7"/>
      <c r="H88" s="7"/>
      <c r="I88" s="7"/>
      <c r="J88" s="9"/>
      <c r="K88" s="3">
        <f>K89</f>
        <v>64600</v>
      </c>
      <c r="L88" s="3">
        <f t="shared" ref="L88:O88" si="25">L89</f>
        <v>63575</v>
      </c>
      <c r="M88" s="3">
        <f t="shared" si="25"/>
        <v>56000</v>
      </c>
      <c r="N88" s="3">
        <f t="shared" si="25"/>
        <v>56600</v>
      </c>
      <c r="O88" s="3">
        <f t="shared" si="25"/>
        <v>53400</v>
      </c>
    </row>
    <row r="89" spans="1:15" ht="63.75" customHeight="1" x14ac:dyDescent="0.2">
      <c r="A89" s="2" t="s">
        <v>5</v>
      </c>
      <c r="B89" s="2"/>
      <c r="C89" s="4" t="s">
        <v>22</v>
      </c>
      <c r="D89" s="10"/>
      <c r="E89" s="2" t="s">
        <v>116</v>
      </c>
      <c r="F89" s="2" t="s">
        <v>119</v>
      </c>
      <c r="G89" s="22" t="s">
        <v>153</v>
      </c>
      <c r="H89" s="22" t="s">
        <v>152</v>
      </c>
      <c r="I89" s="22" t="s">
        <v>151</v>
      </c>
      <c r="J89" s="3" t="s">
        <v>154</v>
      </c>
      <c r="K89" s="3">
        <v>64600</v>
      </c>
      <c r="L89" s="3">
        <v>63575</v>
      </c>
      <c r="M89" s="3">
        <v>56000</v>
      </c>
      <c r="N89" s="3">
        <v>56600</v>
      </c>
      <c r="O89" s="3">
        <v>53400</v>
      </c>
    </row>
    <row r="90" spans="1:15" ht="165.75" customHeight="1" x14ac:dyDescent="0.2">
      <c r="A90" s="7" t="s">
        <v>5</v>
      </c>
      <c r="B90" s="7"/>
      <c r="C90" s="8" t="s">
        <v>23</v>
      </c>
      <c r="D90" s="10" t="s">
        <v>234</v>
      </c>
      <c r="E90" s="7"/>
      <c r="F90" s="7"/>
      <c r="G90" s="7"/>
      <c r="H90" s="7"/>
      <c r="I90" s="7"/>
      <c r="J90" s="9"/>
      <c r="K90" s="3">
        <f>K91</f>
        <v>19292581</v>
      </c>
      <c r="L90" s="3">
        <f t="shared" ref="L90:O90" si="26">L91</f>
        <v>19267336.420000002</v>
      </c>
      <c r="M90" s="3">
        <f t="shared" si="26"/>
        <v>0</v>
      </c>
      <c r="N90" s="3">
        <f t="shared" si="26"/>
        <v>0</v>
      </c>
      <c r="O90" s="3">
        <f t="shared" si="26"/>
        <v>0</v>
      </c>
    </row>
    <row r="91" spans="1:15" ht="191.25" customHeight="1" x14ac:dyDescent="0.2">
      <c r="A91" s="2" t="s">
        <v>5</v>
      </c>
      <c r="B91" s="2"/>
      <c r="C91" s="4" t="s">
        <v>23</v>
      </c>
      <c r="D91" s="10"/>
      <c r="E91" s="2" t="s">
        <v>114</v>
      </c>
      <c r="F91" s="2" t="s">
        <v>116</v>
      </c>
      <c r="G91" s="22" t="s">
        <v>163</v>
      </c>
      <c r="H91" s="22" t="s">
        <v>162</v>
      </c>
      <c r="I91" s="22" t="s">
        <v>82</v>
      </c>
      <c r="J91" s="3" t="s">
        <v>161</v>
      </c>
      <c r="K91" s="3">
        <v>19292581</v>
      </c>
      <c r="L91" s="3">
        <v>19267336.420000002</v>
      </c>
      <c r="M91" s="3"/>
      <c r="N91" s="3"/>
      <c r="O91" s="3"/>
    </row>
    <row r="92" spans="1:15" ht="63.75" customHeight="1" x14ac:dyDescent="0.2">
      <c r="A92" s="7" t="s">
        <v>5</v>
      </c>
      <c r="B92" s="7"/>
      <c r="C92" s="8" t="s">
        <v>24</v>
      </c>
      <c r="D92" s="10" t="s">
        <v>238</v>
      </c>
      <c r="E92" s="7"/>
      <c r="F92" s="7"/>
      <c r="G92" s="7"/>
      <c r="H92" s="7"/>
      <c r="I92" s="7"/>
      <c r="J92" s="9"/>
      <c r="K92" s="3">
        <f>K93+K94+K95+K96</f>
        <v>790156</v>
      </c>
      <c r="L92" s="3">
        <f t="shared" ref="L92:O92" si="27">L93+L94+L95+L96</f>
        <v>733907.03</v>
      </c>
      <c r="M92" s="3">
        <f t="shared" si="27"/>
        <v>686300</v>
      </c>
      <c r="N92" s="3">
        <f t="shared" si="27"/>
        <v>406000</v>
      </c>
      <c r="O92" s="3">
        <f t="shared" si="27"/>
        <v>686300</v>
      </c>
    </row>
    <row r="93" spans="1:15" ht="33" customHeight="1" x14ac:dyDescent="0.2">
      <c r="A93" s="2" t="s">
        <v>5</v>
      </c>
      <c r="B93" s="2"/>
      <c r="C93" s="4" t="s">
        <v>24</v>
      </c>
      <c r="D93" s="10"/>
      <c r="E93" s="2" t="s">
        <v>115</v>
      </c>
      <c r="F93" s="2" t="s">
        <v>90</v>
      </c>
      <c r="G93" s="80" t="s">
        <v>177</v>
      </c>
      <c r="H93" s="80" t="s">
        <v>127</v>
      </c>
      <c r="I93" s="80" t="s">
        <v>342</v>
      </c>
      <c r="J93" s="81" t="s">
        <v>78</v>
      </c>
      <c r="K93" s="3">
        <v>70300</v>
      </c>
      <c r="L93" s="3">
        <v>70299.399999999994</v>
      </c>
      <c r="M93" s="3">
        <v>460300</v>
      </c>
      <c r="N93" s="3">
        <v>231000</v>
      </c>
      <c r="O93" s="3">
        <v>460300</v>
      </c>
    </row>
    <row r="94" spans="1:15" ht="33" customHeight="1" x14ac:dyDescent="0.2">
      <c r="A94" s="2" t="s">
        <v>5</v>
      </c>
      <c r="B94" s="2"/>
      <c r="C94" s="4" t="s">
        <v>24</v>
      </c>
      <c r="D94" s="10"/>
      <c r="E94" s="2" t="s">
        <v>112</v>
      </c>
      <c r="F94" s="2" t="s">
        <v>116</v>
      </c>
      <c r="G94" s="80"/>
      <c r="H94" s="80"/>
      <c r="I94" s="80"/>
      <c r="J94" s="82"/>
      <c r="K94" s="3">
        <v>0</v>
      </c>
      <c r="L94" s="3">
        <v>0</v>
      </c>
      <c r="M94" s="3">
        <v>188000</v>
      </c>
      <c r="N94" s="3">
        <v>100000</v>
      </c>
      <c r="O94" s="3">
        <v>188000</v>
      </c>
    </row>
    <row r="95" spans="1:15" ht="33" customHeight="1" x14ac:dyDescent="0.2">
      <c r="A95" s="2" t="s">
        <v>5</v>
      </c>
      <c r="B95" s="2"/>
      <c r="C95" s="4" t="s">
        <v>24</v>
      </c>
      <c r="D95" s="10"/>
      <c r="E95" s="2" t="s">
        <v>116</v>
      </c>
      <c r="F95" s="2" t="s">
        <v>89</v>
      </c>
      <c r="G95" s="80"/>
      <c r="H95" s="80"/>
      <c r="I95" s="80"/>
      <c r="J95" s="82"/>
      <c r="K95" s="3">
        <v>130070</v>
      </c>
      <c r="L95" s="3">
        <v>123823.03999999999</v>
      </c>
      <c r="M95" s="3">
        <v>38000</v>
      </c>
      <c r="N95" s="3">
        <v>75000</v>
      </c>
      <c r="O95" s="3">
        <v>38000</v>
      </c>
    </row>
    <row r="96" spans="1:15" ht="33" customHeight="1" x14ac:dyDescent="0.2">
      <c r="A96" s="2" t="s">
        <v>5</v>
      </c>
      <c r="B96" s="2"/>
      <c r="C96" s="4" t="s">
        <v>24</v>
      </c>
      <c r="D96" s="10"/>
      <c r="E96" s="2" t="s">
        <v>114</v>
      </c>
      <c r="F96" s="2" t="s">
        <v>113</v>
      </c>
      <c r="G96" s="80"/>
      <c r="H96" s="80"/>
      <c r="I96" s="80"/>
      <c r="J96" s="83"/>
      <c r="K96" s="3">
        <v>589786</v>
      </c>
      <c r="L96" s="3">
        <v>539784.59</v>
      </c>
      <c r="M96" s="3">
        <v>0</v>
      </c>
      <c r="N96" s="3">
        <v>0</v>
      </c>
      <c r="O96" s="3">
        <v>0</v>
      </c>
    </row>
    <row r="97" spans="1:15" ht="23.25" customHeight="1" x14ac:dyDescent="0.2">
      <c r="A97" s="7" t="s">
        <v>25</v>
      </c>
      <c r="B97" s="86" t="s">
        <v>0</v>
      </c>
      <c r="C97" s="87"/>
      <c r="D97" s="88"/>
      <c r="E97" s="7"/>
      <c r="F97" s="7"/>
      <c r="G97" s="7"/>
      <c r="H97" s="7"/>
      <c r="I97" s="7"/>
      <c r="J97" s="9"/>
      <c r="K97" s="3">
        <f>K98+K101+K104+K106+K108+K110</f>
        <v>113745818</v>
      </c>
      <c r="L97" s="3">
        <f t="shared" ref="L97:O97" si="28">L98+L101+L104+L106+L108+L110</f>
        <v>75127024.380000025</v>
      </c>
      <c r="M97" s="3">
        <f t="shared" si="28"/>
        <v>92471000</v>
      </c>
      <c r="N97" s="3">
        <f t="shared" si="28"/>
        <v>301856100</v>
      </c>
      <c r="O97" s="3">
        <f t="shared" si="28"/>
        <v>391889200</v>
      </c>
    </row>
    <row r="98" spans="1:15" ht="51" x14ac:dyDescent="0.2">
      <c r="A98" s="7" t="s">
        <v>25</v>
      </c>
      <c r="B98" s="7"/>
      <c r="C98" s="8" t="s">
        <v>26</v>
      </c>
      <c r="D98" s="4" t="s">
        <v>189</v>
      </c>
      <c r="E98" s="7"/>
      <c r="F98" s="7"/>
      <c r="G98" s="7"/>
      <c r="H98" s="7"/>
      <c r="I98" s="7"/>
      <c r="J98" s="7"/>
      <c r="K98" s="3">
        <f>K99+K100</f>
        <v>26639354</v>
      </c>
      <c r="L98" s="3">
        <f t="shared" ref="L98:O98" si="29">L99+L100</f>
        <v>0</v>
      </c>
      <c r="M98" s="3">
        <f t="shared" si="29"/>
        <v>18114000</v>
      </c>
      <c r="N98" s="3">
        <f t="shared" si="29"/>
        <v>225529000</v>
      </c>
      <c r="O98" s="3">
        <f t="shared" si="29"/>
        <v>309529000</v>
      </c>
    </row>
    <row r="99" spans="1:15" ht="64.5" customHeight="1" x14ac:dyDescent="0.2">
      <c r="A99" s="2" t="s">
        <v>25</v>
      </c>
      <c r="B99" s="2"/>
      <c r="C99" s="4" t="s">
        <v>26</v>
      </c>
      <c r="D99" s="11"/>
      <c r="E99" s="2" t="s">
        <v>115</v>
      </c>
      <c r="F99" s="2" t="s">
        <v>88</v>
      </c>
      <c r="G99" s="74" t="s">
        <v>247</v>
      </c>
      <c r="H99" s="74" t="s">
        <v>248</v>
      </c>
      <c r="I99" s="74" t="s">
        <v>249</v>
      </c>
      <c r="J99" s="74" t="s">
        <v>250</v>
      </c>
      <c r="K99" s="3">
        <v>12499176</v>
      </c>
      <c r="L99" s="3"/>
      <c r="M99" s="3">
        <v>5000000</v>
      </c>
      <c r="N99" s="3">
        <v>10000000</v>
      </c>
      <c r="O99" s="3">
        <v>10000000</v>
      </c>
    </row>
    <row r="100" spans="1:15" ht="64.5" customHeight="1" x14ac:dyDescent="0.2">
      <c r="A100" s="2" t="s">
        <v>25</v>
      </c>
      <c r="B100" s="2"/>
      <c r="C100" s="4" t="s">
        <v>26</v>
      </c>
      <c r="D100" s="4"/>
      <c r="E100" s="2" t="s">
        <v>115</v>
      </c>
      <c r="F100" s="2" t="s">
        <v>90</v>
      </c>
      <c r="G100" s="75"/>
      <c r="H100" s="75"/>
      <c r="I100" s="75"/>
      <c r="J100" s="75"/>
      <c r="K100" s="3">
        <v>14140178</v>
      </c>
      <c r="L100" s="3"/>
      <c r="M100" s="3">
        <v>13114000</v>
      </c>
      <c r="N100" s="3">
        <v>215529000</v>
      </c>
      <c r="O100" s="3">
        <v>299529000</v>
      </c>
    </row>
    <row r="101" spans="1:15" ht="25.5" x14ac:dyDescent="0.2">
      <c r="A101" s="7" t="s">
        <v>25</v>
      </c>
      <c r="B101" s="7"/>
      <c r="C101" s="8" t="s">
        <v>2</v>
      </c>
      <c r="D101" s="4" t="s">
        <v>213</v>
      </c>
      <c r="E101" s="7"/>
      <c r="F101" s="7"/>
      <c r="G101" s="7"/>
      <c r="H101" s="7"/>
      <c r="I101" s="7"/>
      <c r="J101" s="7"/>
      <c r="K101" s="3">
        <f>K102+K103</f>
        <v>27953308</v>
      </c>
      <c r="L101" s="3">
        <f t="shared" ref="L101:O101" si="30">L102+L103</f>
        <v>27740266.260000002</v>
      </c>
      <c r="M101" s="3">
        <f t="shared" si="30"/>
        <v>25952100</v>
      </c>
      <c r="N101" s="3">
        <f t="shared" si="30"/>
        <v>26531500</v>
      </c>
      <c r="O101" s="3">
        <f t="shared" si="30"/>
        <v>26531500</v>
      </c>
    </row>
    <row r="102" spans="1:15" ht="165.75" customHeight="1" x14ac:dyDescent="0.2">
      <c r="A102" s="2" t="s">
        <v>25</v>
      </c>
      <c r="B102" s="2"/>
      <c r="C102" s="4" t="s">
        <v>2</v>
      </c>
      <c r="D102" s="4"/>
      <c r="E102" s="2" t="s">
        <v>115</v>
      </c>
      <c r="F102" s="2" t="s">
        <v>113</v>
      </c>
      <c r="G102" s="74" t="s">
        <v>251</v>
      </c>
      <c r="H102" s="74" t="s">
        <v>252</v>
      </c>
      <c r="I102" s="74" t="s">
        <v>253</v>
      </c>
      <c r="J102" s="74" t="s">
        <v>254</v>
      </c>
      <c r="K102" s="3">
        <v>27823308</v>
      </c>
      <c r="L102" s="3">
        <v>27610266.260000002</v>
      </c>
      <c r="M102" s="3">
        <v>25952100</v>
      </c>
      <c r="N102" s="3">
        <v>26531500</v>
      </c>
      <c r="O102" s="3">
        <v>26531500</v>
      </c>
    </row>
    <row r="103" spans="1:15" ht="165.75" customHeight="1" x14ac:dyDescent="0.2">
      <c r="A103" s="2" t="s">
        <v>25</v>
      </c>
      <c r="B103" s="2"/>
      <c r="C103" s="14" t="s">
        <v>2</v>
      </c>
      <c r="D103" s="14"/>
      <c r="E103" s="2" t="s">
        <v>115</v>
      </c>
      <c r="F103" s="2" t="s">
        <v>90</v>
      </c>
      <c r="G103" s="75"/>
      <c r="H103" s="75"/>
      <c r="I103" s="75"/>
      <c r="J103" s="75"/>
      <c r="K103" s="3">
        <v>130000</v>
      </c>
      <c r="L103" s="3">
        <v>130000</v>
      </c>
      <c r="M103" s="3"/>
      <c r="N103" s="3"/>
      <c r="O103" s="3"/>
    </row>
    <row r="104" spans="1:15" ht="25.5" x14ac:dyDescent="0.2">
      <c r="A104" s="7" t="s">
        <v>25</v>
      </c>
      <c r="B104" s="7"/>
      <c r="C104" s="8" t="s">
        <v>3</v>
      </c>
      <c r="D104" s="4" t="s">
        <v>214</v>
      </c>
      <c r="E104" s="7"/>
      <c r="F104" s="7"/>
      <c r="G104" s="7"/>
      <c r="H104" s="7"/>
      <c r="I104" s="7"/>
      <c r="J104" s="7"/>
      <c r="K104" s="3">
        <f>K105</f>
        <v>46824700</v>
      </c>
      <c r="L104" s="3">
        <f t="shared" ref="L104:O104" si="31">L105</f>
        <v>46788606.950000003</v>
      </c>
      <c r="M104" s="3">
        <f t="shared" si="31"/>
        <v>46868500</v>
      </c>
      <c r="N104" s="3">
        <f t="shared" si="31"/>
        <v>48792300</v>
      </c>
      <c r="O104" s="3">
        <f t="shared" si="31"/>
        <v>48792300</v>
      </c>
    </row>
    <row r="105" spans="1:15" ht="165.75" x14ac:dyDescent="0.2">
      <c r="A105" s="2" t="s">
        <v>25</v>
      </c>
      <c r="B105" s="2"/>
      <c r="C105" s="4" t="s">
        <v>3</v>
      </c>
      <c r="D105" s="4"/>
      <c r="E105" s="2" t="s">
        <v>115</v>
      </c>
      <c r="F105" s="2" t="s">
        <v>113</v>
      </c>
      <c r="G105" s="15" t="s">
        <v>255</v>
      </c>
      <c r="H105" s="15" t="s">
        <v>256</v>
      </c>
      <c r="I105" s="15" t="s">
        <v>257</v>
      </c>
      <c r="J105" s="15" t="s">
        <v>258</v>
      </c>
      <c r="K105" s="3">
        <v>46824700</v>
      </c>
      <c r="L105" s="3">
        <v>46788606.950000003</v>
      </c>
      <c r="M105" s="3">
        <v>46868500</v>
      </c>
      <c r="N105" s="3">
        <v>48792300</v>
      </c>
      <c r="O105" s="3">
        <v>48792300</v>
      </c>
    </row>
    <row r="106" spans="1:15" ht="25.5" x14ac:dyDescent="0.2">
      <c r="A106" s="2" t="s">
        <v>25</v>
      </c>
      <c r="B106" s="2"/>
      <c r="C106" s="15" t="s">
        <v>187</v>
      </c>
      <c r="D106" s="15" t="s">
        <v>215</v>
      </c>
      <c r="E106" s="2"/>
      <c r="F106" s="2"/>
      <c r="G106" s="15"/>
      <c r="H106" s="15"/>
      <c r="I106" s="15"/>
      <c r="J106" s="15"/>
      <c r="K106" s="3">
        <f>K107</f>
        <v>11357</v>
      </c>
      <c r="L106" s="3">
        <f t="shared" ref="L106:O106" si="32">L107</f>
        <v>11356.2</v>
      </c>
      <c r="M106" s="3">
        <f t="shared" si="32"/>
        <v>0</v>
      </c>
      <c r="N106" s="3">
        <f t="shared" si="32"/>
        <v>0</v>
      </c>
      <c r="O106" s="3">
        <f t="shared" si="32"/>
        <v>5500000</v>
      </c>
    </row>
    <row r="107" spans="1:15" ht="102" x14ac:dyDescent="0.2">
      <c r="A107" s="2" t="s">
        <v>25</v>
      </c>
      <c r="B107" s="2"/>
      <c r="C107" s="14" t="s">
        <v>187</v>
      </c>
      <c r="D107" s="14"/>
      <c r="E107" s="2" t="s">
        <v>90</v>
      </c>
      <c r="F107" s="2" t="s">
        <v>115</v>
      </c>
      <c r="G107" s="18" t="s">
        <v>259</v>
      </c>
      <c r="H107" s="18" t="s">
        <v>260</v>
      </c>
      <c r="I107" s="18" t="s">
        <v>261</v>
      </c>
      <c r="J107" s="18" t="s">
        <v>262</v>
      </c>
      <c r="K107" s="3">
        <v>11357</v>
      </c>
      <c r="L107" s="3">
        <v>11356.2</v>
      </c>
      <c r="M107" s="3"/>
      <c r="N107" s="3"/>
      <c r="O107" s="3">
        <v>5500000</v>
      </c>
    </row>
    <row r="108" spans="1:15" ht="63.75" x14ac:dyDescent="0.2">
      <c r="A108" s="7" t="s">
        <v>25</v>
      </c>
      <c r="B108" s="7"/>
      <c r="C108" s="8" t="s">
        <v>4</v>
      </c>
      <c r="D108" s="10" t="s">
        <v>220</v>
      </c>
      <c r="E108" s="7"/>
      <c r="F108" s="7"/>
      <c r="G108" s="7"/>
      <c r="H108" s="7"/>
      <c r="I108" s="7"/>
      <c r="J108" s="7"/>
      <c r="K108" s="3">
        <f>K109</f>
        <v>520590</v>
      </c>
      <c r="L108" s="3">
        <f t="shared" ref="L108:O108" si="33">L109</f>
        <v>520589.29</v>
      </c>
      <c r="M108" s="3">
        <f t="shared" si="33"/>
        <v>1536400</v>
      </c>
      <c r="N108" s="3">
        <f t="shared" si="33"/>
        <v>1003300</v>
      </c>
      <c r="O108" s="3">
        <f t="shared" si="33"/>
        <v>1536400</v>
      </c>
    </row>
    <row r="109" spans="1:15" ht="63.75" x14ac:dyDescent="0.2">
      <c r="A109" s="2" t="s">
        <v>25</v>
      </c>
      <c r="B109" s="2"/>
      <c r="C109" s="4" t="s">
        <v>4</v>
      </c>
      <c r="D109" s="10"/>
      <c r="E109" s="2" t="s">
        <v>115</v>
      </c>
      <c r="F109" s="2" t="s">
        <v>113</v>
      </c>
      <c r="G109" s="19" t="s">
        <v>263</v>
      </c>
      <c r="H109" s="19" t="s">
        <v>264</v>
      </c>
      <c r="I109" s="19" t="s">
        <v>265</v>
      </c>
      <c r="J109" s="19" t="s">
        <v>266</v>
      </c>
      <c r="K109" s="3">
        <v>520590</v>
      </c>
      <c r="L109" s="3">
        <v>520589.29</v>
      </c>
      <c r="M109" s="3">
        <v>1536400</v>
      </c>
      <c r="N109" s="3">
        <v>1003300</v>
      </c>
      <c r="O109" s="3">
        <v>1536400</v>
      </c>
    </row>
    <row r="110" spans="1:15" ht="25.5" x14ac:dyDescent="0.2">
      <c r="A110" s="69" t="s">
        <v>25</v>
      </c>
      <c r="B110" s="69"/>
      <c r="C110" s="70" t="s">
        <v>186</v>
      </c>
      <c r="D110" s="38" t="s">
        <v>243</v>
      </c>
      <c r="E110" s="69"/>
      <c r="F110" s="69"/>
      <c r="G110" s="19"/>
      <c r="H110" s="19"/>
      <c r="I110" s="19"/>
      <c r="J110" s="19"/>
      <c r="K110" s="3">
        <f>K111+K112</f>
        <v>11796509</v>
      </c>
      <c r="L110" s="3">
        <f t="shared" ref="L110:O110" si="34">L111+L112</f>
        <v>66205.679999999993</v>
      </c>
      <c r="M110" s="3">
        <f t="shared" si="34"/>
        <v>0</v>
      </c>
      <c r="N110" s="3">
        <f t="shared" si="34"/>
        <v>0</v>
      </c>
      <c r="O110" s="3">
        <f t="shared" si="34"/>
        <v>0</v>
      </c>
    </row>
    <row r="111" spans="1:15" ht="140.25" customHeight="1" x14ac:dyDescent="0.2">
      <c r="A111" s="69" t="s">
        <v>25</v>
      </c>
      <c r="B111" s="69"/>
      <c r="C111" s="70" t="s">
        <v>186</v>
      </c>
      <c r="D111" s="38"/>
      <c r="E111" s="69" t="s">
        <v>115</v>
      </c>
      <c r="F111" s="69" t="s">
        <v>113</v>
      </c>
      <c r="G111" s="112" t="s">
        <v>479</v>
      </c>
      <c r="H111" s="112" t="s">
        <v>480</v>
      </c>
      <c r="I111" s="112" t="s">
        <v>477</v>
      </c>
      <c r="J111" s="112" t="s">
        <v>478</v>
      </c>
      <c r="K111" s="3">
        <v>66207</v>
      </c>
      <c r="L111" s="3">
        <v>66205.679999999993</v>
      </c>
      <c r="M111" s="3"/>
      <c r="N111" s="3"/>
      <c r="O111" s="3"/>
    </row>
    <row r="112" spans="1:15" ht="25.5" x14ac:dyDescent="0.2">
      <c r="A112" s="69" t="s">
        <v>25</v>
      </c>
      <c r="B112" s="69"/>
      <c r="C112" s="70" t="s">
        <v>186</v>
      </c>
      <c r="D112" s="38"/>
      <c r="E112" s="69" t="s">
        <v>115</v>
      </c>
      <c r="F112" s="69" t="s">
        <v>88</v>
      </c>
      <c r="G112" s="112"/>
      <c r="H112" s="112"/>
      <c r="I112" s="112"/>
      <c r="J112" s="112"/>
      <c r="K112" s="3">
        <v>11730302</v>
      </c>
      <c r="L112" s="3"/>
      <c r="M112" s="3"/>
      <c r="N112" s="3"/>
      <c r="O112" s="3"/>
    </row>
    <row r="113" spans="1:15" ht="23.25" customHeight="1" x14ac:dyDescent="0.2">
      <c r="A113" s="7" t="s">
        <v>27</v>
      </c>
      <c r="B113" s="86" t="s">
        <v>106</v>
      </c>
      <c r="C113" s="87"/>
      <c r="D113" s="88"/>
      <c r="E113" s="7"/>
      <c r="F113" s="7"/>
      <c r="G113" s="7"/>
      <c r="H113" s="7"/>
      <c r="I113" s="7"/>
      <c r="J113" s="7"/>
      <c r="K113" s="3">
        <f>K114+K118+K122+K126+K129+K131+K135+K146+K138+K142+K116+K124+K133+K144+K140</f>
        <v>3456082123.2799997</v>
      </c>
      <c r="L113" s="3">
        <f t="shared" ref="L113:O113" si="35">L114+L118+L122+L126+L129+L131+L135+L146+L138+L142+L116+L124+L133+L144+L140</f>
        <v>3234771334.9499998</v>
      </c>
      <c r="M113" s="3">
        <f t="shared" si="35"/>
        <v>4462882500</v>
      </c>
      <c r="N113" s="3">
        <f t="shared" si="35"/>
        <v>223484100</v>
      </c>
      <c r="O113" s="3">
        <f t="shared" si="35"/>
        <v>239210800</v>
      </c>
    </row>
    <row r="114" spans="1:15" ht="25.5" x14ac:dyDescent="0.2">
      <c r="A114" s="7" t="s">
        <v>27</v>
      </c>
      <c r="B114" s="7"/>
      <c r="C114" s="8" t="s">
        <v>28</v>
      </c>
      <c r="D114" s="4" t="s">
        <v>190</v>
      </c>
      <c r="E114" s="7"/>
      <c r="F114" s="7"/>
      <c r="G114" s="7"/>
      <c r="H114" s="7"/>
      <c r="I114" s="7"/>
      <c r="J114" s="7"/>
      <c r="K114" s="3">
        <f>K115</f>
        <v>11917579</v>
      </c>
      <c r="L114" s="3">
        <f t="shared" ref="L114:O114" si="36">L115</f>
        <v>11783429.76</v>
      </c>
      <c r="M114" s="3">
        <f t="shared" si="36"/>
        <v>3428300</v>
      </c>
      <c r="N114" s="3">
        <f t="shared" si="36"/>
        <v>3428300</v>
      </c>
      <c r="O114" s="3">
        <f t="shared" si="36"/>
        <v>3428300</v>
      </c>
    </row>
    <row r="115" spans="1:15" ht="229.5" x14ac:dyDescent="0.2">
      <c r="A115" s="2" t="s">
        <v>27</v>
      </c>
      <c r="B115" s="2"/>
      <c r="C115" s="4" t="s">
        <v>28</v>
      </c>
      <c r="D115" s="4"/>
      <c r="E115" s="2" t="s">
        <v>115</v>
      </c>
      <c r="F115" s="2" t="s">
        <v>90</v>
      </c>
      <c r="G115" s="42" t="s">
        <v>464</v>
      </c>
      <c r="H115" s="42" t="s">
        <v>465</v>
      </c>
      <c r="I115" s="42" t="s">
        <v>70</v>
      </c>
      <c r="J115" s="42" t="s">
        <v>466</v>
      </c>
      <c r="K115" s="3">
        <v>11917579</v>
      </c>
      <c r="L115" s="3">
        <v>11783429.76</v>
      </c>
      <c r="M115" s="3">
        <v>3428300</v>
      </c>
      <c r="N115" s="3">
        <v>3428300</v>
      </c>
      <c r="O115" s="3">
        <v>3428300</v>
      </c>
    </row>
    <row r="116" spans="1:15" ht="83.25" customHeight="1" x14ac:dyDescent="0.2">
      <c r="A116" s="65" t="s">
        <v>27</v>
      </c>
      <c r="B116" s="65"/>
      <c r="C116" s="64" t="s">
        <v>51</v>
      </c>
      <c r="D116" s="64" t="s">
        <v>586</v>
      </c>
      <c r="E116" s="65"/>
      <c r="F116" s="65"/>
      <c r="G116" s="66"/>
      <c r="H116" s="66"/>
      <c r="I116" s="66"/>
      <c r="J116" s="66"/>
      <c r="K116" s="3">
        <f>K117</f>
        <v>9684782</v>
      </c>
      <c r="L116" s="3">
        <f t="shared" ref="L116:O116" si="37">L117</f>
        <v>0</v>
      </c>
      <c r="M116" s="3">
        <f t="shared" si="37"/>
        <v>0</v>
      </c>
      <c r="N116" s="3">
        <f t="shared" si="37"/>
        <v>0</v>
      </c>
      <c r="O116" s="3">
        <f t="shared" si="37"/>
        <v>0</v>
      </c>
    </row>
    <row r="117" spans="1:15" ht="63.75" x14ac:dyDescent="0.2">
      <c r="A117" s="65" t="s">
        <v>27</v>
      </c>
      <c r="B117" s="65"/>
      <c r="C117" s="64" t="s">
        <v>51</v>
      </c>
      <c r="D117" s="64"/>
      <c r="E117" s="65" t="s">
        <v>116</v>
      </c>
      <c r="F117" s="65" t="s">
        <v>121</v>
      </c>
      <c r="G117" s="66" t="s">
        <v>587</v>
      </c>
      <c r="H117" s="66" t="s">
        <v>588</v>
      </c>
      <c r="I117" s="66" t="s">
        <v>70</v>
      </c>
      <c r="J117" s="66" t="s">
        <v>589</v>
      </c>
      <c r="K117" s="3">
        <v>9684782</v>
      </c>
      <c r="L117" s="3"/>
      <c r="M117" s="3"/>
      <c r="N117" s="3"/>
      <c r="O117" s="3"/>
    </row>
    <row r="118" spans="1:15" ht="63.75" x14ac:dyDescent="0.2">
      <c r="A118" s="7" t="s">
        <v>27</v>
      </c>
      <c r="B118" s="7"/>
      <c r="C118" s="8" t="s">
        <v>29</v>
      </c>
      <c r="D118" s="10" t="s">
        <v>193</v>
      </c>
      <c r="E118" s="7"/>
      <c r="F118" s="7"/>
      <c r="G118" s="7"/>
      <c r="H118" s="7"/>
      <c r="I118" s="7"/>
      <c r="J118" s="7"/>
      <c r="K118" s="3">
        <f>K119+K120+K121</f>
        <v>3171752281.8899999</v>
      </c>
      <c r="L118" s="3">
        <f t="shared" ref="L118:O118" si="38">L119+L120+L121</f>
        <v>2980120103.8099999</v>
      </c>
      <c r="M118" s="3">
        <f t="shared" si="38"/>
        <v>4339511700</v>
      </c>
      <c r="N118" s="3">
        <f t="shared" si="38"/>
        <v>97768800</v>
      </c>
      <c r="O118" s="3">
        <f t="shared" si="38"/>
        <v>112257500</v>
      </c>
    </row>
    <row r="119" spans="1:15" ht="87.75" customHeight="1" x14ac:dyDescent="0.2">
      <c r="A119" s="2" t="s">
        <v>27</v>
      </c>
      <c r="B119" s="2"/>
      <c r="C119" s="4" t="s">
        <v>29</v>
      </c>
      <c r="D119" s="10"/>
      <c r="E119" s="2" t="s">
        <v>119</v>
      </c>
      <c r="F119" s="2" t="s">
        <v>115</v>
      </c>
      <c r="G119" s="91" t="s">
        <v>400</v>
      </c>
      <c r="H119" s="91" t="s">
        <v>467</v>
      </c>
      <c r="I119" s="91" t="s">
        <v>71</v>
      </c>
      <c r="J119" s="91" t="s">
        <v>590</v>
      </c>
      <c r="K119" s="3">
        <v>3171013990</v>
      </c>
      <c r="L119" s="3">
        <v>2979398917.6100001</v>
      </c>
      <c r="M119" s="3">
        <v>4336533200</v>
      </c>
      <c r="N119" s="3">
        <v>95116500</v>
      </c>
      <c r="O119" s="3">
        <v>109618900</v>
      </c>
    </row>
    <row r="120" spans="1:15" ht="87.75" customHeight="1" x14ac:dyDescent="0.2">
      <c r="A120" s="2" t="s">
        <v>27</v>
      </c>
      <c r="B120" s="2"/>
      <c r="C120" s="36" t="s">
        <v>29</v>
      </c>
      <c r="D120" s="10"/>
      <c r="E120" s="2" t="s">
        <v>119</v>
      </c>
      <c r="F120" s="2" t="s">
        <v>119</v>
      </c>
      <c r="G120" s="92"/>
      <c r="H120" s="92"/>
      <c r="I120" s="92"/>
      <c r="J120" s="92"/>
      <c r="K120" s="3">
        <v>17100</v>
      </c>
      <c r="L120" s="3"/>
      <c r="M120" s="3">
        <v>4500</v>
      </c>
      <c r="N120" s="3">
        <v>4500</v>
      </c>
      <c r="O120" s="3">
        <v>4500</v>
      </c>
    </row>
    <row r="121" spans="1:15" ht="62.25" customHeight="1" x14ac:dyDescent="0.2">
      <c r="A121" s="65" t="s">
        <v>27</v>
      </c>
      <c r="B121" s="65"/>
      <c r="C121" s="64" t="s">
        <v>29</v>
      </c>
      <c r="D121" s="10"/>
      <c r="E121" s="65" t="s">
        <v>114</v>
      </c>
      <c r="F121" s="65" t="s">
        <v>116</v>
      </c>
      <c r="G121" s="101"/>
      <c r="H121" s="101"/>
      <c r="I121" s="101"/>
      <c r="J121" s="101"/>
      <c r="K121" s="3">
        <v>721191.89</v>
      </c>
      <c r="L121" s="3">
        <v>721186.2</v>
      </c>
      <c r="M121" s="3">
        <v>2974000</v>
      </c>
      <c r="N121" s="3">
        <v>2647800</v>
      </c>
      <c r="O121" s="3">
        <v>2634100</v>
      </c>
    </row>
    <row r="122" spans="1:15" ht="25.5" x14ac:dyDescent="0.2">
      <c r="A122" s="7" t="s">
        <v>27</v>
      </c>
      <c r="B122" s="7"/>
      <c r="C122" s="8" t="s">
        <v>7</v>
      </c>
      <c r="D122" s="4" t="s">
        <v>197</v>
      </c>
      <c r="E122" s="7"/>
      <c r="F122" s="7"/>
      <c r="G122" s="7"/>
      <c r="H122" s="7"/>
      <c r="I122" s="7"/>
      <c r="J122" s="7"/>
      <c r="K122" s="3">
        <f>K123</f>
        <v>42900</v>
      </c>
      <c r="L122" s="3">
        <f t="shared" ref="L122:O122" si="39">L123</f>
        <v>42899.92</v>
      </c>
      <c r="M122" s="3">
        <f t="shared" si="39"/>
        <v>99500</v>
      </c>
      <c r="N122" s="3">
        <f t="shared" si="39"/>
        <v>99500</v>
      </c>
      <c r="O122" s="3">
        <f t="shared" si="39"/>
        <v>99500</v>
      </c>
    </row>
    <row r="123" spans="1:15" ht="63.75" x14ac:dyDescent="0.2">
      <c r="A123" s="2" t="s">
        <v>27</v>
      </c>
      <c r="B123" s="2"/>
      <c r="C123" s="4" t="s">
        <v>7</v>
      </c>
      <c r="D123" s="4"/>
      <c r="E123" s="2" t="s">
        <v>115</v>
      </c>
      <c r="F123" s="2" t="s">
        <v>90</v>
      </c>
      <c r="G123" s="30" t="s">
        <v>468</v>
      </c>
      <c r="H123" s="30" t="s">
        <v>130</v>
      </c>
      <c r="I123" s="30" t="s">
        <v>469</v>
      </c>
      <c r="J123" s="30" t="s">
        <v>470</v>
      </c>
      <c r="K123" s="3">
        <v>42900</v>
      </c>
      <c r="L123" s="3">
        <v>42899.92</v>
      </c>
      <c r="M123" s="3">
        <v>99500</v>
      </c>
      <c r="N123" s="3">
        <v>99500</v>
      </c>
      <c r="O123" s="3">
        <v>99500</v>
      </c>
    </row>
    <row r="124" spans="1:15" ht="33.75" x14ac:dyDescent="0.2">
      <c r="A124" s="7" t="s">
        <v>27</v>
      </c>
      <c r="B124" s="7"/>
      <c r="C124" s="8" t="s">
        <v>52</v>
      </c>
      <c r="D124" s="71" t="s">
        <v>591</v>
      </c>
      <c r="E124" s="65"/>
      <c r="F124" s="65"/>
      <c r="G124" s="66"/>
      <c r="H124" s="66"/>
      <c r="I124" s="66"/>
      <c r="J124" s="66"/>
      <c r="K124" s="3">
        <f>K125</f>
        <v>8517734</v>
      </c>
      <c r="L124" s="3">
        <f t="shared" ref="L124:O124" si="40">L125</f>
        <v>8517734</v>
      </c>
      <c r="M124" s="3">
        <f t="shared" si="40"/>
        <v>0</v>
      </c>
      <c r="N124" s="3">
        <f t="shared" si="40"/>
        <v>0</v>
      </c>
      <c r="O124" s="3">
        <f t="shared" si="40"/>
        <v>0</v>
      </c>
    </row>
    <row r="125" spans="1:15" ht="63.75" x14ac:dyDescent="0.2">
      <c r="A125" s="65" t="s">
        <v>27</v>
      </c>
      <c r="B125" s="65"/>
      <c r="C125" s="64" t="s">
        <v>52</v>
      </c>
      <c r="D125" s="64"/>
      <c r="E125" s="65" t="s">
        <v>119</v>
      </c>
      <c r="F125" s="65" t="s">
        <v>112</v>
      </c>
      <c r="G125" s="66" t="s">
        <v>468</v>
      </c>
      <c r="H125" s="66" t="s">
        <v>130</v>
      </c>
      <c r="I125" s="66" t="s">
        <v>469</v>
      </c>
      <c r="J125" s="66" t="s">
        <v>470</v>
      </c>
      <c r="K125" s="3">
        <v>8517734</v>
      </c>
      <c r="L125" s="3">
        <v>8517734</v>
      </c>
      <c r="M125" s="3"/>
      <c r="N125" s="3"/>
      <c r="O125" s="3"/>
    </row>
    <row r="126" spans="1:15" ht="25.5" x14ac:dyDescent="0.2">
      <c r="A126" s="7" t="s">
        <v>27</v>
      </c>
      <c r="B126" s="7"/>
      <c r="C126" s="8" t="s">
        <v>2</v>
      </c>
      <c r="D126" s="4" t="s">
        <v>213</v>
      </c>
      <c r="E126" s="7"/>
      <c r="F126" s="7"/>
      <c r="G126" s="7"/>
      <c r="H126" s="7"/>
      <c r="I126" s="7"/>
      <c r="J126" s="7"/>
      <c r="K126" s="3">
        <f>K127+K128</f>
        <v>51176799</v>
      </c>
      <c r="L126" s="3">
        <f t="shared" ref="L126:O126" si="41">L127+L128</f>
        <v>47537338.460000001</v>
      </c>
      <c r="M126" s="3">
        <f t="shared" si="41"/>
        <v>20084000</v>
      </c>
      <c r="N126" s="3">
        <f t="shared" si="41"/>
        <v>20702800</v>
      </c>
      <c r="O126" s="3">
        <f t="shared" si="41"/>
        <v>20700700</v>
      </c>
    </row>
    <row r="127" spans="1:15" ht="91.5" customHeight="1" x14ac:dyDescent="0.2">
      <c r="A127" s="2" t="s">
        <v>27</v>
      </c>
      <c r="B127" s="2"/>
      <c r="C127" s="4" t="s">
        <v>2</v>
      </c>
      <c r="D127" s="4"/>
      <c r="E127" s="2" t="s">
        <v>115</v>
      </c>
      <c r="F127" s="2" t="s">
        <v>90</v>
      </c>
      <c r="G127" s="91" t="s">
        <v>125</v>
      </c>
      <c r="H127" s="91" t="s">
        <v>124</v>
      </c>
      <c r="I127" s="91" t="s">
        <v>126</v>
      </c>
      <c r="J127" s="91" t="s">
        <v>123</v>
      </c>
      <c r="K127" s="3">
        <v>43604704</v>
      </c>
      <c r="L127" s="3">
        <v>40200756.82</v>
      </c>
      <c r="M127" s="3">
        <v>20084000</v>
      </c>
      <c r="N127" s="3">
        <v>20702800</v>
      </c>
      <c r="O127" s="3">
        <v>20700700</v>
      </c>
    </row>
    <row r="128" spans="1:15" ht="91.5" customHeight="1" x14ac:dyDescent="0.2">
      <c r="A128" s="65" t="s">
        <v>27</v>
      </c>
      <c r="B128" s="65"/>
      <c r="C128" s="64" t="s">
        <v>2</v>
      </c>
      <c r="D128" s="64"/>
      <c r="E128" s="65" t="s">
        <v>119</v>
      </c>
      <c r="F128" s="65" t="s">
        <v>115</v>
      </c>
      <c r="G128" s="101"/>
      <c r="H128" s="101"/>
      <c r="I128" s="101"/>
      <c r="J128" s="101"/>
      <c r="K128" s="3">
        <v>7572095</v>
      </c>
      <c r="L128" s="3">
        <v>7336581.6399999997</v>
      </c>
      <c r="M128" s="3"/>
      <c r="N128" s="3"/>
      <c r="O128" s="3"/>
    </row>
    <row r="129" spans="1:15" ht="25.5" x14ac:dyDescent="0.2">
      <c r="A129" s="7" t="s">
        <v>27</v>
      </c>
      <c r="B129" s="7"/>
      <c r="C129" s="8" t="s">
        <v>3</v>
      </c>
      <c r="D129" s="4" t="s">
        <v>214</v>
      </c>
      <c r="E129" s="7"/>
      <c r="F129" s="7"/>
      <c r="G129" s="7"/>
      <c r="H129" s="7"/>
      <c r="I129" s="7"/>
      <c r="J129" s="7"/>
      <c r="K129" s="3">
        <f>K130</f>
        <v>41511336</v>
      </c>
      <c r="L129" s="3">
        <f t="shared" ref="L129:O129" si="42">L130</f>
        <v>41267022.979999997</v>
      </c>
      <c r="M129" s="3">
        <f t="shared" si="42"/>
        <v>50062100</v>
      </c>
      <c r="N129" s="3">
        <f t="shared" si="42"/>
        <v>52118100</v>
      </c>
      <c r="O129" s="3">
        <f t="shared" si="42"/>
        <v>52118100</v>
      </c>
    </row>
    <row r="130" spans="1:15" ht="165.75" x14ac:dyDescent="0.2">
      <c r="A130" s="2" t="s">
        <v>27</v>
      </c>
      <c r="B130" s="2"/>
      <c r="C130" s="4" t="s">
        <v>3</v>
      </c>
      <c r="D130" s="4"/>
      <c r="E130" s="2" t="s">
        <v>115</v>
      </c>
      <c r="F130" s="2" t="s">
        <v>90</v>
      </c>
      <c r="G130" s="30" t="s">
        <v>125</v>
      </c>
      <c r="H130" s="30" t="s">
        <v>124</v>
      </c>
      <c r="I130" s="30" t="s">
        <v>126</v>
      </c>
      <c r="J130" s="30" t="s">
        <v>123</v>
      </c>
      <c r="K130" s="3">
        <v>41511336</v>
      </c>
      <c r="L130" s="3">
        <v>41267022.979999997</v>
      </c>
      <c r="M130" s="3">
        <v>50062100</v>
      </c>
      <c r="N130" s="3">
        <v>52118100</v>
      </c>
      <c r="O130" s="3">
        <v>52118100</v>
      </c>
    </row>
    <row r="131" spans="1:15" ht="63.75" x14ac:dyDescent="0.2">
      <c r="A131" s="7" t="s">
        <v>27</v>
      </c>
      <c r="B131" s="7"/>
      <c r="C131" s="8" t="s">
        <v>13</v>
      </c>
      <c r="D131" s="10" t="s">
        <v>218</v>
      </c>
      <c r="E131" s="7"/>
      <c r="F131" s="7"/>
      <c r="G131" s="7"/>
      <c r="H131" s="7"/>
      <c r="I131" s="7"/>
      <c r="J131" s="7"/>
      <c r="K131" s="3">
        <f>K132</f>
        <v>25161981</v>
      </c>
      <c r="L131" s="3">
        <f t="shared" ref="L131:O131" si="43">L132</f>
        <v>25065250.949999999</v>
      </c>
      <c r="M131" s="3">
        <f t="shared" si="43"/>
        <v>25287900</v>
      </c>
      <c r="N131" s="3">
        <f t="shared" si="43"/>
        <v>26206200</v>
      </c>
      <c r="O131" s="3">
        <f t="shared" si="43"/>
        <v>26197700</v>
      </c>
    </row>
    <row r="132" spans="1:15" ht="63.75" x14ac:dyDescent="0.2">
      <c r="A132" s="2" t="s">
        <v>27</v>
      </c>
      <c r="B132" s="2"/>
      <c r="C132" s="4" t="s">
        <v>13</v>
      </c>
      <c r="D132" s="10"/>
      <c r="E132" s="2" t="s">
        <v>89</v>
      </c>
      <c r="F132" s="2" t="s">
        <v>115</v>
      </c>
      <c r="G132" s="30" t="s">
        <v>471</v>
      </c>
      <c r="H132" s="30" t="s">
        <v>145</v>
      </c>
      <c r="I132" s="30" t="s">
        <v>144</v>
      </c>
      <c r="J132" s="30" t="s">
        <v>472</v>
      </c>
      <c r="K132" s="3">
        <v>25161981</v>
      </c>
      <c r="L132" s="3">
        <v>25065250.949999999</v>
      </c>
      <c r="M132" s="3">
        <v>25287900</v>
      </c>
      <c r="N132" s="3">
        <v>26206200</v>
      </c>
      <c r="O132" s="3">
        <v>26197700</v>
      </c>
    </row>
    <row r="133" spans="1:15" ht="25.5" x14ac:dyDescent="0.2">
      <c r="A133" s="7" t="s">
        <v>27</v>
      </c>
      <c r="B133" s="7"/>
      <c r="C133" s="8" t="s">
        <v>14</v>
      </c>
      <c r="D133" s="10"/>
      <c r="E133" s="65"/>
      <c r="F133" s="65"/>
      <c r="G133" s="66"/>
      <c r="H133" s="66"/>
      <c r="I133" s="66"/>
      <c r="J133" s="66"/>
      <c r="K133" s="3">
        <f>K134</f>
        <v>88338</v>
      </c>
      <c r="L133" s="3">
        <f t="shared" ref="L133:O133" si="44">L134</f>
        <v>87830</v>
      </c>
      <c r="M133" s="3">
        <f t="shared" si="44"/>
        <v>0</v>
      </c>
      <c r="N133" s="3">
        <f t="shared" si="44"/>
        <v>0</v>
      </c>
      <c r="O133" s="3">
        <f t="shared" si="44"/>
        <v>0</v>
      </c>
    </row>
    <row r="134" spans="1:15" ht="76.5" x14ac:dyDescent="0.2">
      <c r="A134" s="7" t="s">
        <v>27</v>
      </c>
      <c r="B134" s="7"/>
      <c r="C134" s="8" t="s">
        <v>14</v>
      </c>
      <c r="D134" s="10"/>
      <c r="E134" s="65" t="s">
        <v>115</v>
      </c>
      <c r="F134" s="65" t="s">
        <v>90</v>
      </c>
      <c r="G134" s="72" t="s">
        <v>592</v>
      </c>
      <c r="H134" s="73" t="s">
        <v>593</v>
      </c>
      <c r="I134" s="73" t="s">
        <v>69</v>
      </c>
      <c r="J134" s="73" t="s">
        <v>293</v>
      </c>
      <c r="K134" s="3">
        <v>88338</v>
      </c>
      <c r="L134" s="3">
        <v>87830</v>
      </c>
      <c r="M134" s="3"/>
      <c r="N134" s="3"/>
      <c r="O134" s="3"/>
    </row>
    <row r="135" spans="1:15" ht="63.75" x14ac:dyDescent="0.2">
      <c r="A135" s="7" t="s">
        <v>27</v>
      </c>
      <c r="B135" s="7"/>
      <c r="C135" s="8" t="s">
        <v>4</v>
      </c>
      <c r="D135" s="10" t="s">
        <v>220</v>
      </c>
      <c r="E135" s="7"/>
      <c r="F135" s="7"/>
      <c r="G135" s="7"/>
      <c r="H135" s="7"/>
      <c r="I135" s="7"/>
      <c r="J135" s="7"/>
      <c r="K135" s="3">
        <f>K136+K137</f>
        <v>955683</v>
      </c>
      <c r="L135" s="3">
        <f t="shared" ref="L135:O135" si="45">L136+L137</f>
        <v>865361.87</v>
      </c>
      <c r="M135" s="3">
        <f t="shared" si="45"/>
        <v>2409000</v>
      </c>
      <c r="N135" s="3">
        <f t="shared" si="45"/>
        <v>1160400</v>
      </c>
      <c r="O135" s="3">
        <f t="shared" si="45"/>
        <v>2409000</v>
      </c>
    </row>
    <row r="136" spans="1:15" ht="51" customHeight="1" x14ac:dyDescent="0.2">
      <c r="A136" s="2" t="s">
        <v>27</v>
      </c>
      <c r="B136" s="2"/>
      <c r="C136" s="4" t="s">
        <v>4</v>
      </c>
      <c r="D136" s="10"/>
      <c r="E136" s="2" t="s">
        <v>115</v>
      </c>
      <c r="F136" s="2" t="s">
        <v>90</v>
      </c>
      <c r="G136" s="80" t="s">
        <v>169</v>
      </c>
      <c r="H136" s="80" t="s">
        <v>127</v>
      </c>
      <c r="I136" s="80" t="s">
        <v>77</v>
      </c>
      <c r="J136" s="80" t="s">
        <v>78</v>
      </c>
      <c r="K136" s="3">
        <v>706025</v>
      </c>
      <c r="L136" s="3">
        <v>706024.27</v>
      </c>
      <c r="M136" s="3">
        <v>1863300</v>
      </c>
      <c r="N136" s="3">
        <v>1048000</v>
      </c>
      <c r="O136" s="3">
        <v>1863300</v>
      </c>
    </row>
    <row r="137" spans="1:15" ht="51" customHeight="1" x14ac:dyDescent="0.2">
      <c r="A137" s="2" t="s">
        <v>27</v>
      </c>
      <c r="B137" s="2"/>
      <c r="C137" s="4" t="s">
        <v>4</v>
      </c>
      <c r="D137" s="10"/>
      <c r="E137" s="2" t="s">
        <v>89</v>
      </c>
      <c r="F137" s="2" t="s">
        <v>115</v>
      </c>
      <c r="G137" s="80"/>
      <c r="H137" s="80"/>
      <c r="I137" s="80"/>
      <c r="J137" s="80"/>
      <c r="K137" s="3">
        <v>249658</v>
      </c>
      <c r="L137" s="3">
        <v>159337.60000000001</v>
      </c>
      <c r="M137" s="3">
        <v>545700</v>
      </c>
      <c r="N137" s="3">
        <v>112400</v>
      </c>
      <c r="O137" s="3">
        <v>545700</v>
      </c>
    </row>
    <row r="138" spans="1:15" ht="23.25" customHeight="1" x14ac:dyDescent="0.2">
      <c r="A138" s="2" t="s">
        <v>27</v>
      </c>
      <c r="B138" s="2"/>
      <c r="C138" s="36" t="s">
        <v>463</v>
      </c>
      <c r="D138" s="10"/>
      <c r="E138" s="2"/>
      <c r="F138" s="2"/>
      <c r="G138" s="36"/>
      <c r="H138" s="36"/>
      <c r="I138" s="36"/>
      <c r="J138" s="36"/>
      <c r="K138" s="3">
        <f>K139</f>
        <v>52334990</v>
      </c>
      <c r="L138" s="3">
        <f t="shared" ref="L138:O146" si="46">L139</f>
        <v>52334989.200000003</v>
      </c>
      <c r="M138" s="3">
        <f t="shared" si="46"/>
        <v>0</v>
      </c>
      <c r="N138" s="3">
        <f t="shared" si="46"/>
        <v>0</v>
      </c>
      <c r="O138" s="3">
        <f t="shared" si="46"/>
        <v>0</v>
      </c>
    </row>
    <row r="139" spans="1:15" ht="89.25" x14ac:dyDescent="0.2">
      <c r="A139" s="2" t="s">
        <v>27</v>
      </c>
      <c r="B139" s="2"/>
      <c r="C139" s="36" t="s">
        <v>463</v>
      </c>
      <c r="D139" s="10"/>
      <c r="E139" s="2" t="s">
        <v>114</v>
      </c>
      <c r="F139" s="2" t="s">
        <v>116</v>
      </c>
      <c r="G139" s="36" t="s">
        <v>484</v>
      </c>
      <c r="H139" s="42" t="s">
        <v>482</v>
      </c>
      <c r="I139" s="36" t="s">
        <v>485</v>
      </c>
      <c r="J139" s="42" t="s">
        <v>483</v>
      </c>
      <c r="K139" s="3">
        <v>52334990</v>
      </c>
      <c r="L139" s="3">
        <v>52334989.200000003</v>
      </c>
      <c r="M139" s="3"/>
      <c r="N139" s="3"/>
      <c r="O139" s="3"/>
    </row>
    <row r="140" spans="1:15" ht="38.25" x14ac:dyDescent="0.2">
      <c r="A140" s="65" t="s">
        <v>27</v>
      </c>
      <c r="B140" s="65"/>
      <c r="C140" s="64" t="s">
        <v>38</v>
      </c>
      <c r="D140" s="10" t="s">
        <v>222</v>
      </c>
      <c r="E140" s="65"/>
      <c r="F140" s="65"/>
      <c r="G140" s="64"/>
      <c r="H140" s="66"/>
      <c r="I140" s="64"/>
      <c r="J140" s="66"/>
      <c r="K140" s="3">
        <f>K141</f>
        <v>12482680</v>
      </c>
      <c r="L140" s="3">
        <f t="shared" ref="L140:O140" si="47">L141</f>
        <v>0</v>
      </c>
      <c r="M140" s="3">
        <f t="shared" si="47"/>
        <v>0</v>
      </c>
      <c r="N140" s="3">
        <f t="shared" si="47"/>
        <v>0</v>
      </c>
      <c r="O140" s="3">
        <f t="shared" si="47"/>
        <v>0</v>
      </c>
    </row>
    <row r="141" spans="1:15" ht="76.5" x14ac:dyDescent="0.2">
      <c r="A141" s="65" t="s">
        <v>27</v>
      </c>
      <c r="B141" s="65"/>
      <c r="C141" s="64" t="s">
        <v>38</v>
      </c>
      <c r="D141" s="10"/>
      <c r="E141" s="65" t="s">
        <v>112</v>
      </c>
      <c r="F141" s="65" t="s">
        <v>91</v>
      </c>
      <c r="G141" s="64" t="s">
        <v>166</v>
      </c>
      <c r="H141" s="66" t="s">
        <v>594</v>
      </c>
      <c r="I141" s="64" t="s">
        <v>589</v>
      </c>
      <c r="J141" s="66" t="s">
        <v>589</v>
      </c>
      <c r="K141" s="3">
        <v>12482680</v>
      </c>
      <c r="L141" s="3"/>
      <c r="M141" s="3"/>
      <c r="N141" s="3"/>
      <c r="O141" s="3"/>
    </row>
    <row r="142" spans="1:15" ht="23.25" customHeight="1" x14ac:dyDescent="0.2">
      <c r="A142" s="2" t="s">
        <v>27</v>
      </c>
      <c r="B142" s="2"/>
      <c r="C142" s="36" t="s">
        <v>186</v>
      </c>
      <c r="D142" s="10"/>
      <c r="E142" s="2"/>
      <c r="F142" s="2"/>
      <c r="G142" s="36"/>
      <c r="H142" s="36"/>
      <c r="I142" s="36"/>
      <c r="J142" s="36"/>
      <c r="K142" s="3">
        <f>K143</f>
        <v>54320</v>
      </c>
      <c r="L142" s="3">
        <f t="shared" si="46"/>
        <v>54320</v>
      </c>
      <c r="M142" s="3">
        <f t="shared" si="46"/>
        <v>0</v>
      </c>
      <c r="N142" s="3">
        <f t="shared" si="46"/>
        <v>0</v>
      </c>
      <c r="O142" s="3">
        <f t="shared" si="46"/>
        <v>0</v>
      </c>
    </row>
    <row r="143" spans="1:15" ht="138" customHeight="1" x14ac:dyDescent="0.2">
      <c r="A143" s="2" t="s">
        <v>27</v>
      </c>
      <c r="B143" s="2"/>
      <c r="C143" s="36" t="s">
        <v>186</v>
      </c>
      <c r="D143" s="10"/>
      <c r="E143" s="2" t="s">
        <v>115</v>
      </c>
      <c r="F143" s="2" t="s">
        <v>90</v>
      </c>
      <c r="G143" s="36" t="s">
        <v>479</v>
      </c>
      <c r="H143" s="39" t="s">
        <v>480</v>
      </c>
      <c r="I143" s="39" t="s">
        <v>477</v>
      </c>
      <c r="J143" s="39" t="s">
        <v>478</v>
      </c>
      <c r="K143" s="3">
        <v>54320</v>
      </c>
      <c r="L143" s="3">
        <v>54320</v>
      </c>
      <c r="M143" s="3"/>
      <c r="N143" s="3"/>
      <c r="O143" s="3"/>
    </row>
    <row r="144" spans="1:15" ht="44.25" customHeight="1" x14ac:dyDescent="0.2">
      <c r="A144" s="65" t="s">
        <v>27</v>
      </c>
      <c r="B144" s="65"/>
      <c r="C144" s="64" t="s">
        <v>57</v>
      </c>
      <c r="D144" s="10" t="s">
        <v>226</v>
      </c>
      <c r="E144" s="65"/>
      <c r="F144" s="65"/>
      <c r="G144" s="64"/>
      <c r="H144" s="64"/>
      <c r="I144" s="64"/>
      <c r="J144" s="64"/>
      <c r="K144" s="3">
        <f>K145</f>
        <v>9346016</v>
      </c>
      <c r="L144" s="3">
        <f t="shared" ref="L144:O144" si="48">L145</f>
        <v>6040368</v>
      </c>
      <c r="M144" s="3">
        <f t="shared" si="48"/>
        <v>22000000</v>
      </c>
      <c r="N144" s="3">
        <f t="shared" si="48"/>
        <v>22000000</v>
      </c>
      <c r="O144" s="3">
        <f t="shared" si="48"/>
        <v>22000000</v>
      </c>
    </row>
    <row r="145" spans="1:15" ht="63.75" x14ac:dyDescent="0.2">
      <c r="A145" s="65" t="s">
        <v>27</v>
      </c>
      <c r="B145" s="65"/>
      <c r="C145" s="64" t="s">
        <v>57</v>
      </c>
      <c r="D145" s="10"/>
      <c r="E145" s="65" t="s">
        <v>114</v>
      </c>
      <c r="F145" s="65" t="s">
        <v>112</v>
      </c>
      <c r="G145" s="64" t="s">
        <v>587</v>
      </c>
      <c r="H145" s="64" t="s">
        <v>588</v>
      </c>
      <c r="I145" s="64" t="s">
        <v>70</v>
      </c>
      <c r="J145" s="64" t="s">
        <v>589</v>
      </c>
      <c r="K145" s="3">
        <v>9346016</v>
      </c>
      <c r="L145" s="3">
        <v>6040368</v>
      </c>
      <c r="M145" s="3">
        <v>22000000</v>
      </c>
      <c r="N145" s="3">
        <v>22000000</v>
      </c>
      <c r="O145" s="3">
        <v>22000000</v>
      </c>
    </row>
    <row r="146" spans="1:15" ht="76.5" x14ac:dyDescent="0.2">
      <c r="A146" s="7" t="s">
        <v>27</v>
      </c>
      <c r="B146" s="7"/>
      <c r="C146" s="8" t="s">
        <v>30</v>
      </c>
      <c r="D146" s="4" t="s">
        <v>233</v>
      </c>
      <c r="E146" s="7"/>
      <c r="F146" s="7"/>
      <c r="G146" s="7"/>
      <c r="H146" s="7"/>
      <c r="I146" s="7"/>
      <c r="J146" s="7"/>
      <c r="K146" s="3">
        <f>K147</f>
        <v>61054703.390000001</v>
      </c>
      <c r="L146" s="3">
        <f t="shared" si="46"/>
        <v>61054686</v>
      </c>
      <c r="M146" s="3">
        <f t="shared" si="46"/>
        <v>0</v>
      </c>
      <c r="N146" s="3">
        <f t="shared" si="46"/>
        <v>0</v>
      </c>
      <c r="O146" s="3">
        <f t="shared" si="46"/>
        <v>0</v>
      </c>
    </row>
    <row r="147" spans="1:15" ht="89.25" x14ac:dyDescent="0.2">
      <c r="A147" s="2" t="s">
        <v>27</v>
      </c>
      <c r="B147" s="2"/>
      <c r="C147" s="4" t="s">
        <v>30</v>
      </c>
      <c r="D147" s="4"/>
      <c r="E147" s="2" t="s">
        <v>114</v>
      </c>
      <c r="F147" s="2" t="s">
        <v>116</v>
      </c>
      <c r="G147" s="31" t="s">
        <v>473</v>
      </c>
      <c r="H147" s="30" t="s">
        <v>474</v>
      </c>
      <c r="I147" s="30" t="s">
        <v>164</v>
      </c>
      <c r="J147" s="30" t="s">
        <v>475</v>
      </c>
      <c r="K147" s="3">
        <v>61054703.390000001</v>
      </c>
      <c r="L147" s="3">
        <v>61054686</v>
      </c>
      <c r="M147" s="3"/>
      <c r="N147" s="3"/>
      <c r="O147" s="3"/>
    </row>
    <row r="148" spans="1:15" ht="23.25" customHeight="1" x14ac:dyDescent="0.2">
      <c r="A148" s="7" t="s">
        <v>31</v>
      </c>
      <c r="B148" s="86" t="s">
        <v>107</v>
      </c>
      <c r="C148" s="87"/>
      <c r="D148" s="88"/>
      <c r="E148" s="7"/>
      <c r="F148" s="7"/>
      <c r="G148" s="7"/>
      <c r="H148" s="7"/>
      <c r="I148" s="7"/>
      <c r="J148" s="7"/>
      <c r="K148" s="3">
        <f>K149+K151+K157+K163+K166+K169+K172+K175+K177+K180+K182+K184+K186+K192+K198+K204+K207+K209+K211+K213+K215+K220+K223+K225</f>
        <v>4895320092.6000004</v>
      </c>
      <c r="L148" s="3">
        <f>L149+L151+L157+L163+L166+L169+L172+L175+L177+L180+L182+L184+L186+L192+L198+L204+L207+L209+L211+L213+L215+L220+L223+L225</f>
        <v>4856863085.1000004</v>
      </c>
      <c r="M148" s="3">
        <f>M149+M151+M157+M163+M166+M169+M172+M175+M177+M180+M182+M184+M186+M192+M198+M204+M207+M209+M211+M213+M215+M220+M223+M225</f>
        <v>5312808468</v>
      </c>
      <c r="N148" s="3">
        <f>N149+N151+N157+N163+N166+N169+N172+N175+N177+N180+N182+N184+N186+N192+N198+N204+N207+N209+N211+N213+N215+N220+N223+N225</f>
        <v>5488205121</v>
      </c>
      <c r="O148" s="3">
        <f>O149+O151+O157+O163+O166+O169+O172+O175+O177+O180+O182+O184+O186+O192+O198+O204+O207+O209+O211+O213+O215+O220+O223+O225</f>
        <v>5174237321</v>
      </c>
    </row>
    <row r="149" spans="1:15" ht="63.75" x14ac:dyDescent="0.2">
      <c r="A149" s="7" t="s">
        <v>31</v>
      </c>
      <c r="B149" s="7"/>
      <c r="C149" s="8" t="s">
        <v>29</v>
      </c>
      <c r="D149" s="10" t="s">
        <v>193</v>
      </c>
      <c r="E149" s="7"/>
      <c r="F149" s="7"/>
      <c r="G149" s="7"/>
      <c r="H149" s="7"/>
      <c r="I149" s="7"/>
      <c r="J149" s="7"/>
      <c r="K149" s="3">
        <f>K150</f>
        <v>4807917.5999999996</v>
      </c>
      <c r="L149" s="3">
        <f t="shared" ref="L149:O149" si="49">L150</f>
        <v>4807908</v>
      </c>
      <c r="M149" s="3">
        <f t="shared" si="49"/>
        <v>0</v>
      </c>
      <c r="N149" s="3">
        <f t="shared" si="49"/>
        <v>0</v>
      </c>
      <c r="O149" s="3">
        <f t="shared" si="49"/>
        <v>0</v>
      </c>
    </row>
    <row r="150" spans="1:15" ht="63.75" x14ac:dyDescent="0.2">
      <c r="A150" s="2" t="s">
        <v>31</v>
      </c>
      <c r="B150" s="2"/>
      <c r="C150" s="4" t="s">
        <v>29</v>
      </c>
      <c r="D150" s="10"/>
      <c r="E150" s="2" t="s">
        <v>114</v>
      </c>
      <c r="F150" s="2" t="s">
        <v>116</v>
      </c>
      <c r="G150" s="19" t="s">
        <v>166</v>
      </c>
      <c r="H150" s="19" t="s">
        <v>165</v>
      </c>
      <c r="I150" s="19" t="s">
        <v>71</v>
      </c>
      <c r="J150" s="19" t="s">
        <v>285</v>
      </c>
      <c r="K150" s="3">
        <v>4807917.5999999996</v>
      </c>
      <c r="L150" s="3">
        <v>4807908</v>
      </c>
      <c r="M150" s="3"/>
      <c r="N150" s="3"/>
      <c r="O150" s="3"/>
    </row>
    <row r="151" spans="1:15" ht="38.25" x14ac:dyDescent="0.2">
      <c r="A151" s="7" t="s">
        <v>31</v>
      </c>
      <c r="B151" s="7"/>
      <c r="C151" s="8" t="s">
        <v>6</v>
      </c>
      <c r="D151" s="4" t="s">
        <v>195</v>
      </c>
      <c r="E151" s="7"/>
      <c r="F151" s="7"/>
      <c r="G151" s="8"/>
      <c r="H151" s="8"/>
      <c r="I151" s="8"/>
      <c r="J151" s="8"/>
      <c r="K151" s="3">
        <f>K152+K153+K154+K155+K156</f>
        <v>10940681</v>
      </c>
      <c r="L151" s="3">
        <f t="shared" ref="L151:O151" si="50">L152+L153+L154+L155+L156</f>
        <v>10939724.550000001</v>
      </c>
      <c r="M151" s="3">
        <f t="shared" si="50"/>
        <v>1443000</v>
      </c>
      <c r="N151" s="3">
        <f t="shared" si="50"/>
        <v>860200</v>
      </c>
      <c r="O151" s="3">
        <f t="shared" si="50"/>
        <v>860200</v>
      </c>
    </row>
    <row r="152" spans="1:15" ht="23.25" customHeight="1" x14ac:dyDescent="0.2">
      <c r="A152" s="2" t="s">
        <v>31</v>
      </c>
      <c r="B152" s="2"/>
      <c r="C152" s="14" t="s">
        <v>6</v>
      </c>
      <c r="D152" s="14"/>
      <c r="E152" s="2" t="s">
        <v>120</v>
      </c>
      <c r="F152" s="2" t="s">
        <v>115</v>
      </c>
      <c r="G152" s="74" t="s">
        <v>168</v>
      </c>
      <c r="H152" s="74" t="s">
        <v>128</v>
      </c>
      <c r="I152" s="74" t="s">
        <v>72</v>
      </c>
      <c r="J152" s="74" t="s">
        <v>286</v>
      </c>
      <c r="K152" s="3">
        <v>6057908</v>
      </c>
      <c r="L152" s="3">
        <v>6057201.5499999998</v>
      </c>
      <c r="M152" s="3"/>
      <c r="N152" s="3">
        <v>480000</v>
      </c>
      <c r="O152" s="3">
        <v>470000</v>
      </c>
    </row>
    <row r="153" spans="1:15" ht="23.25" customHeight="1" x14ac:dyDescent="0.2">
      <c r="A153" s="2" t="s">
        <v>31</v>
      </c>
      <c r="B153" s="2"/>
      <c r="C153" s="4" t="s">
        <v>6</v>
      </c>
      <c r="D153" s="4"/>
      <c r="E153" s="2" t="s">
        <v>120</v>
      </c>
      <c r="F153" s="2" t="s">
        <v>118</v>
      </c>
      <c r="G153" s="76"/>
      <c r="H153" s="76"/>
      <c r="I153" s="76"/>
      <c r="J153" s="76"/>
      <c r="K153" s="3">
        <v>3824739</v>
      </c>
      <c r="L153" s="3">
        <v>3824739</v>
      </c>
      <c r="M153" s="3">
        <v>100000</v>
      </c>
      <c r="N153" s="3">
        <v>50200</v>
      </c>
      <c r="O153" s="3">
        <v>50200</v>
      </c>
    </row>
    <row r="154" spans="1:15" ht="23.25" customHeight="1" x14ac:dyDescent="0.2">
      <c r="A154" s="2" t="s">
        <v>31</v>
      </c>
      <c r="B154" s="2"/>
      <c r="C154" s="4" t="s">
        <v>6</v>
      </c>
      <c r="D154" s="4"/>
      <c r="E154" s="2" t="s">
        <v>120</v>
      </c>
      <c r="F154" s="2" t="s">
        <v>112</v>
      </c>
      <c r="G154" s="76"/>
      <c r="H154" s="76"/>
      <c r="I154" s="76"/>
      <c r="J154" s="76"/>
      <c r="K154" s="3">
        <v>750930</v>
      </c>
      <c r="L154" s="3">
        <v>750680</v>
      </c>
      <c r="M154" s="3">
        <v>580000</v>
      </c>
      <c r="N154" s="3">
        <v>70000</v>
      </c>
      <c r="O154" s="3">
        <v>70000</v>
      </c>
    </row>
    <row r="155" spans="1:15" ht="23.25" customHeight="1" x14ac:dyDescent="0.2">
      <c r="A155" s="2" t="s">
        <v>31</v>
      </c>
      <c r="B155" s="2"/>
      <c r="C155" s="4" t="s">
        <v>6</v>
      </c>
      <c r="D155" s="4"/>
      <c r="E155" s="2" t="s">
        <v>120</v>
      </c>
      <c r="F155" s="2" t="s">
        <v>120</v>
      </c>
      <c r="G155" s="76"/>
      <c r="H155" s="76"/>
      <c r="I155" s="76"/>
      <c r="J155" s="76"/>
      <c r="K155" s="3">
        <v>277104</v>
      </c>
      <c r="L155" s="3">
        <v>277104</v>
      </c>
      <c r="M155" s="3">
        <v>743000</v>
      </c>
      <c r="N155" s="3">
        <v>240000</v>
      </c>
      <c r="O155" s="3">
        <v>240000</v>
      </c>
    </row>
    <row r="156" spans="1:15" ht="23.25" customHeight="1" x14ac:dyDescent="0.2">
      <c r="A156" s="2" t="s">
        <v>31</v>
      </c>
      <c r="B156" s="2"/>
      <c r="C156" s="4" t="s">
        <v>6</v>
      </c>
      <c r="D156" s="4"/>
      <c r="E156" s="2" t="s">
        <v>120</v>
      </c>
      <c r="F156" s="2" t="s">
        <v>121</v>
      </c>
      <c r="G156" s="75"/>
      <c r="H156" s="75"/>
      <c r="I156" s="75"/>
      <c r="J156" s="75"/>
      <c r="K156" s="3">
        <v>30000</v>
      </c>
      <c r="L156" s="3">
        <v>30000</v>
      </c>
      <c r="M156" s="3">
        <v>20000</v>
      </c>
      <c r="N156" s="3">
        <v>20000</v>
      </c>
      <c r="O156" s="3">
        <v>30000</v>
      </c>
    </row>
    <row r="157" spans="1:15" ht="25.5" x14ac:dyDescent="0.2">
      <c r="A157" s="7" t="s">
        <v>31</v>
      </c>
      <c r="B157" s="7"/>
      <c r="C157" s="8" t="s">
        <v>7</v>
      </c>
      <c r="D157" s="4" t="s">
        <v>197</v>
      </c>
      <c r="E157" s="7"/>
      <c r="F157" s="7"/>
      <c r="G157" s="7"/>
      <c r="H157" s="7"/>
      <c r="I157" s="7"/>
      <c r="J157" s="7"/>
      <c r="K157" s="3">
        <f>K158+K159+K160+K161+K162</f>
        <v>16759904</v>
      </c>
      <c r="L157" s="3">
        <f t="shared" ref="L157:O157" si="51">L158+L159+L160+L161+L162</f>
        <v>16746125.360000001</v>
      </c>
      <c r="M157" s="3">
        <f t="shared" si="51"/>
        <v>9276000</v>
      </c>
      <c r="N157" s="3">
        <f t="shared" si="51"/>
        <v>9276000</v>
      </c>
      <c r="O157" s="3">
        <f t="shared" si="51"/>
        <v>9276000</v>
      </c>
    </row>
    <row r="158" spans="1:15" ht="23.25" customHeight="1" x14ac:dyDescent="0.2">
      <c r="A158" s="2" t="s">
        <v>31</v>
      </c>
      <c r="B158" s="2"/>
      <c r="C158" s="4" t="s">
        <v>7</v>
      </c>
      <c r="D158" s="4"/>
      <c r="E158" s="2" t="s">
        <v>120</v>
      </c>
      <c r="F158" s="2" t="s">
        <v>115</v>
      </c>
      <c r="G158" s="80" t="s">
        <v>170</v>
      </c>
      <c r="H158" s="80" t="s">
        <v>130</v>
      </c>
      <c r="I158" s="80" t="s">
        <v>129</v>
      </c>
      <c r="J158" s="80" t="s">
        <v>287</v>
      </c>
      <c r="K158" s="3">
        <v>5442988</v>
      </c>
      <c r="L158" s="3">
        <v>5442952.0099999998</v>
      </c>
      <c r="M158" s="3">
        <v>3434300</v>
      </c>
      <c r="N158" s="3">
        <v>2931500</v>
      </c>
      <c r="O158" s="3">
        <v>3743800</v>
      </c>
    </row>
    <row r="159" spans="1:15" ht="23.25" customHeight="1" x14ac:dyDescent="0.2">
      <c r="A159" s="2" t="s">
        <v>31</v>
      </c>
      <c r="B159" s="2"/>
      <c r="C159" s="4" t="s">
        <v>7</v>
      </c>
      <c r="D159" s="4"/>
      <c r="E159" s="2" t="s">
        <v>120</v>
      </c>
      <c r="F159" s="2" t="s">
        <v>118</v>
      </c>
      <c r="G159" s="80"/>
      <c r="H159" s="80"/>
      <c r="I159" s="80"/>
      <c r="J159" s="80"/>
      <c r="K159" s="3">
        <v>10507113</v>
      </c>
      <c r="L159" s="3">
        <v>10507095.460000001</v>
      </c>
      <c r="M159" s="3">
        <v>5268700</v>
      </c>
      <c r="N159" s="3">
        <v>5427400</v>
      </c>
      <c r="O159" s="3">
        <v>4713600</v>
      </c>
    </row>
    <row r="160" spans="1:15" ht="23.25" customHeight="1" x14ac:dyDescent="0.2">
      <c r="A160" s="2" t="s">
        <v>31</v>
      </c>
      <c r="B160" s="2"/>
      <c r="C160" s="4" t="s">
        <v>7</v>
      </c>
      <c r="D160" s="4"/>
      <c r="E160" s="2" t="s">
        <v>120</v>
      </c>
      <c r="F160" s="2" t="s">
        <v>112</v>
      </c>
      <c r="G160" s="80"/>
      <c r="H160" s="80"/>
      <c r="I160" s="80"/>
      <c r="J160" s="80"/>
      <c r="K160" s="3">
        <v>453000</v>
      </c>
      <c r="L160" s="3">
        <v>452999.89</v>
      </c>
      <c r="M160" s="3">
        <v>453000</v>
      </c>
      <c r="N160" s="3">
        <v>825900</v>
      </c>
      <c r="O160" s="3">
        <v>453000</v>
      </c>
    </row>
    <row r="161" spans="1:15" ht="23.25" customHeight="1" x14ac:dyDescent="0.2">
      <c r="A161" s="2" t="s">
        <v>31</v>
      </c>
      <c r="B161" s="2"/>
      <c r="C161" s="4" t="s">
        <v>7</v>
      </c>
      <c r="D161" s="4"/>
      <c r="E161" s="2" t="s">
        <v>120</v>
      </c>
      <c r="F161" s="2" t="s">
        <v>120</v>
      </c>
      <c r="G161" s="80"/>
      <c r="H161" s="80"/>
      <c r="I161" s="80"/>
      <c r="J161" s="80"/>
      <c r="K161" s="3">
        <v>79803</v>
      </c>
      <c r="L161" s="3">
        <v>79803</v>
      </c>
      <c r="M161" s="3">
        <v>49200</v>
      </c>
      <c r="N161" s="3">
        <v>49200</v>
      </c>
      <c r="O161" s="3">
        <v>49200</v>
      </c>
    </row>
    <row r="162" spans="1:15" ht="23.25" customHeight="1" x14ac:dyDescent="0.2">
      <c r="A162" s="2" t="s">
        <v>31</v>
      </c>
      <c r="B162" s="2"/>
      <c r="C162" s="4" t="s">
        <v>7</v>
      </c>
      <c r="D162" s="4"/>
      <c r="E162" s="2" t="s">
        <v>120</v>
      </c>
      <c r="F162" s="2" t="s">
        <v>121</v>
      </c>
      <c r="G162" s="80"/>
      <c r="H162" s="80"/>
      <c r="I162" s="80"/>
      <c r="J162" s="80"/>
      <c r="K162" s="3">
        <v>277000</v>
      </c>
      <c r="L162" s="3">
        <v>263275</v>
      </c>
      <c r="M162" s="3">
        <v>70800</v>
      </c>
      <c r="N162" s="3">
        <v>42000</v>
      </c>
      <c r="O162" s="3">
        <v>316400</v>
      </c>
    </row>
    <row r="163" spans="1:15" ht="76.5" x14ac:dyDescent="0.2">
      <c r="A163" s="7" t="s">
        <v>31</v>
      </c>
      <c r="B163" s="7"/>
      <c r="C163" s="8" t="s">
        <v>32</v>
      </c>
      <c r="D163" s="10" t="s">
        <v>198</v>
      </c>
      <c r="E163" s="7"/>
      <c r="F163" s="7"/>
      <c r="G163" s="7"/>
      <c r="H163" s="7"/>
      <c r="I163" s="7"/>
      <c r="J163" s="7"/>
      <c r="K163" s="3">
        <f>K164+K165</f>
        <v>280012551</v>
      </c>
      <c r="L163" s="3">
        <f t="shared" ref="L163:O163" si="52">L164+L165</f>
        <v>274347116.61000001</v>
      </c>
      <c r="M163" s="3">
        <f t="shared" si="52"/>
        <v>294970422</v>
      </c>
      <c r="N163" s="3">
        <f t="shared" si="52"/>
        <v>333008020</v>
      </c>
      <c r="O163" s="3">
        <f t="shared" si="52"/>
        <v>332978720</v>
      </c>
    </row>
    <row r="164" spans="1:15" ht="63.75" customHeight="1" x14ac:dyDescent="0.2">
      <c r="A164" s="2" t="s">
        <v>31</v>
      </c>
      <c r="B164" s="2"/>
      <c r="C164" s="4" t="s">
        <v>32</v>
      </c>
      <c r="D164" s="10"/>
      <c r="E164" s="2" t="s">
        <v>120</v>
      </c>
      <c r="F164" s="2" t="s">
        <v>115</v>
      </c>
      <c r="G164" s="74" t="s">
        <v>171</v>
      </c>
      <c r="H164" s="74" t="s">
        <v>131</v>
      </c>
      <c r="I164" s="74" t="s">
        <v>73</v>
      </c>
      <c r="J164" s="74" t="s">
        <v>288</v>
      </c>
      <c r="K164" s="3">
        <v>272328308</v>
      </c>
      <c r="L164" s="3">
        <v>266670806.41</v>
      </c>
      <c r="M164" s="3">
        <v>286661822</v>
      </c>
      <c r="N164" s="3">
        <v>324699420</v>
      </c>
      <c r="O164" s="3">
        <v>324670120</v>
      </c>
    </row>
    <row r="165" spans="1:15" ht="25.5" x14ac:dyDescent="0.2">
      <c r="A165" s="69" t="s">
        <v>31</v>
      </c>
      <c r="B165" s="69"/>
      <c r="C165" s="70" t="s">
        <v>32</v>
      </c>
      <c r="D165" s="10"/>
      <c r="E165" s="69" t="s">
        <v>120</v>
      </c>
      <c r="F165" s="69" t="s">
        <v>118</v>
      </c>
      <c r="G165" s="75"/>
      <c r="H165" s="75"/>
      <c r="I165" s="75"/>
      <c r="J165" s="75"/>
      <c r="K165" s="3">
        <v>7684243</v>
      </c>
      <c r="L165" s="3">
        <v>7676310.2000000002</v>
      </c>
      <c r="M165" s="3">
        <v>8308600</v>
      </c>
      <c r="N165" s="3">
        <v>8308600</v>
      </c>
      <c r="O165" s="3">
        <v>8308600</v>
      </c>
    </row>
    <row r="166" spans="1:15" ht="76.5" x14ac:dyDescent="0.2">
      <c r="A166" s="7" t="s">
        <v>31</v>
      </c>
      <c r="B166" s="7"/>
      <c r="C166" s="8" t="s">
        <v>33</v>
      </c>
      <c r="D166" s="10" t="s">
        <v>199</v>
      </c>
      <c r="E166" s="7"/>
      <c r="F166" s="7"/>
      <c r="G166" s="7"/>
      <c r="H166" s="7"/>
      <c r="I166" s="7"/>
      <c r="J166" s="7"/>
      <c r="K166" s="3">
        <f>K167+K168</f>
        <v>490702702.10000002</v>
      </c>
      <c r="L166" s="3">
        <f t="shared" ref="L166:O166" si="53">L167+L168</f>
        <v>479458605.88</v>
      </c>
      <c r="M166" s="3">
        <f t="shared" si="53"/>
        <v>512950126</v>
      </c>
      <c r="N166" s="3">
        <f t="shared" si="53"/>
        <v>515472176</v>
      </c>
      <c r="O166" s="3">
        <f t="shared" si="53"/>
        <v>515441276</v>
      </c>
    </row>
    <row r="167" spans="1:15" ht="40.5" customHeight="1" x14ac:dyDescent="0.2">
      <c r="A167" s="2" t="s">
        <v>31</v>
      </c>
      <c r="B167" s="2"/>
      <c r="C167" s="4" t="s">
        <v>33</v>
      </c>
      <c r="D167" s="10"/>
      <c r="E167" s="2" t="s">
        <v>120</v>
      </c>
      <c r="F167" s="2" t="s">
        <v>118</v>
      </c>
      <c r="G167" s="80" t="s">
        <v>158</v>
      </c>
      <c r="H167" s="80" t="s">
        <v>131</v>
      </c>
      <c r="I167" s="80" t="s">
        <v>73</v>
      </c>
      <c r="J167" s="80" t="s">
        <v>289</v>
      </c>
      <c r="K167" s="3">
        <v>488675601.10000002</v>
      </c>
      <c r="L167" s="3">
        <v>477441906.07999998</v>
      </c>
      <c r="M167" s="3">
        <v>511357725</v>
      </c>
      <c r="N167" s="3">
        <v>513879775</v>
      </c>
      <c r="O167" s="3">
        <v>513848875</v>
      </c>
    </row>
    <row r="168" spans="1:15" ht="40.5" customHeight="1" x14ac:dyDescent="0.2">
      <c r="A168" s="2" t="s">
        <v>31</v>
      </c>
      <c r="B168" s="2"/>
      <c r="C168" s="4" t="s">
        <v>33</v>
      </c>
      <c r="D168" s="10"/>
      <c r="E168" s="2" t="s">
        <v>120</v>
      </c>
      <c r="F168" s="2" t="s">
        <v>121</v>
      </c>
      <c r="G168" s="80"/>
      <c r="H168" s="80"/>
      <c r="I168" s="80"/>
      <c r="J168" s="80"/>
      <c r="K168" s="3">
        <v>2027101</v>
      </c>
      <c r="L168" s="3">
        <v>2016699.8</v>
      </c>
      <c r="M168" s="3">
        <v>1592401</v>
      </c>
      <c r="N168" s="3">
        <v>1592401</v>
      </c>
      <c r="O168" s="3">
        <v>1592401</v>
      </c>
    </row>
    <row r="169" spans="1:15" ht="38.25" x14ac:dyDescent="0.2">
      <c r="A169" s="7" t="s">
        <v>31</v>
      </c>
      <c r="B169" s="7"/>
      <c r="C169" s="8" t="s">
        <v>34</v>
      </c>
      <c r="D169" s="10" t="s">
        <v>200</v>
      </c>
      <c r="E169" s="7"/>
      <c r="F169" s="7"/>
      <c r="G169" s="7"/>
      <c r="H169" s="7"/>
      <c r="I169" s="7"/>
      <c r="J169" s="7"/>
      <c r="K169" s="3">
        <f>K171+K170</f>
        <v>176153384</v>
      </c>
      <c r="L169" s="3">
        <f t="shared" ref="L169:O169" si="54">L171+L170</f>
        <v>175518189.02000001</v>
      </c>
      <c r="M169" s="3">
        <f t="shared" si="54"/>
        <v>186771064</v>
      </c>
      <c r="N169" s="3">
        <f t="shared" si="54"/>
        <v>187958969</v>
      </c>
      <c r="O169" s="3">
        <f t="shared" si="54"/>
        <v>187927169</v>
      </c>
    </row>
    <row r="170" spans="1:15" ht="38.25" customHeight="1" x14ac:dyDescent="0.2">
      <c r="A170" s="69" t="s">
        <v>31</v>
      </c>
      <c r="B170" s="69"/>
      <c r="C170" s="70" t="s">
        <v>34</v>
      </c>
      <c r="D170" s="10"/>
      <c r="E170" s="7" t="s">
        <v>120</v>
      </c>
      <c r="F170" s="7" t="s">
        <v>118</v>
      </c>
      <c r="G170" s="74" t="s">
        <v>171</v>
      </c>
      <c r="H170" s="74" t="s">
        <v>131</v>
      </c>
      <c r="I170" s="74" t="s">
        <v>73</v>
      </c>
      <c r="J170" s="74" t="s">
        <v>156</v>
      </c>
      <c r="K170" s="3"/>
      <c r="L170" s="3"/>
      <c r="M170" s="3">
        <v>4183940</v>
      </c>
      <c r="N170" s="3">
        <v>4124445</v>
      </c>
      <c r="O170" s="3">
        <v>4124445</v>
      </c>
    </row>
    <row r="171" spans="1:15" ht="25.5" x14ac:dyDescent="0.2">
      <c r="A171" s="2" t="s">
        <v>31</v>
      </c>
      <c r="B171" s="2"/>
      <c r="C171" s="4" t="s">
        <v>34</v>
      </c>
      <c r="D171" s="10"/>
      <c r="E171" s="2" t="s">
        <v>120</v>
      </c>
      <c r="F171" s="2" t="s">
        <v>112</v>
      </c>
      <c r="G171" s="75"/>
      <c r="H171" s="75"/>
      <c r="I171" s="75"/>
      <c r="J171" s="75"/>
      <c r="K171" s="3">
        <v>176153384</v>
      </c>
      <c r="L171" s="3">
        <v>175518189.02000001</v>
      </c>
      <c r="M171" s="3">
        <v>182587124</v>
      </c>
      <c r="N171" s="3">
        <v>183834524</v>
      </c>
      <c r="O171" s="3">
        <v>183802724</v>
      </c>
    </row>
    <row r="172" spans="1:15" ht="25.5" x14ac:dyDescent="0.2">
      <c r="A172" s="7" t="s">
        <v>31</v>
      </c>
      <c r="B172" s="7"/>
      <c r="C172" s="8" t="s">
        <v>35</v>
      </c>
      <c r="D172" s="4" t="s">
        <v>201</v>
      </c>
      <c r="E172" s="7"/>
      <c r="F172" s="7"/>
      <c r="G172" s="7"/>
      <c r="H172" s="7"/>
      <c r="I172" s="7"/>
      <c r="J172" s="7"/>
      <c r="K172" s="3">
        <f>K173+K174</f>
        <v>24584934</v>
      </c>
      <c r="L172" s="3">
        <f t="shared" ref="L172:O172" si="55">L173+L174</f>
        <v>24515337.960000001</v>
      </c>
      <c r="M172" s="3">
        <f t="shared" si="55"/>
        <v>33576386</v>
      </c>
      <c r="N172" s="3">
        <f t="shared" si="55"/>
        <v>33853986</v>
      </c>
      <c r="O172" s="3">
        <f t="shared" si="55"/>
        <v>33853986</v>
      </c>
    </row>
    <row r="173" spans="1:15" ht="76.5" customHeight="1" x14ac:dyDescent="0.2">
      <c r="A173" s="2" t="s">
        <v>31</v>
      </c>
      <c r="B173" s="2"/>
      <c r="C173" s="4" t="s">
        <v>35</v>
      </c>
      <c r="D173" s="4"/>
      <c r="E173" s="2" t="s">
        <v>120</v>
      </c>
      <c r="F173" s="2" t="s">
        <v>120</v>
      </c>
      <c r="G173" s="74" t="s">
        <v>172</v>
      </c>
      <c r="H173" s="74" t="s">
        <v>132</v>
      </c>
      <c r="I173" s="74" t="s">
        <v>133</v>
      </c>
      <c r="J173" s="74" t="s">
        <v>290</v>
      </c>
      <c r="K173" s="3">
        <v>24584934</v>
      </c>
      <c r="L173" s="3">
        <v>24515337.960000001</v>
      </c>
      <c r="M173" s="3"/>
      <c r="N173" s="3"/>
      <c r="O173" s="3"/>
    </row>
    <row r="174" spans="1:15" ht="25.5" x14ac:dyDescent="0.2">
      <c r="A174" s="69" t="s">
        <v>31</v>
      </c>
      <c r="B174" s="69"/>
      <c r="C174" s="70" t="s">
        <v>35</v>
      </c>
      <c r="D174" s="70"/>
      <c r="E174" s="69" t="s">
        <v>120</v>
      </c>
      <c r="F174" s="69" t="s">
        <v>121</v>
      </c>
      <c r="G174" s="75"/>
      <c r="H174" s="75"/>
      <c r="I174" s="75"/>
      <c r="J174" s="75"/>
      <c r="K174" s="3"/>
      <c r="L174" s="3"/>
      <c r="M174" s="3">
        <v>33576386</v>
      </c>
      <c r="N174" s="3">
        <v>33853986</v>
      </c>
      <c r="O174" s="3">
        <v>33853986</v>
      </c>
    </row>
    <row r="175" spans="1:15" ht="25.5" x14ac:dyDescent="0.2">
      <c r="A175" s="7" t="s">
        <v>31</v>
      </c>
      <c r="B175" s="7"/>
      <c r="C175" s="8" t="s">
        <v>36</v>
      </c>
      <c r="D175" s="4" t="s">
        <v>205</v>
      </c>
      <c r="E175" s="7"/>
      <c r="F175" s="7"/>
      <c r="G175" s="7"/>
      <c r="H175" s="7"/>
      <c r="I175" s="7"/>
      <c r="J175" s="7"/>
      <c r="K175" s="3">
        <f>K176</f>
        <v>299170</v>
      </c>
      <c r="L175" s="3">
        <f t="shared" ref="L175:O175" si="56">L176</f>
        <v>299170</v>
      </c>
      <c r="M175" s="3">
        <f t="shared" si="56"/>
        <v>299170</v>
      </c>
      <c r="N175" s="3">
        <f t="shared" si="56"/>
        <v>299170</v>
      </c>
      <c r="O175" s="3">
        <f t="shared" si="56"/>
        <v>299170</v>
      </c>
    </row>
    <row r="176" spans="1:15" ht="76.5" x14ac:dyDescent="0.2">
      <c r="A176" s="2" t="s">
        <v>31</v>
      </c>
      <c r="B176" s="2"/>
      <c r="C176" s="4" t="s">
        <v>36</v>
      </c>
      <c r="D176" s="4"/>
      <c r="E176" s="2" t="s">
        <v>120</v>
      </c>
      <c r="F176" s="2" t="s">
        <v>112</v>
      </c>
      <c r="G176" s="19" t="s">
        <v>173</v>
      </c>
      <c r="H176" s="19" t="s">
        <v>134</v>
      </c>
      <c r="I176" s="19" t="s">
        <v>74</v>
      </c>
      <c r="J176" s="19" t="s">
        <v>291</v>
      </c>
      <c r="K176" s="3">
        <v>299170</v>
      </c>
      <c r="L176" s="3">
        <v>299170</v>
      </c>
      <c r="M176" s="3">
        <v>299170</v>
      </c>
      <c r="N176" s="3">
        <v>299170</v>
      </c>
      <c r="O176" s="3">
        <v>299170</v>
      </c>
    </row>
    <row r="177" spans="1:15" ht="25.5" x14ac:dyDescent="0.2">
      <c r="A177" s="7" t="s">
        <v>31</v>
      </c>
      <c r="B177" s="7"/>
      <c r="C177" s="8" t="s">
        <v>37</v>
      </c>
      <c r="D177" s="4" t="s">
        <v>211</v>
      </c>
      <c r="E177" s="7"/>
      <c r="F177" s="7"/>
      <c r="G177" s="7"/>
      <c r="H177" s="7"/>
      <c r="I177" s="7"/>
      <c r="J177" s="7"/>
      <c r="K177" s="3">
        <f>K178+K179</f>
        <v>61038277</v>
      </c>
      <c r="L177" s="3">
        <f t="shared" ref="L177:O177" si="57">L178+L179</f>
        <v>60405566.939999998</v>
      </c>
      <c r="M177" s="3">
        <f t="shared" si="57"/>
        <v>68782200</v>
      </c>
      <c r="N177" s="3">
        <f t="shared" si="57"/>
        <v>69341200</v>
      </c>
      <c r="O177" s="3">
        <f t="shared" si="57"/>
        <v>69341200</v>
      </c>
    </row>
    <row r="178" spans="1:15" ht="63.75" customHeight="1" x14ac:dyDescent="0.2">
      <c r="A178" s="2" t="s">
        <v>31</v>
      </c>
      <c r="B178" s="2"/>
      <c r="C178" s="4" t="s">
        <v>37</v>
      </c>
      <c r="D178" s="4"/>
      <c r="E178" s="2" t="s">
        <v>120</v>
      </c>
      <c r="F178" s="2" t="s">
        <v>120</v>
      </c>
      <c r="G178" s="74" t="s">
        <v>158</v>
      </c>
      <c r="H178" s="74" t="s">
        <v>131</v>
      </c>
      <c r="I178" s="74" t="s">
        <v>73</v>
      </c>
      <c r="J178" s="74" t="s">
        <v>292</v>
      </c>
      <c r="K178" s="3">
        <v>61038277</v>
      </c>
      <c r="L178" s="3">
        <v>60405566.939999998</v>
      </c>
      <c r="M178" s="3">
        <v>68611200</v>
      </c>
      <c r="N178" s="3">
        <v>69170200</v>
      </c>
      <c r="O178" s="3">
        <v>69170200</v>
      </c>
    </row>
    <row r="179" spans="1:15" ht="25.5" x14ac:dyDescent="0.2">
      <c r="A179" s="69" t="s">
        <v>31</v>
      </c>
      <c r="B179" s="69"/>
      <c r="C179" s="70" t="s">
        <v>37</v>
      </c>
      <c r="D179" s="70"/>
      <c r="E179" s="69" t="s">
        <v>120</v>
      </c>
      <c r="F179" s="69" t="s">
        <v>121</v>
      </c>
      <c r="G179" s="75"/>
      <c r="H179" s="75"/>
      <c r="I179" s="75"/>
      <c r="J179" s="75"/>
      <c r="K179" s="3"/>
      <c r="L179" s="3"/>
      <c r="M179" s="3">
        <v>171000</v>
      </c>
      <c r="N179" s="3">
        <v>171000</v>
      </c>
      <c r="O179" s="3">
        <v>171000</v>
      </c>
    </row>
    <row r="180" spans="1:15" ht="25.5" x14ac:dyDescent="0.2">
      <c r="A180" s="7" t="s">
        <v>31</v>
      </c>
      <c r="B180" s="7"/>
      <c r="C180" s="8" t="s">
        <v>2</v>
      </c>
      <c r="D180" s="4" t="s">
        <v>213</v>
      </c>
      <c r="E180" s="7"/>
      <c r="F180" s="7"/>
      <c r="G180" s="7"/>
      <c r="H180" s="7"/>
      <c r="I180" s="7"/>
      <c r="J180" s="7"/>
      <c r="K180" s="3">
        <f>K181</f>
        <v>16406500</v>
      </c>
      <c r="L180" s="3">
        <f t="shared" ref="L180:O180" si="58">L181</f>
        <v>16095317.43</v>
      </c>
      <c r="M180" s="3">
        <f t="shared" si="58"/>
        <v>15394300</v>
      </c>
      <c r="N180" s="3">
        <f t="shared" si="58"/>
        <v>15940500</v>
      </c>
      <c r="O180" s="3">
        <f t="shared" si="58"/>
        <v>15940500</v>
      </c>
    </row>
    <row r="181" spans="1:15" ht="38.25" x14ac:dyDescent="0.2">
      <c r="A181" s="2" t="s">
        <v>31</v>
      </c>
      <c r="B181" s="2"/>
      <c r="C181" s="4" t="s">
        <v>2</v>
      </c>
      <c r="D181" s="4"/>
      <c r="E181" s="2" t="s">
        <v>120</v>
      </c>
      <c r="F181" s="2" t="s">
        <v>121</v>
      </c>
      <c r="G181" s="19" t="s">
        <v>179</v>
      </c>
      <c r="H181" s="19" t="s">
        <v>180</v>
      </c>
      <c r="I181" s="19" t="s">
        <v>75</v>
      </c>
      <c r="J181" s="19" t="s">
        <v>69</v>
      </c>
      <c r="K181" s="3">
        <v>16406500</v>
      </c>
      <c r="L181" s="3">
        <v>16095317.43</v>
      </c>
      <c r="M181" s="3">
        <v>15394300</v>
      </c>
      <c r="N181" s="3">
        <v>15940500</v>
      </c>
      <c r="O181" s="3">
        <v>15940500</v>
      </c>
    </row>
    <row r="182" spans="1:15" ht="25.5" x14ac:dyDescent="0.2">
      <c r="A182" s="7" t="s">
        <v>31</v>
      </c>
      <c r="B182" s="7"/>
      <c r="C182" s="8" t="s">
        <v>3</v>
      </c>
      <c r="D182" s="4" t="s">
        <v>214</v>
      </c>
      <c r="E182" s="7"/>
      <c r="F182" s="7"/>
      <c r="G182" s="7"/>
      <c r="H182" s="7"/>
      <c r="I182" s="7"/>
      <c r="J182" s="7"/>
      <c r="K182" s="3">
        <f>K183</f>
        <v>42945486</v>
      </c>
      <c r="L182" s="3">
        <f t="shared" ref="L182:O182" si="59">L183</f>
        <v>42945480.090000004</v>
      </c>
      <c r="M182" s="3">
        <f t="shared" si="59"/>
        <v>44030400</v>
      </c>
      <c r="N182" s="3">
        <f t="shared" si="59"/>
        <v>45838900</v>
      </c>
      <c r="O182" s="3">
        <f t="shared" si="59"/>
        <v>45838900</v>
      </c>
    </row>
    <row r="183" spans="1:15" ht="38.25" x14ac:dyDescent="0.2">
      <c r="A183" s="7" t="s">
        <v>31</v>
      </c>
      <c r="B183" s="7"/>
      <c r="C183" s="8" t="s">
        <v>3</v>
      </c>
      <c r="D183" s="46"/>
      <c r="E183" s="69" t="s">
        <v>120</v>
      </c>
      <c r="F183" s="69" t="s">
        <v>121</v>
      </c>
      <c r="G183" s="67" t="s">
        <v>179</v>
      </c>
      <c r="H183" s="68" t="s">
        <v>180</v>
      </c>
      <c r="I183" s="68" t="s">
        <v>75</v>
      </c>
      <c r="J183" s="68" t="s">
        <v>69</v>
      </c>
      <c r="K183" s="3">
        <v>42945486</v>
      </c>
      <c r="L183" s="3">
        <v>42945480.090000004</v>
      </c>
      <c r="M183" s="3">
        <v>44030400</v>
      </c>
      <c r="N183" s="3">
        <v>45838900</v>
      </c>
      <c r="O183" s="3">
        <v>45838900</v>
      </c>
    </row>
    <row r="184" spans="1:15" ht="51" x14ac:dyDescent="0.2">
      <c r="A184" s="7" t="s">
        <v>31</v>
      </c>
      <c r="B184" s="7"/>
      <c r="C184" s="8" t="s">
        <v>12</v>
      </c>
      <c r="D184" s="10" t="s">
        <v>216</v>
      </c>
      <c r="E184" s="7"/>
      <c r="F184" s="7"/>
      <c r="G184" s="7"/>
      <c r="H184" s="7"/>
      <c r="I184" s="7"/>
      <c r="J184" s="7"/>
      <c r="K184" s="3">
        <f>K185</f>
        <v>70580404</v>
      </c>
      <c r="L184" s="3">
        <f t="shared" ref="L184:O184" si="60">L185</f>
        <v>70376650.629999995</v>
      </c>
      <c r="M184" s="3">
        <f t="shared" si="60"/>
        <v>73290300</v>
      </c>
      <c r="N184" s="3">
        <f t="shared" si="60"/>
        <v>76030800</v>
      </c>
      <c r="O184" s="3">
        <f t="shared" si="60"/>
        <v>76030400</v>
      </c>
    </row>
    <row r="185" spans="1:15" ht="38.25" x14ac:dyDescent="0.2">
      <c r="A185" s="2" t="s">
        <v>31</v>
      </c>
      <c r="B185" s="2"/>
      <c r="C185" s="4" t="s">
        <v>12</v>
      </c>
      <c r="D185" s="10"/>
      <c r="E185" s="2" t="s">
        <v>120</v>
      </c>
      <c r="F185" s="2" t="s">
        <v>121</v>
      </c>
      <c r="G185" s="17" t="s">
        <v>179</v>
      </c>
      <c r="H185" s="17" t="s">
        <v>180</v>
      </c>
      <c r="I185" s="17" t="s">
        <v>75</v>
      </c>
      <c r="J185" s="17" t="s">
        <v>69</v>
      </c>
      <c r="K185" s="3">
        <v>70580404</v>
      </c>
      <c r="L185" s="3">
        <v>70376650.629999995</v>
      </c>
      <c r="M185" s="3">
        <v>73290300</v>
      </c>
      <c r="N185" s="3">
        <v>76030800</v>
      </c>
      <c r="O185" s="3">
        <v>76030400</v>
      </c>
    </row>
    <row r="186" spans="1:15" ht="63.75" x14ac:dyDescent="0.2">
      <c r="A186" s="7" t="s">
        <v>31</v>
      </c>
      <c r="B186" s="7"/>
      <c r="C186" s="8" t="s">
        <v>14</v>
      </c>
      <c r="D186" s="10" t="s">
        <v>219</v>
      </c>
      <c r="E186" s="7"/>
      <c r="F186" s="7"/>
      <c r="G186" s="7"/>
      <c r="H186" s="7"/>
      <c r="I186" s="7"/>
      <c r="J186" s="7"/>
      <c r="K186" s="3">
        <f>K187+K188+K189+K190+K191</f>
        <v>12864630</v>
      </c>
      <c r="L186" s="3">
        <f t="shared" ref="L186:O186" si="61">L187+L188+L189+L190+L191</f>
        <v>12864513.41</v>
      </c>
      <c r="M186" s="3">
        <f t="shared" si="61"/>
        <v>2755000</v>
      </c>
      <c r="N186" s="3">
        <f t="shared" si="61"/>
        <v>2755000</v>
      </c>
      <c r="O186" s="3">
        <f t="shared" si="61"/>
        <v>2755000</v>
      </c>
    </row>
    <row r="187" spans="1:15" ht="23.25" customHeight="1" x14ac:dyDescent="0.2">
      <c r="A187" s="2" t="s">
        <v>31</v>
      </c>
      <c r="B187" s="2"/>
      <c r="C187" s="4" t="s">
        <v>14</v>
      </c>
      <c r="D187" s="10"/>
      <c r="E187" s="2" t="s">
        <v>120</v>
      </c>
      <c r="F187" s="2" t="s">
        <v>115</v>
      </c>
      <c r="G187" s="80" t="s">
        <v>175</v>
      </c>
      <c r="H187" s="80" t="s">
        <v>146</v>
      </c>
      <c r="I187" s="80" t="s">
        <v>76</v>
      </c>
      <c r="J187" s="80" t="s">
        <v>293</v>
      </c>
      <c r="K187" s="3">
        <v>3584185</v>
      </c>
      <c r="L187" s="3">
        <v>3584167.95</v>
      </c>
      <c r="M187" s="3">
        <v>2362000</v>
      </c>
      <c r="N187" s="3">
        <v>980000</v>
      </c>
      <c r="O187" s="3">
        <v>840000</v>
      </c>
    </row>
    <row r="188" spans="1:15" ht="23.25" customHeight="1" x14ac:dyDescent="0.2">
      <c r="A188" s="2" t="s">
        <v>31</v>
      </c>
      <c r="B188" s="2"/>
      <c r="C188" s="4" t="s">
        <v>14</v>
      </c>
      <c r="D188" s="10"/>
      <c r="E188" s="2" t="s">
        <v>120</v>
      </c>
      <c r="F188" s="2" t="s">
        <v>118</v>
      </c>
      <c r="G188" s="80"/>
      <c r="H188" s="80"/>
      <c r="I188" s="80"/>
      <c r="J188" s="80"/>
      <c r="K188" s="3">
        <v>7664356</v>
      </c>
      <c r="L188" s="3">
        <v>7664348.96</v>
      </c>
      <c r="M188" s="3">
        <v>393000</v>
      </c>
      <c r="N188" s="3">
        <v>1495000</v>
      </c>
      <c r="O188" s="3">
        <v>1775000</v>
      </c>
    </row>
    <row r="189" spans="1:15" ht="23.25" customHeight="1" x14ac:dyDescent="0.2">
      <c r="A189" s="2" t="s">
        <v>31</v>
      </c>
      <c r="B189" s="2"/>
      <c r="C189" s="4" t="s">
        <v>14</v>
      </c>
      <c r="D189" s="10"/>
      <c r="E189" s="2" t="s">
        <v>120</v>
      </c>
      <c r="F189" s="2" t="s">
        <v>112</v>
      </c>
      <c r="G189" s="80"/>
      <c r="H189" s="80"/>
      <c r="I189" s="80"/>
      <c r="J189" s="80"/>
      <c r="K189" s="3">
        <v>1020000</v>
      </c>
      <c r="L189" s="3">
        <v>1020000</v>
      </c>
      <c r="M189" s="3"/>
      <c r="N189" s="3">
        <v>140000</v>
      </c>
      <c r="O189" s="3">
        <v>140000</v>
      </c>
    </row>
    <row r="190" spans="1:15" ht="23.25" customHeight="1" x14ac:dyDescent="0.2">
      <c r="A190" s="2" t="s">
        <v>31</v>
      </c>
      <c r="B190" s="2"/>
      <c r="C190" s="34" t="s">
        <v>14</v>
      </c>
      <c r="D190" s="10"/>
      <c r="E190" s="2" t="s">
        <v>120</v>
      </c>
      <c r="F190" s="2" t="s">
        <v>120</v>
      </c>
      <c r="G190" s="80"/>
      <c r="H190" s="80"/>
      <c r="I190" s="80"/>
      <c r="J190" s="80"/>
      <c r="K190" s="3"/>
      <c r="L190" s="3"/>
      <c r="M190" s="3"/>
      <c r="N190" s="3">
        <v>140000</v>
      </c>
      <c r="O190" s="3"/>
    </row>
    <row r="191" spans="1:15" ht="23.25" customHeight="1" x14ac:dyDescent="0.2">
      <c r="A191" s="2" t="s">
        <v>31</v>
      </c>
      <c r="B191" s="2"/>
      <c r="C191" s="4" t="s">
        <v>14</v>
      </c>
      <c r="D191" s="10"/>
      <c r="E191" s="2" t="s">
        <v>120</v>
      </c>
      <c r="F191" s="2" t="s">
        <v>121</v>
      </c>
      <c r="G191" s="80"/>
      <c r="H191" s="80"/>
      <c r="I191" s="80"/>
      <c r="J191" s="80"/>
      <c r="K191" s="3">
        <v>596089</v>
      </c>
      <c r="L191" s="3">
        <v>595996.5</v>
      </c>
      <c r="M191" s="3"/>
      <c r="N191" s="3"/>
      <c r="O191" s="3"/>
    </row>
    <row r="192" spans="1:15" ht="63.75" x14ac:dyDescent="0.2">
      <c r="A192" s="7" t="s">
        <v>31</v>
      </c>
      <c r="B192" s="7"/>
      <c r="C192" s="8" t="s">
        <v>4</v>
      </c>
      <c r="D192" s="10" t="s">
        <v>220</v>
      </c>
      <c r="E192" s="7"/>
      <c r="F192" s="7"/>
      <c r="G192" s="7"/>
      <c r="H192" s="7"/>
      <c r="I192" s="7"/>
      <c r="J192" s="7"/>
      <c r="K192" s="3">
        <f>K193+K194+K195+K196+K197</f>
        <v>51749842.899999999</v>
      </c>
      <c r="L192" s="3">
        <f t="shared" ref="L192:O192" si="62">L193+L194+L195+L196+L197</f>
        <v>50860197.619999997</v>
      </c>
      <c r="M192" s="3">
        <f t="shared" si="62"/>
        <v>79560900</v>
      </c>
      <c r="N192" s="3">
        <f t="shared" si="62"/>
        <v>82665200</v>
      </c>
      <c r="O192" s="3">
        <f t="shared" si="62"/>
        <v>82862700</v>
      </c>
    </row>
    <row r="193" spans="1:15" ht="23.25" customHeight="1" x14ac:dyDescent="0.2">
      <c r="A193" s="2" t="s">
        <v>31</v>
      </c>
      <c r="B193" s="2"/>
      <c r="C193" s="4" t="s">
        <v>4</v>
      </c>
      <c r="D193" s="10"/>
      <c r="E193" s="2" t="s">
        <v>120</v>
      </c>
      <c r="F193" s="2" t="s">
        <v>115</v>
      </c>
      <c r="G193" s="80" t="s">
        <v>181</v>
      </c>
      <c r="H193" s="80" t="s">
        <v>182</v>
      </c>
      <c r="I193" s="80" t="s">
        <v>77</v>
      </c>
      <c r="J193" s="80" t="s">
        <v>294</v>
      </c>
      <c r="K193" s="3">
        <v>19036492</v>
      </c>
      <c r="L193" s="3">
        <v>18648133.460000001</v>
      </c>
      <c r="M193" s="3">
        <v>30860900</v>
      </c>
      <c r="N193" s="3">
        <v>34132100</v>
      </c>
      <c r="O193" s="3">
        <v>34082000</v>
      </c>
    </row>
    <row r="194" spans="1:15" ht="23.25" customHeight="1" x14ac:dyDescent="0.2">
      <c r="A194" s="2" t="s">
        <v>31</v>
      </c>
      <c r="B194" s="2"/>
      <c r="C194" s="4" t="s">
        <v>4</v>
      </c>
      <c r="D194" s="10"/>
      <c r="E194" s="2" t="s">
        <v>120</v>
      </c>
      <c r="F194" s="2" t="s">
        <v>118</v>
      </c>
      <c r="G194" s="80"/>
      <c r="H194" s="80"/>
      <c r="I194" s="80"/>
      <c r="J194" s="80"/>
      <c r="K194" s="3">
        <v>27712563.899999999</v>
      </c>
      <c r="L194" s="3">
        <v>27357097.440000001</v>
      </c>
      <c r="M194" s="3">
        <v>40440600</v>
      </c>
      <c r="N194" s="3">
        <v>40452600</v>
      </c>
      <c r="O194" s="3">
        <v>40512000</v>
      </c>
    </row>
    <row r="195" spans="1:15" ht="23.25" customHeight="1" x14ac:dyDescent="0.2">
      <c r="A195" s="2" t="s">
        <v>31</v>
      </c>
      <c r="B195" s="2"/>
      <c r="C195" s="4" t="s">
        <v>4</v>
      </c>
      <c r="D195" s="10"/>
      <c r="E195" s="2" t="s">
        <v>120</v>
      </c>
      <c r="F195" s="2" t="s">
        <v>112</v>
      </c>
      <c r="G195" s="80"/>
      <c r="H195" s="80"/>
      <c r="I195" s="80"/>
      <c r="J195" s="80"/>
      <c r="K195" s="3">
        <v>2552030</v>
      </c>
      <c r="L195" s="3">
        <v>2539889.98</v>
      </c>
      <c r="M195" s="3">
        <v>3527500</v>
      </c>
      <c r="N195" s="3">
        <v>3530600</v>
      </c>
      <c r="O195" s="3">
        <v>3530600</v>
      </c>
    </row>
    <row r="196" spans="1:15" ht="23.25" customHeight="1" x14ac:dyDescent="0.2">
      <c r="A196" s="2" t="s">
        <v>31</v>
      </c>
      <c r="B196" s="2"/>
      <c r="C196" s="4" t="s">
        <v>4</v>
      </c>
      <c r="D196" s="10"/>
      <c r="E196" s="2" t="s">
        <v>120</v>
      </c>
      <c r="F196" s="2" t="s">
        <v>120</v>
      </c>
      <c r="G196" s="80"/>
      <c r="H196" s="80"/>
      <c r="I196" s="80"/>
      <c r="J196" s="80"/>
      <c r="K196" s="3">
        <v>476996</v>
      </c>
      <c r="L196" s="3">
        <v>437251.91</v>
      </c>
      <c r="M196" s="3">
        <v>1294700</v>
      </c>
      <c r="N196" s="3">
        <v>1294600</v>
      </c>
      <c r="O196" s="3">
        <v>1294600</v>
      </c>
    </row>
    <row r="197" spans="1:15" ht="23.25" customHeight="1" x14ac:dyDescent="0.2">
      <c r="A197" s="2" t="s">
        <v>31</v>
      </c>
      <c r="B197" s="2"/>
      <c r="C197" s="4" t="s">
        <v>4</v>
      </c>
      <c r="D197" s="10"/>
      <c r="E197" s="2" t="s">
        <v>120</v>
      </c>
      <c r="F197" s="2" t="s">
        <v>121</v>
      </c>
      <c r="G197" s="80"/>
      <c r="H197" s="80"/>
      <c r="I197" s="80"/>
      <c r="J197" s="80"/>
      <c r="K197" s="3">
        <v>1971761</v>
      </c>
      <c r="L197" s="3">
        <v>1877824.83</v>
      </c>
      <c r="M197" s="3">
        <v>3437200</v>
      </c>
      <c r="N197" s="3">
        <v>3255300</v>
      </c>
      <c r="O197" s="3">
        <v>3443500</v>
      </c>
    </row>
    <row r="198" spans="1:15" ht="25.5" x14ac:dyDescent="0.2">
      <c r="A198" s="2" t="s">
        <v>31</v>
      </c>
      <c r="B198" s="2"/>
      <c r="C198" s="14" t="s">
        <v>186</v>
      </c>
      <c r="D198" s="15" t="s">
        <v>243</v>
      </c>
      <c r="E198" s="2"/>
      <c r="F198" s="2"/>
      <c r="G198" s="14"/>
      <c r="H198" s="14"/>
      <c r="I198" s="14"/>
      <c r="J198" s="14"/>
      <c r="K198" s="3">
        <f>K199+K200+K202+K201+K203</f>
        <v>14911109</v>
      </c>
      <c r="L198" s="3">
        <f t="shared" ref="L198:O198" si="63">L199+L200+L202+L201+L203</f>
        <v>14517049.640000001</v>
      </c>
      <c r="M198" s="3">
        <f t="shared" si="63"/>
        <v>0</v>
      </c>
      <c r="N198" s="3">
        <f t="shared" si="63"/>
        <v>0</v>
      </c>
      <c r="O198" s="3">
        <f t="shared" si="63"/>
        <v>0</v>
      </c>
    </row>
    <row r="199" spans="1:15" ht="48" customHeight="1" x14ac:dyDescent="0.2">
      <c r="A199" s="2" t="s">
        <v>31</v>
      </c>
      <c r="B199" s="2"/>
      <c r="C199" s="14" t="s">
        <v>186</v>
      </c>
      <c r="D199" s="14"/>
      <c r="E199" s="2" t="s">
        <v>120</v>
      </c>
      <c r="F199" s="2" t="s">
        <v>115</v>
      </c>
      <c r="G199" s="74" t="s">
        <v>479</v>
      </c>
      <c r="H199" s="74" t="s">
        <v>476</v>
      </c>
      <c r="I199" s="74" t="s">
        <v>477</v>
      </c>
      <c r="J199" s="74" t="s">
        <v>478</v>
      </c>
      <c r="K199" s="3">
        <v>6489266</v>
      </c>
      <c r="L199" s="3">
        <v>6216725.2400000002</v>
      </c>
      <c r="M199" s="3"/>
      <c r="N199" s="3"/>
      <c r="O199" s="3"/>
    </row>
    <row r="200" spans="1:15" ht="48" customHeight="1" x14ac:dyDescent="0.2">
      <c r="A200" s="2" t="s">
        <v>31</v>
      </c>
      <c r="B200" s="2"/>
      <c r="C200" s="46" t="s">
        <v>186</v>
      </c>
      <c r="D200" s="46"/>
      <c r="E200" s="2" t="s">
        <v>120</v>
      </c>
      <c r="F200" s="2" t="s">
        <v>118</v>
      </c>
      <c r="G200" s="76"/>
      <c r="H200" s="76"/>
      <c r="I200" s="76"/>
      <c r="J200" s="76"/>
      <c r="K200" s="3">
        <v>6154676</v>
      </c>
      <c r="L200" s="3">
        <v>6033497.8099999996</v>
      </c>
      <c r="M200" s="3"/>
      <c r="N200" s="3"/>
      <c r="O200" s="3"/>
    </row>
    <row r="201" spans="1:15" ht="48" customHeight="1" x14ac:dyDescent="0.2">
      <c r="A201" s="69" t="s">
        <v>31</v>
      </c>
      <c r="B201" s="69"/>
      <c r="C201" s="70" t="s">
        <v>186</v>
      </c>
      <c r="D201" s="70"/>
      <c r="E201" s="69" t="s">
        <v>120</v>
      </c>
      <c r="F201" s="69" t="s">
        <v>112</v>
      </c>
      <c r="G201" s="76"/>
      <c r="H201" s="76"/>
      <c r="I201" s="76"/>
      <c r="J201" s="76"/>
      <c r="K201" s="3">
        <v>623468</v>
      </c>
      <c r="L201" s="3">
        <v>623464</v>
      </c>
      <c r="M201" s="3"/>
      <c r="N201" s="3"/>
      <c r="O201" s="3"/>
    </row>
    <row r="202" spans="1:15" ht="48" customHeight="1" x14ac:dyDescent="0.2">
      <c r="A202" s="69" t="s">
        <v>31</v>
      </c>
      <c r="B202" s="69"/>
      <c r="C202" s="70" t="s">
        <v>186</v>
      </c>
      <c r="D202" s="46"/>
      <c r="E202" s="2" t="s">
        <v>120</v>
      </c>
      <c r="F202" s="2" t="s">
        <v>120</v>
      </c>
      <c r="G202" s="76"/>
      <c r="H202" s="76"/>
      <c r="I202" s="76"/>
      <c r="J202" s="76"/>
      <c r="K202" s="3">
        <v>1518802</v>
      </c>
      <c r="L202" s="3">
        <v>1518494</v>
      </c>
      <c r="M202" s="3"/>
      <c r="N202" s="3"/>
      <c r="O202" s="3"/>
    </row>
    <row r="203" spans="1:15" ht="48" customHeight="1" x14ac:dyDescent="0.2">
      <c r="A203" s="69" t="s">
        <v>31</v>
      </c>
      <c r="B203" s="69"/>
      <c r="C203" s="70" t="s">
        <v>186</v>
      </c>
      <c r="D203" s="70"/>
      <c r="E203" s="69" t="s">
        <v>120</v>
      </c>
      <c r="F203" s="69" t="s">
        <v>121</v>
      </c>
      <c r="G203" s="75"/>
      <c r="H203" s="75"/>
      <c r="I203" s="75"/>
      <c r="J203" s="75"/>
      <c r="K203" s="3">
        <v>124897</v>
      </c>
      <c r="L203" s="3">
        <v>124868.59</v>
      </c>
      <c r="M203" s="3"/>
      <c r="N203" s="3"/>
      <c r="O203" s="3"/>
    </row>
    <row r="204" spans="1:15" ht="25.5" x14ac:dyDescent="0.2">
      <c r="A204" s="7" t="s">
        <v>31</v>
      </c>
      <c r="B204" s="7"/>
      <c r="C204" s="8" t="s">
        <v>16</v>
      </c>
      <c r="D204" s="4" t="s">
        <v>223</v>
      </c>
      <c r="E204" s="7"/>
      <c r="F204" s="7"/>
      <c r="G204" s="7"/>
      <c r="H204" s="7"/>
      <c r="I204" s="7"/>
      <c r="J204" s="7"/>
      <c r="K204" s="3">
        <f>K205+K206</f>
        <v>4536800</v>
      </c>
      <c r="L204" s="3">
        <f t="shared" ref="L204:O204" si="64">L205+L206</f>
        <v>4526729.0599999996</v>
      </c>
      <c r="M204" s="3">
        <f t="shared" si="64"/>
        <v>5048300</v>
      </c>
      <c r="N204" s="3">
        <f t="shared" si="64"/>
        <v>5048300</v>
      </c>
      <c r="O204" s="3">
        <f t="shared" si="64"/>
        <v>5048300</v>
      </c>
    </row>
    <row r="205" spans="1:15" ht="37.5" customHeight="1" x14ac:dyDescent="0.2">
      <c r="A205" s="2" t="s">
        <v>31</v>
      </c>
      <c r="B205" s="2"/>
      <c r="C205" s="4" t="s">
        <v>16</v>
      </c>
      <c r="D205" s="4"/>
      <c r="E205" s="2" t="s">
        <v>116</v>
      </c>
      <c r="F205" s="2" t="s">
        <v>115</v>
      </c>
      <c r="G205" s="74" t="s">
        <v>295</v>
      </c>
      <c r="H205" s="74" t="s">
        <v>296</v>
      </c>
      <c r="I205" s="74" t="s">
        <v>147</v>
      </c>
      <c r="J205" s="74" t="s">
        <v>148</v>
      </c>
      <c r="K205" s="3">
        <v>4468800</v>
      </c>
      <c r="L205" s="3">
        <v>4468729.0599999996</v>
      </c>
      <c r="M205" s="3">
        <v>4960300</v>
      </c>
      <c r="N205" s="3">
        <v>4960300</v>
      </c>
      <c r="O205" s="3">
        <v>4960300</v>
      </c>
    </row>
    <row r="206" spans="1:15" ht="37.5" customHeight="1" x14ac:dyDescent="0.2">
      <c r="A206" s="2" t="s">
        <v>31</v>
      </c>
      <c r="B206" s="2"/>
      <c r="C206" s="4" t="s">
        <v>16</v>
      </c>
      <c r="D206" s="4"/>
      <c r="E206" s="2" t="s">
        <v>120</v>
      </c>
      <c r="F206" s="2" t="s">
        <v>120</v>
      </c>
      <c r="G206" s="75"/>
      <c r="H206" s="75"/>
      <c r="I206" s="75"/>
      <c r="J206" s="75"/>
      <c r="K206" s="3">
        <v>68000</v>
      </c>
      <c r="L206" s="3">
        <v>58000</v>
      </c>
      <c r="M206" s="3">
        <v>88000</v>
      </c>
      <c r="N206" s="3">
        <v>88000</v>
      </c>
      <c r="O206" s="3">
        <v>88000</v>
      </c>
    </row>
    <row r="207" spans="1:15" ht="25.5" x14ac:dyDescent="0.2">
      <c r="A207" s="7" t="s">
        <v>31</v>
      </c>
      <c r="B207" s="7"/>
      <c r="C207" s="8" t="s">
        <v>19</v>
      </c>
      <c r="D207" s="4" t="s">
        <v>227</v>
      </c>
      <c r="E207" s="7"/>
      <c r="F207" s="7"/>
      <c r="G207" s="7"/>
      <c r="H207" s="7"/>
      <c r="I207" s="7"/>
      <c r="J207" s="7"/>
      <c r="K207" s="3">
        <f>K208</f>
        <v>456000</v>
      </c>
      <c r="L207" s="3">
        <f t="shared" ref="L207:O207" si="65">L208</f>
        <v>456000</v>
      </c>
      <c r="M207" s="3">
        <f t="shared" si="65"/>
        <v>679162</v>
      </c>
      <c r="N207" s="3">
        <f t="shared" si="65"/>
        <v>679162</v>
      </c>
      <c r="O207" s="3">
        <f t="shared" si="65"/>
        <v>679162</v>
      </c>
    </row>
    <row r="208" spans="1:15" ht="38.25" x14ac:dyDescent="0.2">
      <c r="A208" s="2" t="s">
        <v>31</v>
      </c>
      <c r="B208" s="2"/>
      <c r="C208" s="4" t="s">
        <v>19</v>
      </c>
      <c r="D208" s="4"/>
      <c r="E208" s="2" t="s">
        <v>120</v>
      </c>
      <c r="F208" s="2" t="s">
        <v>121</v>
      </c>
      <c r="G208" s="21" t="s">
        <v>179</v>
      </c>
      <c r="H208" s="21" t="s">
        <v>180</v>
      </c>
      <c r="I208" s="21" t="s">
        <v>75</v>
      </c>
      <c r="J208" s="21" t="s">
        <v>69</v>
      </c>
      <c r="K208" s="3">
        <v>456000</v>
      </c>
      <c r="L208" s="3">
        <v>456000</v>
      </c>
      <c r="M208" s="3">
        <v>679162</v>
      </c>
      <c r="N208" s="3">
        <v>679162</v>
      </c>
      <c r="O208" s="3">
        <v>679162</v>
      </c>
    </row>
    <row r="209" spans="1:15" ht="25.5" x14ac:dyDescent="0.2">
      <c r="A209" s="7" t="s">
        <v>31</v>
      </c>
      <c r="B209" s="7"/>
      <c r="C209" s="8" t="s">
        <v>20</v>
      </c>
      <c r="D209" s="4" t="s">
        <v>228</v>
      </c>
      <c r="E209" s="7"/>
      <c r="F209" s="7"/>
      <c r="G209" s="7"/>
      <c r="H209" s="7"/>
      <c r="I209" s="7"/>
      <c r="J209" s="7"/>
      <c r="K209" s="3">
        <f>K210</f>
        <v>1692000</v>
      </c>
      <c r="L209" s="3">
        <f t="shared" ref="L209:O209" si="66">L210</f>
        <v>1692000</v>
      </c>
      <c r="M209" s="3">
        <f t="shared" si="66"/>
        <v>2250738</v>
      </c>
      <c r="N209" s="3">
        <f t="shared" si="66"/>
        <v>2250738</v>
      </c>
      <c r="O209" s="3">
        <f t="shared" si="66"/>
        <v>2250738</v>
      </c>
    </row>
    <row r="210" spans="1:15" ht="38.25" x14ac:dyDescent="0.2">
      <c r="A210" s="2" t="s">
        <v>31</v>
      </c>
      <c r="B210" s="2"/>
      <c r="C210" s="4" t="s">
        <v>20</v>
      </c>
      <c r="D210" s="4"/>
      <c r="E210" s="2" t="s">
        <v>120</v>
      </c>
      <c r="F210" s="2" t="s">
        <v>121</v>
      </c>
      <c r="G210" s="21" t="s">
        <v>179</v>
      </c>
      <c r="H210" s="21" t="s">
        <v>180</v>
      </c>
      <c r="I210" s="21" t="s">
        <v>75</v>
      </c>
      <c r="J210" s="21" t="s">
        <v>69</v>
      </c>
      <c r="K210" s="3">
        <v>1692000</v>
      </c>
      <c r="L210" s="3">
        <v>1692000</v>
      </c>
      <c r="M210" s="3">
        <v>2250738</v>
      </c>
      <c r="N210" s="3">
        <v>2250738</v>
      </c>
      <c r="O210" s="3">
        <v>2250738</v>
      </c>
    </row>
    <row r="211" spans="1:15" ht="153" x14ac:dyDescent="0.2">
      <c r="A211" s="7" t="s">
        <v>31</v>
      </c>
      <c r="B211" s="7"/>
      <c r="C211" s="8" t="s">
        <v>39</v>
      </c>
      <c r="D211" s="10" t="s">
        <v>231</v>
      </c>
      <c r="E211" s="7"/>
      <c r="F211" s="7"/>
      <c r="G211" s="7"/>
      <c r="H211" s="7"/>
      <c r="I211" s="7"/>
      <c r="J211" s="7"/>
      <c r="K211" s="3">
        <f>K212</f>
        <v>24558400</v>
      </c>
      <c r="L211" s="3">
        <f t="shared" ref="L211:O211" si="67">L212</f>
        <v>24558183.98</v>
      </c>
      <c r="M211" s="3">
        <f t="shared" si="67"/>
        <v>24973600</v>
      </c>
      <c r="N211" s="3">
        <f t="shared" si="67"/>
        <v>25021300</v>
      </c>
      <c r="O211" s="3">
        <f t="shared" si="67"/>
        <v>24986600</v>
      </c>
    </row>
    <row r="212" spans="1:15" ht="63.75" x14ac:dyDescent="0.2">
      <c r="A212" s="2" t="s">
        <v>31</v>
      </c>
      <c r="B212" s="2"/>
      <c r="C212" s="4" t="s">
        <v>39</v>
      </c>
      <c r="D212" s="10"/>
      <c r="E212" s="2" t="s">
        <v>120</v>
      </c>
      <c r="F212" s="2" t="s">
        <v>118</v>
      </c>
      <c r="G212" s="22" t="s">
        <v>159</v>
      </c>
      <c r="H212" s="22" t="s">
        <v>157</v>
      </c>
      <c r="I212" s="22" t="s">
        <v>155</v>
      </c>
      <c r="J212" s="22" t="s">
        <v>156</v>
      </c>
      <c r="K212" s="3">
        <v>24558400</v>
      </c>
      <c r="L212" s="3">
        <v>24558183.98</v>
      </c>
      <c r="M212" s="3">
        <v>24973600</v>
      </c>
      <c r="N212" s="3">
        <v>25021300</v>
      </c>
      <c r="O212" s="3">
        <v>24986600</v>
      </c>
    </row>
    <row r="213" spans="1:15" ht="153" x14ac:dyDescent="0.2">
      <c r="A213" s="7" t="s">
        <v>31</v>
      </c>
      <c r="B213" s="7"/>
      <c r="C213" s="8" t="s">
        <v>40</v>
      </c>
      <c r="D213" s="10" t="s">
        <v>232</v>
      </c>
      <c r="E213" s="7"/>
      <c r="F213" s="7"/>
      <c r="G213" s="7" t="s">
        <v>160</v>
      </c>
      <c r="H213" s="7"/>
      <c r="I213" s="7"/>
      <c r="J213" s="7"/>
      <c r="K213" s="3">
        <f>K214</f>
        <v>200187350</v>
      </c>
      <c r="L213" s="3">
        <f t="shared" ref="L213:O213" si="68">L214</f>
        <v>200132168.22999999</v>
      </c>
      <c r="M213" s="3">
        <f t="shared" si="68"/>
        <v>295627700</v>
      </c>
      <c r="N213" s="3">
        <f t="shared" si="68"/>
        <v>299527100</v>
      </c>
      <c r="O213" s="3">
        <f t="shared" si="68"/>
        <v>282660900</v>
      </c>
    </row>
    <row r="214" spans="1:15" ht="63.75" x14ac:dyDescent="0.2">
      <c r="A214" s="2" t="s">
        <v>31</v>
      </c>
      <c r="B214" s="2"/>
      <c r="C214" s="4" t="s">
        <v>40</v>
      </c>
      <c r="D214" s="10"/>
      <c r="E214" s="2" t="s">
        <v>120</v>
      </c>
      <c r="F214" s="2" t="s">
        <v>115</v>
      </c>
      <c r="G214" s="22" t="s">
        <v>159</v>
      </c>
      <c r="H214" s="22" t="s">
        <v>157</v>
      </c>
      <c r="I214" s="22" t="s">
        <v>155</v>
      </c>
      <c r="J214" s="22" t="s">
        <v>156</v>
      </c>
      <c r="K214" s="3">
        <v>200187350</v>
      </c>
      <c r="L214" s="3">
        <v>200132168.22999999</v>
      </c>
      <c r="M214" s="3">
        <v>295627700</v>
      </c>
      <c r="N214" s="3">
        <v>299527100</v>
      </c>
      <c r="O214" s="3">
        <v>282660900</v>
      </c>
    </row>
    <row r="215" spans="1:15" ht="165.75" x14ac:dyDescent="0.2">
      <c r="A215" s="7" t="s">
        <v>31</v>
      </c>
      <c r="B215" s="7"/>
      <c r="C215" s="8" t="s">
        <v>23</v>
      </c>
      <c r="D215" s="10" t="s">
        <v>234</v>
      </c>
      <c r="E215" s="7"/>
      <c r="F215" s="7"/>
      <c r="G215" s="7"/>
      <c r="H215" s="7"/>
      <c r="I215" s="7"/>
      <c r="J215" s="7"/>
      <c r="K215" s="3">
        <f>K216+K217+K218+K219</f>
        <v>250298800</v>
      </c>
      <c r="L215" s="3">
        <f t="shared" ref="L215:O215" si="69">L216+L217+L218+L219</f>
        <v>239185778.37</v>
      </c>
      <c r="M215" s="3">
        <f t="shared" si="69"/>
        <v>293942800</v>
      </c>
      <c r="N215" s="3">
        <f t="shared" si="69"/>
        <v>302562800</v>
      </c>
      <c r="O215" s="3">
        <f t="shared" si="69"/>
        <v>302562800</v>
      </c>
    </row>
    <row r="216" spans="1:15" ht="48.75" customHeight="1" x14ac:dyDescent="0.2">
      <c r="A216" s="2" t="s">
        <v>31</v>
      </c>
      <c r="B216" s="2"/>
      <c r="C216" s="4" t="s">
        <v>23</v>
      </c>
      <c r="D216" s="10"/>
      <c r="E216" s="2" t="s">
        <v>120</v>
      </c>
      <c r="F216" s="2" t="s">
        <v>115</v>
      </c>
      <c r="G216" s="80" t="s">
        <v>163</v>
      </c>
      <c r="H216" s="80" t="s">
        <v>297</v>
      </c>
      <c r="I216" s="80" t="s">
        <v>82</v>
      </c>
      <c r="J216" s="80" t="s">
        <v>161</v>
      </c>
      <c r="K216" s="3">
        <v>1985000</v>
      </c>
      <c r="L216" s="3">
        <v>1917147.59</v>
      </c>
      <c r="M216" s="3">
        <v>1912000</v>
      </c>
      <c r="N216" s="3">
        <v>1912000</v>
      </c>
      <c r="O216" s="3">
        <v>1912000</v>
      </c>
    </row>
    <row r="217" spans="1:15" ht="48.75" customHeight="1" x14ac:dyDescent="0.2">
      <c r="A217" s="2" t="s">
        <v>31</v>
      </c>
      <c r="B217" s="2"/>
      <c r="C217" s="4" t="s">
        <v>23</v>
      </c>
      <c r="D217" s="10"/>
      <c r="E217" s="2" t="s">
        <v>120</v>
      </c>
      <c r="F217" s="2" t="s">
        <v>118</v>
      </c>
      <c r="G217" s="80"/>
      <c r="H217" s="80"/>
      <c r="I217" s="80"/>
      <c r="J217" s="80"/>
      <c r="K217" s="3">
        <v>191776800</v>
      </c>
      <c r="L217" s="3">
        <v>181059777.78</v>
      </c>
      <c r="M217" s="3">
        <v>210044900</v>
      </c>
      <c r="N217" s="3">
        <v>218627300</v>
      </c>
      <c r="O217" s="3">
        <v>218627300</v>
      </c>
    </row>
    <row r="218" spans="1:15" ht="48.75" customHeight="1" x14ac:dyDescent="0.2">
      <c r="A218" s="2" t="s">
        <v>31</v>
      </c>
      <c r="B218" s="2"/>
      <c r="C218" s="4" t="s">
        <v>23</v>
      </c>
      <c r="D218" s="10"/>
      <c r="E218" s="2" t="s">
        <v>120</v>
      </c>
      <c r="F218" s="2" t="s">
        <v>121</v>
      </c>
      <c r="G218" s="80"/>
      <c r="H218" s="80"/>
      <c r="I218" s="80"/>
      <c r="J218" s="80"/>
      <c r="K218" s="3">
        <v>1316000</v>
      </c>
      <c r="L218" s="3">
        <v>990310</v>
      </c>
      <c r="M218" s="3">
        <v>1458900</v>
      </c>
      <c r="N218" s="3">
        <v>1496500</v>
      </c>
      <c r="O218" s="3">
        <v>1496500</v>
      </c>
    </row>
    <row r="219" spans="1:15" ht="48.75" customHeight="1" x14ac:dyDescent="0.2">
      <c r="A219" s="2" t="s">
        <v>31</v>
      </c>
      <c r="B219" s="2"/>
      <c r="C219" s="4" t="s">
        <v>23</v>
      </c>
      <c r="D219" s="10"/>
      <c r="E219" s="2" t="s">
        <v>114</v>
      </c>
      <c r="F219" s="2" t="s">
        <v>116</v>
      </c>
      <c r="G219" s="80"/>
      <c r="H219" s="80"/>
      <c r="I219" s="80"/>
      <c r="J219" s="80"/>
      <c r="K219" s="3">
        <v>55221000</v>
      </c>
      <c r="L219" s="3">
        <v>55218543</v>
      </c>
      <c r="M219" s="3">
        <v>80527000</v>
      </c>
      <c r="N219" s="3">
        <v>80527000</v>
      </c>
      <c r="O219" s="3">
        <v>80527000</v>
      </c>
    </row>
    <row r="220" spans="1:15" ht="102" x14ac:dyDescent="0.2">
      <c r="A220" s="7" t="s">
        <v>31</v>
      </c>
      <c r="B220" s="7"/>
      <c r="C220" s="8" t="s">
        <v>41</v>
      </c>
      <c r="D220" s="10" t="s">
        <v>235</v>
      </c>
      <c r="E220" s="7"/>
      <c r="F220" s="7"/>
      <c r="G220" s="7"/>
      <c r="H220" s="7"/>
      <c r="I220" s="7"/>
      <c r="J220" s="7"/>
      <c r="K220" s="3">
        <f>K221+K222</f>
        <v>14320100</v>
      </c>
      <c r="L220" s="3">
        <f t="shared" ref="L220:O220" si="70">L221+L222</f>
        <v>14320065.52</v>
      </c>
      <c r="M220" s="3">
        <f t="shared" si="70"/>
        <v>27742500</v>
      </c>
      <c r="N220" s="3">
        <f t="shared" si="70"/>
        <v>27742500</v>
      </c>
      <c r="O220" s="3">
        <f t="shared" si="70"/>
        <v>27742500</v>
      </c>
    </row>
    <row r="221" spans="1:15" ht="57.75" customHeight="1" x14ac:dyDescent="0.2">
      <c r="A221" s="2" t="s">
        <v>31</v>
      </c>
      <c r="B221" s="2"/>
      <c r="C221" s="4" t="s">
        <v>41</v>
      </c>
      <c r="D221" s="10"/>
      <c r="E221" s="2" t="s">
        <v>120</v>
      </c>
      <c r="F221" s="2" t="s">
        <v>120</v>
      </c>
      <c r="G221" s="74" t="s">
        <v>176</v>
      </c>
      <c r="H221" s="74" t="s">
        <v>132</v>
      </c>
      <c r="I221" s="74" t="s">
        <v>133</v>
      </c>
      <c r="J221" s="74" t="s">
        <v>290</v>
      </c>
      <c r="K221" s="3">
        <v>14320100</v>
      </c>
      <c r="L221" s="3">
        <v>14320065.52</v>
      </c>
      <c r="M221" s="3"/>
      <c r="N221" s="3"/>
      <c r="O221" s="3"/>
    </row>
    <row r="222" spans="1:15" ht="57.75" customHeight="1" x14ac:dyDescent="0.2">
      <c r="A222" s="69" t="s">
        <v>31</v>
      </c>
      <c r="B222" s="69"/>
      <c r="C222" s="70" t="s">
        <v>41</v>
      </c>
      <c r="D222" s="10"/>
      <c r="E222" s="69" t="s">
        <v>120</v>
      </c>
      <c r="F222" s="69" t="s">
        <v>121</v>
      </c>
      <c r="G222" s="75"/>
      <c r="H222" s="75"/>
      <c r="I222" s="75"/>
      <c r="J222" s="75"/>
      <c r="K222" s="3"/>
      <c r="L222" s="3"/>
      <c r="M222" s="3">
        <v>27742500</v>
      </c>
      <c r="N222" s="3">
        <v>27742500</v>
      </c>
      <c r="O222" s="3">
        <v>27742500</v>
      </c>
    </row>
    <row r="223" spans="1:15" ht="127.5" x14ac:dyDescent="0.2">
      <c r="A223" s="7" t="s">
        <v>31</v>
      </c>
      <c r="B223" s="7"/>
      <c r="C223" s="8" t="s">
        <v>42</v>
      </c>
      <c r="D223" s="10" t="s">
        <v>240</v>
      </c>
      <c r="E223" s="7"/>
      <c r="F223" s="7"/>
      <c r="G223" s="7"/>
      <c r="H223" s="7"/>
      <c r="I223" s="7"/>
      <c r="J223" s="7"/>
      <c r="K223" s="3">
        <f>K224</f>
        <v>2086812650</v>
      </c>
      <c r="L223" s="3">
        <f t="shared" ref="L223:O223" si="71">L224</f>
        <v>2082815518.0799999</v>
      </c>
      <c r="M223" s="3">
        <f t="shared" si="71"/>
        <v>2225808300</v>
      </c>
      <c r="N223" s="3">
        <f t="shared" si="71"/>
        <v>2323747800</v>
      </c>
      <c r="O223" s="3">
        <f t="shared" si="71"/>
        <v>2090111200</v>
      </c>
    </row>
    <row r="224" spans="1:15" ht="63.75" x14ac:dyDescent="0.2">
      <c r="A224" s="2" t="s">
        <v>31</v>
      </c>
      <c r="B224" s="2"/>
      <c r="C224" s="4" t="s">
        <v>42</v>
      </c>
      <c r="D224" s="10"/>
      <c r="E224" s="2" t="s">
        <v>120</v>
      </c>
      <c r="F224" s="2" t="s">
        <v>118</v>
      </c>
      <c r="G224" s="17" t="s">
        <v>159</v>
      </c>
      <c r="H224" s="17" t="s">
        <v>157</v>
      </c>
      <c r="I224" s="17" t="s">
        <v>155</v>
      </c>
      <c r="J224" s="17" t="s">
        <v>156</v>
      </c>
      <c r="K224" s="3">
        <v>2086812650</v>
      </c>
      <c r="L224" s="3">
        <v>2082815518.0799999</v>
      </c>
      <c r="M224" s="3">
        <v>2225808300</v>
      </c>
      <c r="N224" s="3">
        <v>2323747800</v>
      </c>
      <c r="O224" s="3">
        <v>2090111200</v>
      </c>
    </row>
    <row r="225" spans="1:15" ht="127.5" x14ac:dyDescent="0.2">
      <c r="A225" s="7" t="s">
        <v>31</v>
      </c>
      <c r="B225" s="7"/>
      <c r="C225" s="8" t="s">
        <v>43</v>
      </c>
      <c r="D225" s="10" t="s">
        <v>241</v>
      </c>
      <c r="E225" s="7"/>
      <c r="F225" s="7"/>
      <c r="G225" s="7"/>
      <c r="H225" s="7"/>
      <c r="I225" s="7"/>
      <c r="J225" s="7"/>
      <c r="K225" s="3">
        <f>K226</f>
        <v>1037700500</v>
      </c>
      <c r="L225" s="3">
        <f t="shared" ref="L225:O225" si="72">L226</f>
        <v>1034479688.72</v>
      </c>
      <c r="M225" s="3">
        <f t="shared" si="72"/>
        <v>1113636100</v>
      </c>
      <c r="N225" s="3">
        <f t="shared" si="72"/>
        <v>1128325300</v>
      </c>
      <c r="O225" s="3">
        <f t="shared" si="72"/>
        <v>1064789900</v>
      </c>
    </row>
    <row r="226" spans="1:15" ht="63.75" x14ac:dyDescent="0.2">
      <c r="A226" s="2" t="s">
        <v>31</v>
      </c>
      <c r="B226" s="2"/>
      <c r="C226" s="4" t="s">
        <v>43</v>
      </c>
      <c r="D226" s="10"/>
      <c r="E226" s="2" t="s">
        <v>120</v>
      </c>
      <c r="F226" s="2" t="s">
        <v>115</v>
      </c>
      <c r="G226" s="23" t="s">
        <v>159</v>
      </c>
      <c r="H226" s="22" t="s">
        <v>157</v>
      </c>
      <c r="I226" s="22" t="s">
        <v>155</v>
      </c>
      <c r="J226" s="22" t="s">
        <v>156</v>
      </c>
      <c r="K226" s="3">
        <v>1037700500</v>
      </c>
      <c r="L226" s="3">
        <v>1034479688.72</v>
      </c>
      <c r="M226" s="3">
        <v>1113636100</v>
      </c>
      <c r="N226" s="3">
        <v>1128325300</v>
      </c>
      <c r="O226" s="3">
        <v>1064789900</v>
      </c>
    </row>
    <row r="227" spans="1:15" ht="23.25" customHeight="1" x14ac:dyDescent="0.2">
      <c r="A227" s="7" t="s">
        <v>44</v>
      </c>
      <c r="B227" s="86" t="s">
        <v>108</v>
      </c>
      <c r="C227" s="87"/>
      <c r="D227" s="88"/>
      <c r="E227" s="7"/>
      <c r="F227" s="7"/>
      <c r="G227" s="7"/>
      <c r="H227" s="7"/>
      <c r="I227" s="7"/>
      <c r="J227" s="7"/>
      <c r="K227" s="3">
        <f>K228+K232+K236+K238+K240+K245+K248+K251+K253+K257+K243</f>
        <v>795967311</v>
      </c>
      <c r="L227" s="3">
        <f t="shared" ref="L227:O227" si="73">L228+L232+L236+L238+L240+L245+L248+L251+L253+L257+L243</f>
        <v>745998108.05999994</v>
      </c>
      <c r="M227" s="3">
        <f t="shared" si="73"/>
        <v>738180863</v>
      </c>
      <c r="N227" s="3">
        <f t="shared" si="73"/>
        <v>738856896</v>
      </c>
      <c r="O227" s="3">
        <f t="shared" si="73"/>
        <v>740651042</v>
      </c>
    </row>
    <row r="228" spans="1:15" ht="38.25" x14ac:dyDescent="0.2">
      <c r="A228" s="7" t="s">
        <v>44</v>
      </c>
      <c r="B228" s="7"/>
      <c r="C228" s="8" t="s">
        <v>6</v>
      </c>
      <c r="D228" s="4" t="s">
        <v>195</v>
      </c>
      <c r="E228" s="7"/>
      <c r="F228" s="7"/>
      <c r="G228" s="7"/>
      <c r="H228" s="7"/>
      <c r="I228" s="7"/>
      <c r="J228" s="7"/>
      <c r="K228" s="3">
        <f>K229+K230+K231</f>
        <v>1296175</v>
      </c>
      <c r="L228" s="3">
        <f t="shared" ref="L228:O228" si="74">L229+L230+L231</f>
        <v>1296175</v>
      </c>
      <c r="M228" s="3">
        <f t="shared" si="74"/>
        <v>977600</v>
      </c>
      <c r="N228" s="3">
        <f t="shared" si="74"/>
        <v>499800</v>
      </c>
      <c r="O228" s="3">
        <f t="shared" si="74"/>
        <v>499800</v>
      </c>
    </row>
    <row r="229" spans="1:15" ht="57.75" customHeight="1" x14ac:dyDescent="0.2">
      <c r="A229" s="2" t="s">
        <v>44</v>
      </c>
      <c r="B229" s="2"/>
      <c r="C229" s="4" t="s">
        <v>6</v>
      </c>
      <c r="D229" s="4"/>
      <c r="E229" s="2" t="s">
        <v>120</v>
      </c>
      <c r="F229" s="2" t="s">
        <v>112</v>
      </c>
      <c r="G229" s="80" t="s">
        <v>571</v>
      </c>
      <c r="H229" s="80" t="s">
        <v>267</v>
      </c>
      <c r="I229" s="80" t="s">
        <v>574</v>
      </c>
      <c r="J229" s="80" t="s">
        <v>268</v>
      </c>
      <c r="K229" s="3">
        <v>9140</v>
      </c>
      <c r="L229" s="3">
        <v>9140</v>
      </c>
      <c r="M229" s="3">
        <v>22700</v>
      </c>
      <c r="N229" s="3">
        <v>22000</v>
      </c>
      <c r="O229" s="3">
        <v>22000</v>
      </c>
    </row>
    <row r="230" spans="1:15" ht="57.75" customHeight="1" x14ac:dyDescent="0.2">
      <c r="A230" s="2" t="s">
        <v>44</v>
      </c>
      <c r="B230" s="2"/>
      <c r="C230" s="4" t="s">
        <v>6</v>
      </c>
      <c r="D230" s="4"/>
      <c r="E230" s="2" t="s">
        <v>117</v>
      </c>
      <c r="F230" s="2" t="s">
        <v>115</v>
      </c>
      <c r="G230" s="80"/>
      <c r="H230" s="80"/>
      <c r="I230" s="80"/>
      <c r="J230" s="80"/>
      <c r="K230" s="3">
        <v>1283435</v>
      </c>
      <c r="L230" s="3">
        <v>1283435</v>
      </c>
      <c r="M230" s="3">
        <v>949900</v>
      </c>
      <c r="N230" s="3">
        <v>472800</v>
      </c>
      <c r="O230" s="3">
        <v>472800</v>
      </c>
    </row>
    <row r="231" spans="1:15" ht="57.75" customHeight="1" x14ac:dyDescent="0.2">
      <c r="A231" s="2" t="s">
        <v>44</v>
      </c>
      <c r="B231" s="2"/>
      <c r="C231" s="4" t="s">
        <v>6</v>
      </c>
      <c r="D231" s="4"/>
      <c r="E231" s="2" t="s">
        <v>117</v>
      </c>
      <c r="F231" s="2" t="s">
        <v>116</v>
      </c>
      <c r="G231" s="80"/>
      <c r="H231" s="80"/>
      <c r="I231" s="80"/>
      <c r="J231" s="80"/>
      <c r="K231" s="3">
        <v>3600</v>
      </c>
      <c r="L231" s="3">
        <v>3600</v>
      </c>
      <c r="M231" s="3">
        <v>5000</v>
      </c>
      <c r="N231" s="3">
        <v>5000</v>
      </c>
      <c r="O231" s="3">
        <v>5000</v>
      </c>
    </row>
    <row r="232" spans="1:15" ht="25.5" x14ac:dyDescent="0.2">
      <c r="A232" s="7" t="s">
        <v>44</v>
      </c>
      <c r="B232" s="7"/>
      <c r="C232" s="8" t="s">
        <v>7</v>
      </c>
      <c r="D232" s="4" t="s">
        <v>197</v>
      </c>
      <c r="E232" s="7"/>
      <c r="F232" s="7"/>
      <c r="G232" s="7"/>
      <c r="H232" s="7"/>
      <c r="I232" s="7"/>
      <c r="J232" s="7"/>
      <c r="K232" s="3">
        <f>K233+K234+K235</f>
        <v>3773229</v>
      </c>
      <c r="L232" s="3">
        <f t="shared" ref="L232:O232" si="75">L233+L234+L235</f>
        <v>3597144.2600000002</v>
      </c>
      <c r="M232" s="3">
        <f t="shared" si="75"/>
        <v>1150160</v>
      </c>
      <c r="N232" s="3">
        <f t="shared" si="75"/>
        <v>1150160</v>
      </c>
      <c r="O232" s="3">
        <f t="shared" si="75"/>
        <v>1150160</v>
      </c>
    </row>
    <row r="233" spans="1:15" ht="36.75" customHeight="1" x14ac:dyDescent="0.2">
      <c r="A233" s="2" t="s">
        <v>44</v>
      </c>
      <c r="B233" s="2"/>
      <c r="C233" s="4" t="s">
        <v>7</v>
      </c>
      <c r="D233" s="4"/>
      <c r="E233" s="2" t="s">
        <v>120</v>
      </c>
      <c r="F233" s="2" t="s">
        <v>112</v>
      </c>
      <c r="G233" s="80" t="s">
        <v>269</v>
      </c>
      <c r="H233" s="80" t="s">
        <v>270</v>
      </c>
      <c r="I233" s="80" t="s">
        <v>271</v>
      </c>
      <c r="J233" s="80" t="s">
        <v>272</v>
      </c>
      <c r="K233" s="3">
        <v>1284270</v>
      </c>
      <c r="L233" s="3">
        <v>1284270</v>
      </c>
      <c r="M233" s="3">
        <v>170000</v>
      </c>
      <c r="N233" s="3">
        <v>170000</v>
      </c>
      <c r="O233" s="3">
        <v>170000</v>
      </c>
    </row>
    <row r="234" spans="1:15" ht="36.75" customHeight="1" x14ac:dyDescent="0.2">
      <c r="A234" s="2" t="s">
        <v>44</v>
      </c>
      <c r="B234" s="2"/>
      <c r="C234" s="4" t="s">
        <v>7</v>
      </c>
      <c r="D234" s="4"/>
      <c r="E234" s="2" t="s">
        <v>117</v>
      </c>
      <c r="F234" s="2" t="s">
        <v>115</v>
      </c>
      <c r="G234" s="80"/>
      <c r="H234" s="80"/>
      <c r="I234" s="80"/>
      <c r="J234" s="80"/>
      <c r="K234" s="3">
        <v>1327414</v>
      </c>
      <c r="L234" s="3">
        <v>1325303.24</v>
      </c>
      <c r="M234" s="3">
        <v>895660</v>
      </c>
      <c r="N234" s="3">
        <v>895660</v>
      </c>
      <c r="O234" s="3">
        <v>895660</v>
      </c>
    </row>
    <row r="235" spans="1:15" ht="36.75" customHeight="1" x14ac:dyDescent="0.2">
      <c r="A235" s="2" t="s">
        <v>44</v>
      </c>
      <c r="B235" s="2"/>
      <c r="C235" s="4" t="s">
        <v>7</v>
      </c>
      <c r="D235" s="4"/>
      <c r="E235" s="2" t="s">
        <v>117</v>
      </c>
      <c r="F235" s="2" t="s">
        <v>116</v>
      </c>
      <c r="G235" s="80"/>
      <c r="H235" s="80"/>
      <c r="I235" s="80"/>
      <c r="J235" s="80"/>
      <c r="K235" s="3">
        <v>1161545</v>
      </c>
      <c r="L235" s="3">
        <v>987571.0199999999</v>
      </c>
      <c r="M235" s="3">
        <v>84500</v>
      </c>
      <c r="N235" s="3">
        <v>84500</v>
      </c>
      <c r="O235" s="3">
        <v>84500</v>
      </c>
    </row>
    <row r="236" spans="1:15" ht="38.25" x14ac:dyDescent="0.2">
      <c r="A236" s="7" t="s">
        <v>44</v>
      </c>
      <c r="B236" s="7"/>
      <c r="C236" s="8" t="s">
        <v>34</v>
      </c>
      <c r="D236" s="10" t="s">
        <v>200</v>
      </c>
      <c r="E236" s="7"/>
      <c r="F236" s="7"/>
      <c r="G236" s="7"/>
      <c r="H236" s="7"/>
      <c r="I236" s="7"/>
      <c r="J236" s="7"/>
      <c r="K236" s="3">
        <f>K237</f>
        <v>215391435</v>
      </c>
      <c r="L236" s="3">
        <f t="shared" ref="L236:O236" si="76">L237</f>
        <v>214071615.91999999</v>
      </c>
      <c r="M236" s="3">
        <f t="shared" si="76"/>
        <v>224962200</v>
      </c>
      <c r="N236" s="3">
        <f t="shared" si="76"/>
        <v>226816400</v>
      </c>
      <c r="O236" s="3">
        <f t="shared" si="76"/>
        <v>226736800</v>
      </c>
    </row>
    <row r="237" spans="1:15" ht="90.75" customHeight="1" x14ac:dyDescent="0.2">
      <c r="A237" s="2" t="s">
        <v>44</v>
      </c>
      <c r="B237" s="2"/>
      <c r="C237" s="4" t="s">
        <v>34</v>
      </c>
      <c r="D237" s="10"/>
      <c r="E237" s="2" t="s">
        <v>120</v>
      </c>
      <c r="F237" s="2" t="s">
        <v>112</v>
      </c>
      <c r="G237" s="17" t="s">
        <v>572</v>
      </c>
      <c r="H237" s="17" t="s">
        <v>573</v>
      </c>
      <c r="I237" s="17" t="s">
        <v>279</v>
      </c>
      <c r="J237" s="17" t="s">
        <v>273</v>
      </c>
      <c r="K237" s="3">
        <v>215391435</v>
      </c>
      <c r="L237" s="3">
        <v>214071615.91999999</v>
      </c>
      <c r="M237" s="3">
        <v>224962200</v>
      </c>
      <c r="N237" s="3">
        <v>226816400</v>
      </c>
      <c r="O237" s="3">
        <v>226736800</v>
      </c>
    </row>
    <row r="238" spans="1:15" ht="25.5" x14ac:dyDescent="0.2">
      <c r="A238" s="7" t="s">
        <v>44</v>
      </c>
      <c r="B238" s="7"/>
      <c r="C238" s="8" t="s">
        <v>45</v>
      </c>
      <c r="D238" s="4" t="s">
        <v>202</v>
      </c>
      <c r="E238" s="7"/>
      <c r="F238" s="7"/>
      <c r="G238" s="7"/>
      <c r="H238" s="7"/>
      <c r="I238" s="7"/>
      <c r="J238" s="7"/>
      <c r="K238" s="3">
        <f>K239</f>
        <v>138996818</v>
      </c>
      <c r="L238" s="3">
        <f t="shared" ref="L238:O238" si="77">L239</f>
        <v>138223967.59</v>
      </c>
      <c r="M238" s="3">
        <f t="shared" si="77"/>
        <v>127987680</v>
      </c>
      <c r="N238" s="3">
        <f t="shared" si="77"/>
        <v>127581755</v>
      </c>
      <c r="O238" s="3">
        <f t="shared" si="77"/>
        <v>127495780</v>
      </c>
    </row>
    <row r="239" spans="1:15" ht="83.25" customHeight="1" x14ac:dyDescent="0.2">
      <c r="A239" s="2" t="s">
        <v>44</v>
      </c>
      <c r="B239" s="2"/>
      <c r="C239" s="4" t="s">
        <v>45</v>
      </c>
      <c r="D239" s="4"/>
      <c r="E239" s="2" t="s">
        <v>117</v>
      </c>
      <c r="F239" s="2" t="s">
        <v>115</v>
      </c>
      <c r="G239" s="17" t="s">
        <v>274</v>
      </c>
      <c r="H239" s="17" t="s">
        <v>275</v>
      </c>
      <c r="I239" s="17" t="s">
        <v>276</v>
      </c>
      <c r="J239" s="17" t="s">
        <v>273</v>
      </c>
      <c r="K239" s="3">
        <v>138996818</v>
      </c>
      <c r="L239" s="3">
        <v>138223967.59</v>
      </c>
      <c r="M239" s="3">
        <v>127987680</v>
      </c>
      <c r="N239" s="3">
        <v>127581755</v>
      </c>
      <c r="O239" s="3">
        <v>127495780</v>
      </c>
    </row>
    <row r="240" spans="1:15" ht="23.25" customHeight="1" x14ac:dyDescent="0.2">
      <c r="A240" s="7" t="s">
        <v>44</v>
      </c>
      <c r="B240" s="7"/>
      <c r="C240" s="8" t="s">
        <v>46</v>
      </c>
      <c r="D240" s="4" t="s">
        <v>203</v>
      </c>
      <c r="E240" s="7"/>
      <c r="F240" s="7"/>
      <c r="G240" s="7"/>
      <c r="H240" s="7"/>
      <c r="I240" s="7"/>
      <c r="J240" s="7"/>
      <c r="K240" s="3">
        <f>K241+K242</f>
        <v>341631800</v>
      </c>
      <c r="L240" s="3">
        <f t="shared" ref="L240:O240" si="78">L241+L242</f>
        <v>295389594.50999999</v>
      </c>
      <c r="M240" s="3">
        <f t="shared" si="78"/>
        <v>339400623</v>
      </c>
      <c r="N240" s="3">
        <f t="shared" si="78"/>
        <v>340258481</v>
      </c>
      <c r="O240" s="3">
        <f t="shared" si="78"/>
        <v>340216102</v>
      </c>
    </row>
    <row r="241" spans="1:15" ht="45.75" customHeight="1" x14ac:dyDescent="0.2">
      <c r="A241" s="2" t="s">
        <v>44</v>
      </c>
      <c r="B241" s="2"/>
      <c r="C241" s="4" t="s">
        <v>46</v>
      </c>
      <c r="D241" s="4"/>
      <c r="E241" s="2" t="s">
        <v>120</v>
      </c>
      <c r="F241" s="2" t="s">
        <v>112</v>
      </c>
      <c r="G241" s="80" t="s">
        <v>277</v>
      </c>
      <c r="H241" s="80" t="s">
        <v>278</v>
      </c>
      <c r="I241" s="80" t="s">
        <v>279</v>
      </c>
      <c r="J241" s="80" t="s">
        <v>273</v>
      </c>
      <c r="K241" s="3">
        <v>470000</v>
      </c>
      <c r="L241" s="3">
        <v>468400</v>
      </c>
      <c r="M241" s="3">
        <v>0</v>
      </c>
      <c r="N241" s="3">
        <v>28000</v>
      </c>
      <c r="O241" s="3">
        <v>28000</v>
      </c>
    </row>
    <row r="242" spans="1:15" ht="45.75" customHeight="1" x14ac:dyDescent="0.2">
      <c r="A242" s="2" t="s">
        <v>44</v>
      </c>
      <c r="B242" s="2"/>
      <c r="C242" s="4" t="s">
        <v>46</v>
      </c>
      <c r="D242" s="4"/>
      <c r="E242" s="2" t="s">
        <v>117</v>
      </c>
      <c r="F242" s="2" t="s">
        <v>115</v>
      </c>
      <c r="G242" s="80"/>
      <c r="H242" s="80"/>
      <c r="I242" s="80"/>
      <c r="J242" s="80"/>
      <c r="K242" s="3">
        <v>341161800</v>
      </c>
      <c r="L242" s="3">
        <v>294921194.50999999</v>
      </c>
      <c r="M242" s="3">
        <v>339400623</v>
      </c>
      <c r="N242" s="3">
        <v>340230481</v>
      </c>
      <c r="O242" s="3">
        <v>340188102</v>
      </c>
    </row>
    <row r="243" spans="1:15" ht="30" customHeight="1" x14ac:dyDescent="0.2">
      <c r="A243" s="7" t="s">
        <v>44</v>
      </c>
      <c r="B243" s="7"/>
      <c r="C243" s="8" t="s">
        <v>581</v>
      </c>
      <c r="D243" s="60" t="s">
        <v>582</v>
      </c>
      <c r="E243" s="61"/>
      <c r="F243" s="61"/>
      <c r="G243" s="60"/>
      <c r="H243" s="60"/>
      <c r="I243" s="60"/>
      <c r="J243" s="60"/>
      <c r="K243" s="3">
        <f>K244</f>
        <v>57237670</v>
      </c>
      <c r="L243" s="3">
        <f t="shared" ref="L243:O243" si="79">L244</f>
        <v>57102987.530000001</v>
      </c>
      <c r="M243" s="3">
        <f t="shared" si="79"/>
        <v>0</v>
      </c>
      <c r="N243" s="3">
        <f t="shared" si="79"/>
        <v>0</v>
      </c>
      <c r="O243" s="3">
        <f t="shared" si="79"/>
        <v>0</v>
      </c>
    </row>
    <row r="244" spans="1:15" ht="45.75" customHeight="1" x14ac:dyDescent="0.2">
      <c r="A244" s="61" t="s">
        <v>44</v>
      </c>
      <c r="B244" s="61"/>
      <c r="C244" s="60" t="s">
        <v>581</v>
      </c>
      <c r="D244" s="60"/>
      <c r="E244" s="61" t="s">
        <v>117</v>
      </c>
      <c r="F244" s="61" t="s">
        <v>115</v>
      </c>
      <c r="G244" s="60"/>
      <c r="H244" s="60"/>
      <c r="I244" s="60"/>
      <c r="J244" s="60"/>
      <c r="K244" s="3">
        <v>57237670</v>
      </c>
      <c r="L244" s="3">
        <v>57102987.530000001</v>
      </c>
      <c r="M244" s="3"/>
      <c r="N244" s="3"/>
      <c r="O244" s="3"/>
    </row>
    <row r="245" spans="1:15" ht="25.5" x14ac:dyDescent="0.2">
      <c r="A245" s="7" t="s">
        <v>44</v>
      </c>
      <c r="B245" s="7"/>
      <c r="C245" s="8" t="s">
        <v>2</v>
      </c>
      <c r="D245" s="4" t="s">
        <v>213</v>
      </c>
      <c r="E245" s="7"/>
      <c r="F245" s="7"/>
      <c r="G245" s="7"/>
      <c r="H245" s="7"/>
      <c r="I245" s="7"/>
      <c r="J245" s="7"/>
      <c r="K245" s="3">
        <f>K246+K247</f>
        <v>8900700</v>
      </c>
      <c r="L245" s="3">
        <f t="shared" ref="L245:O245" si="80">L246+L247</f>
        <v>8198274.5000000009</v>
      </c>
      <c r="M245" s="3">
        <f t="shared" si="80"/>
        <v>8527100</v>
      </c>
      <c r="N245" s="3">
        <f t="shared" si="80"/>
        <v>8721500</v>
      </c>
      <c r="O245" s="3">
        <f t="shared" si="80"/>
        <v>8698000</v>
      </c>
    </row>
    <row r="246" spans="1:15" ht="43.5" customHeight="1" x14ac:dyDescent="0.2">
      <c r="A246" s="2" t="s">
        <v>44</v>
      </c>
      <c r="B246" s="2"/>
      <c r="C246" s="4" t="s">
        <v>2</v>
      </c>
      <c r="D246" s="4"/>
      <c r="E246" s="2" t="s">
        <v>118</v>
      </c>
      <c r="F246" s="2" t="s">
        <v>112</v>
      </c>
      <c r="G246" s="80" t="s">
        <v>280</v>
      </c>
      <c r="H246" s="80" t="s">
        <v>281</v>
      </c>
      <c r="I246" s="80" t="s">
        <v>282</v>
      </c>
      <c r="J246" s="80" t="s">
        <v>273</v>
      </c>
      <c r="K246" s="3">
        <v>20140</v>
      </c>
      <c r="L246" s="3">
        <v>20140</v>
      </c>
      <c r="M246" s="3">
        <v>0</v>
      </c>
      <c r="N246" s="3">
        <v>0</v>
      </c>
      <c r="O246" s="3">
        <v>0</v>
      </c>
    </row>
    <row r="247" spans="1:15" ht="43.5" customHeight="1" x14ac:dyDescent="0.2">
      <c r="A247" s="2" t="s">
        <v>44</v>
      </c>
      <c r="B247" s="2"/>
      <c r="C247" s="4" t="s">
        <v>2</v>
      </c>
      <c r="D247" s="4"/>
      <c r="E247" s="2" t="s">
        <v>117</v>
      </c>
      <c r="F247" s="2" t="s">
        <v>116</v>
      </c>
      <c r="G247" s="80"/>
      <c r="H247" s="80"/>
      <c r="I247" s="80"/>
      <c r="J247" s="80"/>
      <c r="K247" s="3">
        <v>8880560</v>
      </c>
      <c r="L247" s="3">
        <v>8178134.5000000009</v>
      </c>
      <c r="M247" s="3">
        <v>8527100</v>
      </c>
      <c r="N247" s="3">
        <v>8721500</v>
      </c>
      <c r="O247" s="3">
        <v>8698000</v>
      </c>
    </row>
    <row r="248" spans="1:15" ht="25.5" x14ac:dyDescent="0.2">
      <c r="A248" s="7" t="s">
        <v>44</v>
      </c>
      <c r="B248" s="7"/>
      <c r="C248" s="8" t="s">
        <v>3</v>
      </c>
      <c r="D248" s="4" t="s">
        <v>214</v>
      </c>
      <c r="E248" s="7"/>
      <c r="F248" s="7"/>
      <c r="G248" s="7"/>
      <c r="H248" s="7"/>
      <c r="I248" s="7"/>
      <c r="J248" s="7"/>
      <c r="K248" s="3">
        <f>K250+K249</f>
        <v>17615800</v>
      </c>
      <c r="L248" s="3">
        <f t="shared" ref="L248:O248" si="81">L250+L249</f>
        <v>17613053.59</v>
      </c>
      <c r="M248" s="3">
        <f t="shared" si="81"/>
        <v>18212300</v>
      </c>
      <c r="N248" s="3">
        <f t="shared" si="81"/>
        <v>18960100</v>
      </c>
      <c r="O248" s="3">
        <f t="shared" si="81"/>
        <v>18960100</v>
      </c>
    </row>
    <row r="249" spans="1:15" ht="83.25" customHeight="1" x14ac:dyDescent="0.2">
      <c r="A249" s="7" t="s">
        <v>44</v>
      </c>
      <c r="B249" s="7"/>
      <c r="C249" s="8" t="s">
        <v>3</v>
      </c>
      <c r="D249" s="39"/>
      <c r="E249" s="7" t="s">
        <v>115</v>
      </c>
      <c r="F249" s="7" t="s">
        <v>90</v>
      </c>
      <c r="G249" s="74" t="s">
        <v>575</v>
      </c>
      <c r="H249" s="74" t="s">
        <v>576</v>
      </c>
      <c r="I249" s="74" t="s">
        <v>577</v>
      </c>
      <c r="J249" s="74" t="s">
        <v>273</v>
      </c>
      <c r="K249" s="3"/>
      <c r="L249" s="3"/>
      <c r="M249" s="3"/>
      <c r="N249" s="3"/>
      <c r="O249" s="3"/>
    </row>
    <row r="250" spans="1:15" ht="83.25" customHeight="1" x14ac:dyDescent="0.2">
      <c r="A250" s="2" t="s">
        <v>44</v>
      </c>
      <c r="B250" s="2"/>
      <c r="C250" s="4" t="s">
        <v>3</v>
      </c>
      <c r="D250" s="4"/>
      <c r="E250" s="2" t="s">
        <v>117</v>
      </c>
      <c r="F250" s="2" t="s">
        <v>116</v>
      </c>
      <c r="G250" s="75"/>
      <c r="H250" s="75"/>
      <c r="I250" s="75"/>
      <c r="J250" s="75"/>
      <c r="K250" s="3">
        <v>17615800</v>
      </c>
      <c r="L250" s="3">
        <v>17613053.59</v>
      </c>
      <c r="M250" s="3">
        <v>18212300</v>
      </c>
      <c r="N250" s="3">
        <v>18960100</v>
      </c>
      <c r="O250" s="3">
        <v>18960100</v>
      </c>
    </row>
    <row r="251" spans="1:15" ht="63.75" x14ac:dyDescent="0.2">
      <c r="A251" s="7" t="s">
        <v>44</v>
      </c>
      <c r="B251" s="7"/>
      <c r="C251" s="8" t="s">
        <v>14</v>
      </c>
      <c r="D251" s="10" t="s">
        <v>219</v>
      </c>
      <c r="E251" s="7"/>
      <c r="F251" s="7"/>
      <c r="G251" s="7"/>
      <c r="H251" s="7"/>
      <c r="I251" s="7"/>
      <c r="J251" s="7"/>
      <c r="K251" s="3">
        <f>K252</f>
        <v>200000</v>
      </c>
      <c r="L251" s="3">
        <f t="shared" ref="L251:O251" si="82">L252</f>
        <v>200000</v>
      </c>
      <c r="M251" s="3">
        <f t="shared" si="82"/>
        <v>200000</v>
      </c>
      <c r="N251" s="3">
        <f t="shared" si="82"/>
        <v>200000</v>
      </c>
      <c r="O251" s="3">
        <f t="shared" si="82"/>
        <v>200000</v>
      </c>
    </row>
    <row r="252" spans="1:15" ht="141.75" customHeight="1" x14ac:dyDescent="0.2">
      <c r="A252" s="2" t="s">
        <v>44</v>
      </c>
      <c r="B252" s="2"/>
      <c r="C252" s="4" t="s">
        <v>14</v>
      </c>
      <c r="D252" s="10"/>
      <c r="E252" s="2" t="s">
        <v>117</v>
      </c>
      <c r="F252" s="2" t="s">
        <v>115</v>
      </c>
      <c r="G252" s="17" t="s">
        <v>486</v>
      </c>
      <c r="H252" s="17" t="s">
        <v>578</v>
      </c>
      <c r="I252" s="17" t="s">
        <v>579</v>
      </c>
      <c r="J252" s="17" t="s">
        <v>580</v>
      </c>
      <c r="K252" s="3">
        <v>200000</v>
      </c>
      <c r="L252" s="3">
        <v>200000</v>
      </c>
      <c r="M252" s="3">
        <v>200000</v>
      </c>
      <c r="N252" s="3">
        <v>200000</v>
      </c>
      <c r="O252" s="3">
        <v>200000</v>
      </c>
    </row>
    <row r="253" spans="1:15" ht="63.75" x14ac:dyDescent="0.2">
      <c r="A253" s="7" t="s">
        <v>44</v>
      </c>
      <c r="B253" s="7"/>
      <c r="C253" s="8" t="s">
        <v>4</v>
      </c>
      <c r="D253" s="10" t="s">
        <v>220</v>
      </c>
      <c r="E253" s="7"/>
      <c r="F253" s="7"/>
      <c r="G253" s="7"/>
      <c r="H253" s="7"/>
      <c r="I253" s="7"/>
      <c r="J253" s="7"/>
      <c r="K253" s="3">
        <f>K254+K255+K256</f>
        <v>9357615</v>
      </c>
      <c r="L253" s="3">
        <f t="shared" ref="L253:O253" si="83">L254+L255+L256</f>
        <v>8842904.0300000012</v>
      </c>
      <c r="M253" s="3">
        <f t="shared" si="83"/>
        <v>16763200</v>
      </c>
      <c r="N253" s="3">
        <f t="shared" si="83"/>
        <v>14668700</v>
      </c>
      <c r="O253" s="3">
        <f t="shared" si="83"/>
        <v>16694300</v>
      </c>
    </row>
    <row r="254" spans="1:15" ht="33.75" customHeight="1" x14ac:dyDescent="0.2">
      <c r="A254" s="2" t="s">
        <v>44</v>
      </c>
      <c r="B254" s="2"/>
      <c r="C254" s="4" t="s">
        <v>4</v>
      </c>
      <c r="D254" s="10"/>
      <c r="E254" s="2" t="s">
        <v>120</v>
      </c>
      <c r="F254" s="2" t="s">
        <v>112</v>
      </c>
      <c r="G254" s="80" t="s">
        <v>283</v>
      </c>
      <c r="H254" s="80" t="s">
        <v>281</v>
      </c>
      <c r="I254" s="80" t="s">
        <v>284</v>
      </c>
      <c r="J254" s="80" t="s">
        <v>273</v>
      </c>
      <c r="K254" s="3">
        <v>3074639</v>
      </c>
      <c r="L254" s="3">
        <v>2612604.9500000002</v>
      </c>
      <c r="M254" s="3">
        <v>6395400</v>
      </c>
      <c r="N254" s="3">
        <v>5081100</v>
      </c>
      <c r="O254" s="3">
        <v>6382200</v>
      </c>
    </row>
    <row r="255" spans="1:15" ht="33.75" customHeight="1" x14ac:dyDescent="0.2">
      <c r="A255" s="2" t="s">
        <v>44</v>
      </c>
      <c r="B255" s="2"/>
      <c r="C255" s="4" t="s">
        <v>4</v>
      </c>
      <c r="D255" s="10"/>
      <c r="E255" s="2" t="s">
        <v>117</v>
      </c>
      <c r="F255" s="2" t="s">
        <v>115</v>
      </c>
      <c r="G255" s="80"/>
      <c r="H255" s="80"/>
      <c r="I255" s="80"/>
      <c r="J255" s="80"/>
      <c r="K255" s="3">
        <v>6066231</v>
      </c>
      <c r="L255" s="3">
        <v>6013554.9000000004</v>
      </c>
      <c r="M255" s="3">
        <v>9745100</v>
      </c>
      <c r="N255" s="3">
        <v>8575900</v>
      </c>
      <c r="O255" s="3">
        <v>9689400</v>
      </c>
    </row>
    <row r="256" spans="1:15" ht="33.75" customHeight="1" x14ac:dyDescent="0.2">
      <c r="A256" s="2" t="s">
        <v>44</v>
      </c>
      <c r="B256" s="2"/>
      <c r="C256" s="4" t="s">
        <v>4</v>
      </c>
      <c r="D256" s="10"/>
      <c r="E256" s="2" t="s">
        <v>117</v>
      </c>
      <c r="F256" s="2" t="s">
        <v>116</v>
      </c>
      <c r="G256" s="80"/>
      <c r="H256" s="80"/>
      <c r="I256" s="80"/>
      <c r="J256" s="80"/>
      <c r="K256" s="3">
        <v>216745</v>
      </c>
      <c r="L256" s="3">
        <v>216744.18</v>
      </c>
      <c r="M256" s="3">
        <v>622700</v>
      </c>
      <c r="N256" s="3">
        <v>1011700</v>
      </c>
      <c r="O256" s="3">
        <v>622700</v>
      </c>
    </row>
    <row r="257" spans="1:15" ht="33.75" customHeight="1" x14ac:dyDescent="0.2">
      <c r="A257" s="2" t="s">
        <v>44</v>
      </c>
      <c r="B257" s="2"/>
      <c r="C257" s="39" t="s">
        <v>186</v>
      </c>
      <c r="D257" s="39" t="s">
        <v>243</v>
      </c>
      <c r="E257" s="2"/>
      <c r="F257" s="2"/>
      <c r="G257" s="39"/>
      <c r="H257" s="39"/>
      <c r="I257" s="39"/>
      <c r="J257" s="39"/>
      <c r="K257" s="3">
        <f>K259+K260+K258</f>
        <v>1566069</v>
      </c>
      <c r="L257" s="3">
        <f t="shared" ref="L257:O257" si="84">L259+L260+L258</f>
        <v>1462391.13</v>
      </c>
      <c r="M257" s="3">
        <f t="shared" si="84"/>
        <v>0</v>
      </c>
      <c r="N257" s="3">
        <f t="shared" si="84"/>
        <v>0</v>
      </c>
      <c r="O257" s="3">
        <f t="shared" si="84"/>
        <v>0</v>
      </c>
    </row>
    <row r="258" spans="1:15" ht="51" customHeight="1" x14ac:dyDescent="0.2">
      <c r="A258" s="61" t="s">
        <v>44</v>
      </c>
      <c r="B258" s="61"/>
      <c r="C258" s="60" t="s">
        <v>186</v>
      </c>
      <c r="D258" s="60"/>
      <c r="E258" s="61" t="s">
        <v>120</v>
      </c>
      <c r="F258" s="61" t="s">
        <v>112</v>
      </c>
      <c r="G258" s="74" t="s">
        <v>479</v>
      </c>
      <c r="H258" s="74" t="s">
        <v>481</v>
      </c>
      <c r="I258" s="74" t="s">
        <v>477</v>
      </c>
      <c r="J258" s="77" t="s">
        <v>478</v>
      </c>
      <c r="K258" s="3">
        <v>522997</v>
      </c>
      <c r="L258" s="3">
        <v>419320</v>
      </c>
      <c r="M258" s="3"/>
      <c r="N258" s="3"/>
      <c r="O258" s="3"/>
    </row>
    <row r="259" spans="1:15" ht="54" customHeight="1" x14ac:dyDescent="0.2">
      <c r="A259" s="2" t="s">
        <v>44</v>
      </c>
      <c r="B259" s="2"/>
      <c r="C259" s="39" t="s">
        <v>186</v>
      </c>
      <c r="D259" s="10"/>
      <c r="E259" s="2" t="s">
        <v>117</v>
      </c>
      <c r="F259" s="2" t="s">
        <v>115</v>
      </c>
      <c r="G259" s="76"/>
      <c r="H259" s="76"/>
      <c r="I259" s="76"/>
      <c r="J259" s="78"/>
      <c r="K259" s="3">
        <v>984855</v>
      </c>
      <c r="L259" s="3">
        <v>984854.12999999989</v>
      </c>
      <c r="M259" s="3"/>
      <c r="N259" s="3"/>
      <c r="O259" s="3"/>
    </row>
    <row r="260" spans="1:15" ht="53.25" customHeight="1" x14ac:dyDescent="0.2">
      <c r="A260" s="2" t="s">
        <v>44</v>
      </c>
      <c r="B260" s="2"/>
      <c r="C260" s="39" t="s">
        <v>186</v>
      </c>
      <c r="D260" s="10"/>
      <c r="E260" s="2" t="s">
        <v>117</v>
      </c>
      <c r="F260" s="2" t="s">
        <v>116</v>
      </c>
      <c r="G260" s="75"/>
      <c r="H260" s="75"/>
      <c r="I260" s="75"/>
      <c r="J260" s="79"/>
      <c r="K260" s="3">
        <v>58217</v>
      </c>
      <c r="L260" s="3">
        <v>58217</v>
      </c>
      <c r="M260" s="3"/>
      <c r="N260" s="3"/>
      <c r="O260" s="3"/>
    </row>
    <row r="261" spans="1:15" ht="23.25" customHeight="1" x14ac:dyDescent="0.2">
      <c r="A261" s="7" t="s">
        <v>47</v>
      </c>
      <c r="B261" s="86" t="s">
        <v>109</v>
      </c>
      <c r="C261" s="87"/>
      <c r="D261" s="88"/>
      <c r="E261" s="7"/>
      <c r="F261" s="7"/>
      <c r="G261" s="7"/>
      <c r="H261" s="7"/>
      <c r="I261" s="7"/>
      <c r="J261" s="7"/>
      <c r="K261" s="3">
        <f>K262+K265+K267+K270+K273+K276+K278+K280+K282+K285+K287</f>
        <v>694262921</v>
      </c>
      <c r="L261" s="3">
        <f>L262+L265+L267+L270+L273+L276+L278+L280+L282+L285+L287</f>
        <v>691462410.36000001</v>
      </c>
      <c r="M261" s="3">
        <f>M262+M265+M267+M270+M273+M276+M278+M280+M282+M285+M287</f>
        <v>711884680</v>
      </c>
      <c r="N261" s="3">
        <f>N262+N265+N267+N270+N273+N276+N278+N280+N282+N285+N287</f>
        <v>724630828</v>
      </c>
      <c r="O261" s="3">
        <f>O262+O265+O267+O270+O273+O276+O278+O280+O282+O285+O287</f>
        <v>731731981</v>
      </c>
    </row>
    <row r="262" spans="1:15" ht="38.25" x14ac:dyDescent="0.2">
      <c r="A262" s="7" t="s">
        <v>47</v>
      </c>
      <c r="B262" s="7"/>
      <c r="C262" s="8" t="s">
        <v>6</v>
      </c>
      <c r="D262" s="4" t="s">
        <v>195</v>
      </c>
      <c r="E262" s="7"/>
      <c r="F262" s="7"/>
      <c r="G262" s="7"/>
      <c r="H262" s="7"/>
      <c r="I262" s="7"/>
      <c r="J262" s="7"/>
      <c r="K262" s="3">
        <f>K263+K264</f>
        <v>500000</v>
      </c>
      <c r="L262" s="3">
        <f t="shared" ref="L262:O262" si="85">L263+L264</f>
        <v>495184</v>
      </c>
      <c r="M262" s="3">
        <f t="shared" si="85"/>
        <v>500000</v>
      </c>
      <c r="N262" s="3">
        <f t="shared" si="85"/>
        <v>500000</v>
      </c>
      <c r="O262" s="3">
        <f t="shared" si="85"/>
        <v>500000</v>
      </c>
    </row>
    <row r="263" spans="1:15" ht="66.75" customHeight="1" x14ac:dyDescent="0.2">
      <c r="A263" s="2" t="s">
        <v>47</v>
      </c>
      <c r="B263" s="2"/>
      <c r="C263" s="4" t="s">
        <v>6</v>
      </c>
      <c r="D263" s="4"/>
      <c r="E263" s="2" t="s">
        <v>88</v>
      </c>
      <c r="F263" s="2" t="s">
        <v>115</v>
      </c>
      <c r="G263" s="80" t="s">
        <v>299</v>
      </c>
      <c r="H263" s="80" t="s">
        <v>128</v>
      </c>
      <c r="I263" s="80" t="s">
        <v>72</v>
      </c>
      <c r="J263" s="80" t="s">
        <v>298</v>
      </c>
      <c r="K263" s="3">
        <v>490000</v>
      </c>
      <c r="L263" s="3">
        <v>490000</v>
      </c>
      <c r="M263" s="3">
        <v>480000</v>
      </c>
      <c r="N263" s="3">
        <v>490000</v>
      </c>
      <c r="O263" s="3">
        <v>490000</v>
      </c>
    </row>
    <row r="264" spans="1:15" ht="66.75" customHeight="1" x14ac:dyDescent="0.2">
      <c r="A264" s="2" t="s">
        <v>47</v>
      </c>
      <c r="B264" s="2"/>
      <c r="C264" s="4" t="s">
        <v>6</v>
      </c>
      <c r="D264" s="4"/>
      <c r="E264" s="2" t="s">
        <v>88</v>
      </c>
      <c r="F264" s="2" t="s">
        <v>119</v>
      </c>
      <c r="G264" s="80"/>
      <c r="H264" s="80"/>
      <c r="I264" s="80"/>
      <c r="J264" s="80"/>
      <c r="K264" s="3">
        <v>10000</v>
      </c>
      <c r="L264" s="3">
        <v>5184</v>
      </c>
      <c r="M264" s="3">
        <v>20000</v>
      </c>
      <c r="N264" s="3">
        <v>10000</v>
      </c>
      <c r="O264" s="3">
        <v>10000</v>
      </c>
    </row>
    <row r="265" spans="1:15" ht="25.5" x14ac:dyDescent="0.2">
      <c r="A265" s="7" t="s">
        <v>47</v>
      </c>
      <c r="B265" s="7"/>
      <c r="C265" s="8" t="s">
        <v>7</v>
      </c>
      <c r="D265" s="4" t="s">
        <v>197</v>
      </c>
      <c r="E265" s="7"/>
      <c r="F265" s="7"/>
      <c r="G265" s="7"/>
      <c r="H265" s="7"/>
      <c r="I265" s="7"/>
      <c r="J265" s="7"/>
      <c r="K265" s="3">
        <f>K266</f>
        <v>1738156</v>
      </c>
      <c r="L265" s="3">
        <f t="shared" ref="L265:O265" si="86">L266</f>
        <v>1670531.71</v>
      </c>
      <c r="M265" s="3">
        <f t="shared" si="86"/>
        <v>1373200</v>
      </c>
      <c r="N265" s="3">
        <f t="shared" si="86"/>
        <v>1373200</v>
      </c>
      <c r="O265" s="3">
        <f t="shared" si="86"/>
        <v>1373200</v>
      </c>
    </row>
    <row r="266" spans="1:15" ht="90.75" customHeight="1" x14ac:dyDescent="0.2">
      <c r="A266" s="2" t="s">
        <v>47</v>
      </c>
      <c r="B266" s="2"/>
      <c r="C266" s="4" t="s">
        <v>7</v>
      </c>
      <c r="D266" s="4"/>
      <c r="E266" s="2" t="s">
        <v>88</v>
      </c>
      <c r="F266" s="2" t="s">
        <v>115</v>
      </c>
      <c r="G266" s="17" t="s">
        <v>300</v>
      </c>
      <c r="H266" s="17" t="s">
        <v>301</v>
      </c>
      <c r="I266" s="17" t="s">
        <v>302</v>
      </c>
      <c r="J266" s="17" t="s">
        <v>303</v>
      </c>
      <c r="K266" s="3">
        <v>1738156</v>
      </c>
      <c r="L266" s="3">
        <v>1670531.71</v>
      </c>
      <c r="M266" s="3">
        <v>1373200</v>
      </c>
      <c r="N266" s="3">
        <v>1373200</v>
      </c>
      <c r="O266" s="3">
        <v>1373200</v>
      </c>
    </row>
    <row r="267" spans="1:15" ht="25.5" x14ac:dyDescent="0.2">
      <c r="A267" s="7" t="s">
        <v>47</v>
      </c>
      <c r="B267" s="7"/>
      <c r="C267" s="8" t="s">
        <v>35</v>
      </c>
      <c r="D267" s="4" t="s">
        <v>201</v>
      </c>
      <c r="E267" s="7"/>
      <c r="F267" s="7"/>
      <c r="G267" s="7"/>
      <c r="H267" s="7"/>
      <c r="I267" s="7"/>
      <c r="J267" s="7"/>
      <c r="K267" s="3">
        <f>K268+K269</f>
        <v>3590996</v>
      </c>
      <c r="L267" s="3">
        <f t="shared" ref="L267:O267" si="87">L268+L269</f>
        <v>3590959.47</v>
      </c>
      <c r="M267" s="3">
        <f t="shared" si="87"/>
        <v>3921014</v>
      </c>
      <c r="N267" s="3">
        <f t="shared" si="87"/>
        <v>3921014</v>
      </c>
      <c r="O267" s="3">
        <f t="shared" si="87"/>
        <v>3921014</v>
      </c>
    </row>
    <row r="268" spans="1:15" ht="68.25" customHeight="1" x14ac:dyDescent="0.2">
      <c r="A268" s="2" t="s">
        <v>47</v>
      </c>
      <c r="B268" s="2"/>
      <c r="C268" s="4" t="s">
        <v>35</v>
      </c>
      <c r="D268" s="4"/>
      <c r="E268" s="2" t="s">
        <v>120</v>
      </c>
      <c r="F268" s="2" t="s">
        <v>120</v>
      </c>
      <c r="G268" s="74" t="s">
        <v>304</v>
      </c>
      <c r="H268" s="74" t="s">
        <v>305</v>
      </c>
      <c r="I268" s="74" t="s">
        <v>306</v>
      </c>
      <c r="J268" s="74" t="s">
        <v>307</v>
      </c>
      <c r="K268" s="3">
        <v>3590996</v>
      </c>
      <c r="L268" s="3">
        <v>3590959.47</v>
      </c>
      <c r="M268" s="3"/>
      <c r="N268" s="3"/>
      <c r="O268" s="3"/>
    </row>
    <row r="269" spans="1:15" ht="68.25" customHeight="1" x14ac:dyDescent="0.2">
      <c r="A269" s="51" t="s">
        <v>47</v>
      </c>
      <c r="B269" s="51"/>
      <c r="C269" s="50" t="s">
        <v>35</v>
      </c>
      <c r="D269" s="50"/>
      <c r="E269" s="51" t="s">
        <v>120</v>
      </c>
      <c r="F269" s="51" t="s">
        <v>121</v>
      </c>
      <c r="G269" s="75"/>
      <c r="H269" s="75"/>
      <c r="I269" s="75"/>
      <c r="J269" s="75"/>
      <c r="K269" s="3"/>
      <c r="L269" s="3"/>
      <c r="M269" s="3">
        <v>3921014</v>
      </c>
      <c r="N269" s="3">
        <v>3921014</v>
      </c>
      <c r="O269" s="3">
        <v>3921014</v>
      </c>
    </row>
    <row r="270" spans="1:15" ht="23.25" customHeight="1" x14ac:dyDescent="0.2">
      <c r="A270" s="7" t="s">
        <v>47</v>
      </c>
      <c r="B270" s="7"/>
      <c r="C270" s="8" t="s">
        <v>48</v>
      </c>
      <c r="D270" s="4" t="s">
        <v>204</v>
      </c>
      <c r="E270" s="7"/>
      <c r="F270" s="7"/>
      <c r="G270" s="7"/>
      <c r="H270" s="7"/>
      <c r="I270" s="7"/>
      <c r="J270" s="7"/>
      <c r="K270" s="3">
        <f>K271+K272</f>
        <v>631231559</v>
      </c>
      <c r="L270" s="3">
        <f t="shared" ref="L270:O270" si="88">L271+L272</f>
        <v>629172760.72000003</v>
      </c>
      <c r="M270" s="3">
        <f t="shared" si="88"/>
        <v>644292915</v>
      </c>
      <c r="N270" s="3">
        <f t="shared" si="88"/>
        <v>655978963</v>
      </c>
      <c r="O270" s="3">
        <f t="shared" si="88"/>
        <v>663315916</v>
      </c>
    </row>
    <row r="271" spans="1:15" ht="71.25" customHeight="1" x14ac:dyDescent="0.2">
      <c r="A271" s="2" t="s">
        <v>47</v>
      </c>
      <c r="B271" s="2"/>
      <c r="C271" s="4" t="s">
        <v>48</v>
      </c>
      <c r="D271" s="4"/>
      <c r="E271" s="2" t="s">
        <v>88</v>
      </c>
      <c r="F271" s="2" t="s">
        <v>115</v>
      </c>
      <c r="G271" s="76" t="s">
        <v>308</v>
      </c>
      <c r="H271" s="76" t="s">
        <v>309</v>
      </c>
      <c r="I271" s="76" t="s">
        <v>310</v>
      </c>
      <c r="J271" s="76" t="s">
        <v>311</v>
      </c>
      <c r="K271" s="3">
        <v>629291664</v>
      </c>
      <c r="L271" s="3">
        <f>627232856.36+9.36</f>
        <v>627232865.72000003</v>
      </c>
      <c r="M271" s="3">
        <f>100994300+229849900+124140000+8613160+348944+216876+175640+6629940+4120648+3337160+58402700+106282700</f>
        <v>643111968</v>
      </c>
      <c r="N271" s="3">
        <f>100978500+228896200+123936800+13892822+528089+331748+270447+10033700+6303203+5138501+58331600+106102300</f>
        <v>654743910</v>
      </c>
      <c r="O271" s="3">
        <f>100962700+227661900+123733500+16961654+696832+437752+356864+13239802+8317288+6780424+58245300+105921900</f>
        <v>663315916</v>
      </c>
    </row>
    <row r="272" spans="1:15" ht="71.25" customHeight="1" x14ac:dyDescent="0.2">
      <c r="A272" s="2" t="s">
        <v>47</v>
      </c>
      <c r="B272" s="2"/>
      <c r="C272" s="15" t="s">
        <v>48</v>
      </c>
      <c r="D272" s="15"/>
      <c r="E272" s="2" t="s">
        <v>88</v>
      </c>
      <c r="F272" s="2" t="s">
        <v>112</v>
      </c>
      <c r="G272" s="75"/>
      <c r="H272" s="75"/>
      <c r="I272" s="75"/>
      <c r="J272" s="75"/>
      <c r="K272" s="3">
        <v>1939895</v>
      </c>
      <c r="L272" s="3">
        <v>1939895</v>
      </c>
      <c r="M272" s="3">
        <v>1180947</v>
      </c>
      <c r="N272" s="3">
        <v>1235053</v>
      </c>
      <c r="O272" s="3">
        <v>0</v>
      </c>
    </row>
    <row r="273" spans="1:15" ht="23.25" customHeight="1" x14ac:dyDescent="0.2">
      <c r="A273" s="7" t="s">
        <v>47</v>
      </c>
      <c r="B273" s="7"/>
      <c r="C273" s="8" t="s">
        <v>36</v>
      </c>
      <c r="D273" s="4" t="s">
        <v>205</v>
      </c>
      <c r="E273" s="7"/>
      <c r="F273" s="7"/>
      <c r="G273" s="7"/>
      <c r="H273" s="7"/>
      <c r="I273" s="7"/>
      <c r="J273" s="7"/>
      <c r="K273" s="3">
        <f>K274+K275</f>
        <v>24320654</v>
      </c>
      <c r="L273" s="3">
        <f t="shared" ref="L273:O273" si="89">L274+L275</f>
        <v>23775906.879999999</v>
      </c>
      <c r="M273" s="3">
        <f t="shared" si="89"/>
        <v>27493494</v>
      </c>
      <c r="N273" s="3">
        <f t="shared" si="89"/>
        <v>27493494</v>
      </c>
      <c r="O273" s="3">
        <f t="shared" si="89"/>
        <v>27493494</v>
      </c>
    </row>
    <row r="274" spans="1:15" ht="85.5" customHeight="1" x14ac:dyDescent="0.2">
      <c r="A274" s="2" t="s">
        <v>47</v>
      </c>
      <c r="B274" s="2"/>
      <c r="C274" s="4" t="s">
        <v>36</v>
      </c>
      <c r="D274" s="4"/>
      <c r="E274" s="2" t="s">
        <v>88</v>
      </c>
      <c r="F274" s="2" t="s">
        <v>115</v>
      </c>
      <c r="G274" s="80" t="s">
        <v>522</v>
      </c>
      <c r="H274" s="80" t="s">
        <v>523</v>
      </c>
      <c r="I274" s="80" t="s">
        <v>524</v>
      </c>
      <c r="J274" s="80" t="s">
        <v>525</v>
      </c>
      <c r="K274" s="3">
        <v>19460483</v>
      </c>
      <c r="L274" s="3">
        <v>19429445.719999999</v>
      </c>
      <c r="M274" s="3">
        <f>3159051+2488385+7066405+2831812+5379150</f>
        <v>20924803</v>
      </c>
      <c r="N274" s="3">
        <f>M274</f>
        <v>20924803</v>
      </c>
      <c r="O274" s="3">
        <f>N274</f>
        <v>20924803</v>
      </c>
    </row>
    <row r="275" spans="1:15" ht="85.5" customHeight="1" x14ac:dyDescent="0.2">
      <c r="A275" s="2" t="s">
        <v>47</v>
      </c>
      <c r="B275" s="2"/>
      <c r="C275" s="4" t="s">
        <v>36</v>
      </c>
      <c r="D275" s="4"/>
      <c r="E275" s="2" t="s">
        <v>88</v>
      </c>
      <c r="F275" s="2" t="s">
        <v>118</v>
      </c>
      <c r="G275" s="80"/>
      <c r="H275" s="80"/>
      <c r="I275" s="80"/>
      <c r="J275" s="80"/>
      <c r="K275" s="3">
        <v>4860171</v>
      </c>
      <c r="L275" s="3">
        <v>4346461.16</v>
      </c>
      <c r="M275" s="3">
        <v>6568691</v>
      </c>
      <c r="N275" s="3">
        <f>M275</f>
        <v>6568691</v>
      </c>
      <c r="O275" s="3">
        <f>N275</f>
        <v>6568691</v>
      </c>
    </row>
    <row r="276" spans="1:15" ht="25.5" x14ac:dyDescent="0.2">
      <c r="A276" s="7" t="s">
        <v>47</v>
      </c>
      <c r="B276" s="7"/>
      <c r="C276" s="8" t="s">
        <v>2</v>
      </c>
      <c r="D276" s="4" t="s">
        <v>213</v>
      </c>
      <c r="E276" s="7"/>
      <c r="F276" s="7"/>
      <c r="G276" s="7"/>
      <c r="H276" s="7"/>
      <c r="I276" s="7"/>
      <c r="J276" s="7"/>
      <c r="K276" s="3">
        <f>K277</f>
        <v>5831069</v>
      </c>
      <c r="L276" s="3">
        <f t="shared" ref="L276:O276" si="90">L277</f>
        <v>5748646.5599999996</v>
      </c>
      <c r="M276" s="3">
        <f t="shared" si="90"/>
        <v>6058500</v>
      </c>
      <c r="N276" s="3">
        <f t="shared" si="90"/>
        <v>6229700</v>
      </c>
      <c r="O276" s="3">
        <f t="shared" si="90"/>
        <v>6231700</v>
      </c>
    </row>
    <row r="277" spans="1:15" ht="165.75" x14ac:dyDescent="0.2">
      <c r="A277" s="2" t="s">
        <v>47</v>
      </c>
      <c r="B277" s="2"/>
      <c r="C277" s="4" t="s">
        <v>2</v>
      </c>
      <c r="D277" s="4"/>
      <c r="E277" s="2" t="s">
        <v>88</v>
      </c>
      <c r="F277" s="2" t="s">
        <v>119</v>
      </c>
      <c r="G277" s="25" t="s">
        <v>312</v>
      </c>
      <c r="H277" s="25" t="s">
        <v>313</v>
      </c>
      <c r="I277" s="25" t="s">
        <v>314</v>
      </c>
      <c r="J277" s="25" t="s">
        <v>315</v>
      </c>
      <c r="K277" s="3">
        <v>5831069</v>
      </c>
      <c r="L277" s="3">
        <v>5748646.5599999996</v>
      </c>
      <c r="M277" s="3">
        <v>6058500</v>
      </c>
      <c r="N277" s="3">
        <v>6229700</v>
      </c>
      <c r="O277" s="3">
        <v>6231700</v>
      </c>
    </row>
    <row r="278" spans="1:15" ht="25.5" x14ac:dyDescent="0.2">
      <c r="A278" s="7" t="s">
        <v>47</v>
      </c>
      <c r="B278" s="7"/>
      <c r="C278" s="8" t="s">
        <v>3</v>
      </c>
      <c r="D278" s="4" t="s">
        <v>214</v>
      </c>
      <c r="E278" s="7"/>
      <c r="F278" s="7"/>
      <c r="G278" s="7"/>
      <c r="H278" s="7"/>
      <c r="I278" s="7"/>
      <c r="J278" s="7"/>
      <c r="K278" s="3">
        <f>K279</f>
        <v>15249645</v>
      </c>
      <c r="L278" s="3">
        <f t="shared" ref="L278:O278" si="91">L279</f>
        <v>15249645</v>
      </c>
      <c r="M278" s="3">
        <f t="shared" si="91"/>
        <v>15858500</v>
      </c>
      <c r="N278" s="3">
        <f t="shared" si="91"/>
        <v>16509600</v>
      </c>
      <c r="O278" s="3">
        <f t="shared" si="91"/>
        <v>16509600</v>
      </c>
    </row>
    <row r="279" spans="1:15" ht="165.75" x14ac:dyDescent="0.2">
      <c r="A279" s="2" t="s">
        <v>47</v>
      </c>
      <c r="B279" s="2"/>
      <c r="C279" s="4" t="s">
        <v>3</v>
      </c>
      <c r="D279" s="4"/>
      <c r="E279" s="2" t="s">
        <v>88</v>
      </c>
      <c r="F279" s="2" t="s">
        <v>119</v>
      </c>
      <c r="G279" s="50" t="s">
        <v>316</v>
      </c>
      <c r="H279" s="50" t="s">
        <v>313</v>
      </c>
      <c r="I279" s="50" t="s">
        <v>314</v>
      </c>
      <c r="J279" s="50" t="s">
        <v>317</v>
      </c>
      <c r="K279" s="3">
        <v>15249645</v>
      </c>
      <c r="L279" s="3">
        <v>15249645</v>
      </c>
      <c r="M279" s="3">
        <v>15858500</v>
      </c>
      <c r="N279" s="3">
        <v>16509600</v>
      </c>
      <c r="O279" s="3">
        <f>N279</f>
        <v>16509600</v>
      </c>
    </row>
    <row r="280" spans="1:15" ht="63.75" x14ac:dyDescent="0.2">
      <c r="A280" s="7" t="s">
        <v>47</v>
      </c>
      <c r="B280" s="7"/>
      <c r="C280" s="8" t="s">
        <v>14</v>
      </c>
      <c r="D280" s="10" t="s">
        <v>219</v>
      </c>
      <c r="E280" s="7"/>
      <c r="F280" s="7"/>
      <c r="G280" s="7"/>
      <c r="H280" s="7"/>
      <c r="I280" s="7"/>
      <c r="J280" s="7"/>
      <c r="K280" s="3">
        <f>K281</f>
        <v>795000</v>
      </c>
      <c r="L280" s="3">
        <f t="shared" ref="L280:O280" si="92">L281</f>
        <v>794999.99</v>
      </c>
      <c r="M280" s="3">
        <f t="shared" si="92"/>
        <v>795000</v>
      </c>
      <c r="N280" s="3">
        <f t="shared" si="92"/>
        <v>795000</v>
      </c>
      <c r="O280" s="3">
        <f t="shared" si="92"/>
        <v>795000</v>
      </c>
    </row>
    <row r="281" spans="1:15" ht="89.25" x14ac:dyDescent="0.2">
      <c r="A281" s="2" t="s">
        <v>47</v>
      </c>
      <c r="B281" s="2"/>
      <c r="C281" s="4" t="s">
        <v>14</v>
      </c>
      <c r="D281" s="10"/>
      <c r="E281" s="2" t="s">
        <v>88</v>
      </c>
      <c r="F281" s="2" t="s">
        <v>115</v>
      </c>
      <c r="G281" s="50" t="s">
        <v>318</v>
      </c>
      <c r="H281" s="50" t="s">
        <v>319</v>
      </c>
      <c r="I281" s="50" t="s">
        <v>320</v>
      </c>
      <c r="J281" s="50" t="s">
        <v>321</v>
      </c>
      <c r="K281" s="3">
        <v>795000</v>
      </c>
      <c r="L281" s="3">
        <v>794999.99</v>
      </c>
      <c r="M281" s="3">
        <v>795000</v>
      </c>
      <c r="N281" s="3">
        <v>795000</v>
      </c>
      <c r="O281" s="3">
        <v>795000</v>
      </c>
    </row>
    <row r="282" spans="1:15" ht="63.75" x14ac:dyDescent="0.2">
      <c r="A282" s="7" t="s">
        <v>47</v>
      </c>
      <c r="B282" s="7"/>
      <c r="C282" s="8" t="s">
        <v>4</v>
      </c>
      <c r="D282" s="10" t="s">
        <v>220</v>
      </c>
      <c r="E282" s="7"/>
      <c r="F282" s="7"/>
      <c r="G282" s="7"/>
      <c r="H282" s="7"/>
      <c r="I282" s="7"/>
      <c r="J282" s="7"/>
      <c r="K282" s="3">
        <f>K283+K284</f>
        <v>7638967</v>
      </c>
      <c r="L282" s="3">
        <f t="shared" ref="L282:O282" si="93">L283+L284</f>
        <v>7616583.0700000003</v>
      </c>
      <c r="M282" s="3">
        <f t="shared" si="93"/>
        <v>11470800</v>
      </c>
      <c r="N282" s="3">
        <f t="shared" si="93"/>
        <v>11708600</v>
      </c>
      <c r="O282" s="3">
        <f t="shared" si="93"/>
        <v>11470800</v>
      </c>
    </row>
    <row r="283" spans="1:15" ht="106.5" customHeight="1" x14ac:dyDescent="0.2">
      <c r="A283" s="2" t="s">
        <v>47</v>
      </c>
      <c r="B283" s="2"/>
      <c r="C283" s="4" t="s">
        <v>4</v>
      </c>
      <c r="D283" s="10"/>
      <c r="E283" s="2" t="s">
        <v>88</v>
      </c>
      <c r="F283" s="2" t="s">
        <v>115</v>
      </c>
      <c r="G283" s="74" t="s">
        <v>487</v>
      </c>
      <c r="H283" s="74" t="s">
        <v>322</v>
      </c>
      <c r="I283" s="74" t="s">
        <v>323</v>
      </c>
      <c r="J283" s="74" t="s">
        <v>324</v>
      </c>
      <c r="K283" s="3">
        <v>7259854</v>
      </c>
      <c r="L283" s="3">
        <v>7237472.5600000005</v>
      </c>
      <c r="M283" s="3">
        <f>1904300+2687200+3006400+1264200+2205700</f>
        <v>11067800</v>
      </c>
      <c r="N283" s="3">
        <f>2329400+3853700+1598500+1407100+1892300</f>
        <v>11081000</v>
      </c>
      <c r="O283" s="3">
        <f>1904300+2687200+3006400+1264200+2205700</f>
        <v>11067800</v>
      </c>
    </row>
    <row r="284" spans="1:15" ht="106.5" customHeight="1" x14ac:dyDescent="0.2">
      <c r="A284" s="2" t="s">
        <v>47</v>
      </c>
      <c r="B284" s="2"/>
      <c r="C284" s="4" t="s">
        <v>4</v>
      </c>
      <c r="D284" s="10"/>
      <c r="E284" s="2" t="s">
        <v>88</v>
      </c>
      <c r="F284" s="2" t="s">
        <v>119</v>
      </c>
      <c r="G284" s="75"/>
      <c r="H284" s="75"/>
      <c r="I284" s="75"/>
      <c r="J284" s="75"/>
      <c r="K284" s="3">
        <v>379113</v>
      </c>
      <c r="L284" s="3">
        <v>379110.51</v>
      </c>
      <c r="M284" s="3">
        <f>339000+64000</f>
        <v>403000</v>
      </c>
      <c r="N284" s="3">
        <f>550800+76800</f>
        <v>627600</v>
      </c>
      <c r="O284" s="3">
        <f>339000+64000</f>
        <v>403000</v>
      </c>
    </row>
    <row r="285" spans="1:15" ht="38.25" x14ac:dyDescent="0.2">
      <c r="A285" s="2" t="s">
        <v>47</v>
      </c>
      <c r="B285" s="37"/>
      <c r="C285" s="34" t="s">
        <v>38</v>
      </c>
      <c r="D285" s="39" t="s">
        <v>222</v>
      </c>
      <c r="E285" s="2"/>
      <c r="F285" s="2"/>
      <c r="G285" s="49"/>
      <c r="H285" s="49"/>
      <c r="I285" s="49"/>
      <c r="J285" s="49"/>
      <c r="K285" s="3">
        <f>K286</f>
        <v>811257</v>
      </c>
      <c r="L285" s="3">
        <f t="shared" ref="L285:O285" si="94">L286</f>
        <v>791575.96</v>
      </c>
      <c r="M285" s="3">
        <f t="shared" si="94"/>
        <v>121257</v>
      </c>
      <c r="N285" s="3">
        <f t="shared" si="94"/>
        <v>121257</v>
      </c>
      <c r="O285" s="3">
        <f t="shared" si="94"/>
        <v>121257</v>
      </c>
    </row>
    <row r="286" spans="1:15" ht="98.25" customHeight="1" x14ac:dyDescent="0.2">
      <c r="A286" s="2" t="s">
        <v>47</v>
      </c>
      <c r="B286" s="37"/>
      <c r="C286" s="34" t="s">
        <v>38</v>
      </c>
      <c r="D286" s="38"/>
      <c r="E286" s="2" t="s">
        <v>88</v>
      </c>
      <c r="F286" s="2" t="s">
        <v>118</v>
      </c>
      <c r="G286" s="59" t="s">
        <v>526</v>
      </c>
      <c r="H286" s="59" t="s">
        <v>527</v>
      </c>
      <c r="I286" s="59" t="s">
        <v>528</v>
      </c>
      <c r="J286" s="59" t="s">
        <v>529</v>
      </c>
      <c r="K286" s="3">
        <v>811257</v>
      </c>
      <c r="L286" s="3">
        <v>791575.96</v>
      </c>
      <c r="M286" s="3">
        <v>121257</v>
      </c>
      <c r="N286" s="3">
        <v>121257</v>
      </c>
      <c r="O286" s="3">
        <v>121257</v>
      </c>
    </row>
    <row r="287" spans="1:15" ht="25.5" x14ac:dyDescent="0.2">
      <c r="A287" s="2" t="s">
        <v>47</v>
      </c>
      <c r="B287" s="37"/>
      <c r="C287" s="39" t="s">
        <v>186</v>
      </c>
      <c r="D287" s="39" t="s">
        <v>243</v>
      </c>
      <c r="E287" s="2"/>
      <c r="F287" s="2"/>
      <c r="G287" s="41"/>
      <c r="H287" s="41"/>
      <c r="I287" s="41"/>
      <c r="J287" s="41"/>
      <c r="K287" s="3">
        <f>+K288+K289</f>
        <v>2555618</v>
      </c>
      <c r="L287" s="3">
        <f t="shared" ref="L287:O287" si="95">+L288+L289</f>
        <v>2555617</v>
      </c>
      <c r="M287" s="3">
        <f t="shared" si="95"/>
        <v>0</v>
      </c>
      <c r="N287" s="3">
        <f t="shared" si="95"/>
        <v>0</v>
      </c>
      <c r="O287" s="3">
        <f t="shared" si="95"/>
        <v>0</v>
      </c>
    </row>
    <row r="288" spans="1:15" ht="79.5" customHeight="1" x14ac:dyDescent="0.2">
      <c r="A288" s="2" t="s">
        <v>47</v>
      </c>
      <c r="B288" s="37"/>
      <c r="C288" s="39" t="s">
        <v>186</v>
      </c>
      <c r="D288" s="38"/>
      <c r="E288" s="2" t="s">
        <v>88</v>
      </c>
      <c r="F288" s="2" t="s">
        <v>115</v>
      </c>
      <c r="G288" s="74" t="s">
        <v>479</v>
      </c>
      <c r="H288" s="74" t="s">
        <v>476</v>
      </c>
      <c r="I288" s="74" t="s">
        <v>477</v>
      </c>
      <c r="J288" s="74" t="s">
        <v>478</v>
      </c>
      <c r="K288" s="3">
        <v>2541078</v>
      </c>
      <c r="L288" s="3">
        <v>2541077</v>
      </c>
      <c r="M288" s="3"/>
      <c r="N288" s="3"/>
      <c r="O288" s="3"/>
    </row>
    <row r="289" spans="1:15" ht="79.5" customHeight="1" x14ac:dyDescent="0.2">
      <c r="A289" s="2" t="s">
        <v>47</v>
      </c>
      <c r="B289" s="37"/>
      <c r="C289" s="39" t="s">
        <v>186</v>
      </c>
      <c r="D289" s="38"/>
      <c r="E289" s="2" t="s">
        <v>88</v>
      </c>
      <c r="F289" s="2" t="s">
        <v>119</v>
      </c>
      <c r="G289" s="75"/>
      <c r="H289" s="75"/>
      <c r="I289" s="75"/>
      <c r="J289" s="75"/>
      <c r="K289" s="3">
        <v>14540</v>
      </c>
      <c r="L289" s="3">
        <v>14540</v>
      </c>
      <c r="M289" s="3"/>
      <c r="N289" s="3"/>
      <c r="O289" s="3"/>
    </row>
    <row r="290" spans="1:15" ht="24.75" customHeight="1" x14ac:dyDescent="0.2">
      <c r="A290" s="7" t="s">
        <v>513</v>
      </c>
      <c r="B290" s="86" t="s">
        <v>514</v>
      </c>
      <c r="C290" s="87"/>
      <c r="D290" s="88"/>
      <c r="E290" s="7"/>
      <c r="F290" s="7"/>
      <c r="G290" s="7"/>
      <c r="H290" s="7"/>
      <c r="I290" s="7"/>
      <c r="J290" s="7"/>
      <c r="K290" s="3">
        <f>K291+K296+K298</f>
        <v>26987613</v>
      </c>
      <c r="L290" s="3">
        <f t="shared" ref="L290:O290" si="96">L291+L296+L298</f>
        <v>26971411.060000002</v>
      </c>
      <c r="M290" s="3">
        <f t="shared" si="96"/>
        <v>29679600</v>
      </c>
      <c r="N290" s="3">
        <f t="shared" si="96"/>
        <v>30396800</v>
      </c>
      <c r="O290" s="3">
        <f t="shared" si="96"/>
        <v>30706000</v>
      </c>
    </row>
    <row r="291" spans="1:15" ht="24.75" customHeight="1" x14ac:dyDescent="0.2">
      <c r="A291" s="7" t="s">
        <v>513</v>
      </c>
      <c r="B291" s="7"/>
      <c r="C291" s="8" t="s">
        <v>2</v>
      </c>
      <c r="D291" s="48" t="s">
        <v>213</v>
      </c>
      <c r="E291" s="7"/>
      <c r="F291" s="7"/>
      <c r="G291" s="7"/>
      <c r="H291" s="7"/>
      <c r="I291" s="7"/>
      <c r="J291" s="9"/>
      <c r="K291" s="3">
        <f>K292</f>
        <v>6945953</v>
      </c>
      <c r="L291" s="3">
        <f t="shared" ref="L291:O291" si="97">L292</f>
        <v>6938067.2599999998</v>
      </c>
      <c r="M291" s="3">
        <f t="shared" si="97"/>
        <v>7503800</v>
      </c>
      <c r="N291" s="3">
        <f t="shared" si="97"/>
        <v>7647500</v>
      </c>
      <c r="O291" s="3">
        <f t="shared" si="97"/>
        <v>7647500</v>
      </c>
    </row>
    <row r="292" spans="1:15" ht="219.75" customHeight="1" x14ac:dyDescent="0.2">
      <c r="A292" s="7" t="s">
        <v>513</v>
      </c>
      <c r="B292" s="107"/>
      <c r="C292" s="107" t="s">
        <v>2</v>
      </c>
      <c r="D292" s="108"/>
      <c r="E292" s="77" t="s">
        <v>115</v>
      </c>
      <c r="F292" s="77" t="s">
        <v>113</v>
      </c>
      <c r="G292" s="74" t="s">
        <v>515</v>
      </c>
      <c r="H292" s="104" t="s">
        <v>516</v>
      </c>
      <c r="I292" s="111" t="s">
        <v>517</v>
      </c>
      <c r="J292" s="104" t="s">
        <v>518</v>
      </c>
      <c r="K292" s="3">
        <v>6945953</v>
      </c>
      <c r="L292" s="3">
        <v>6938067.2599999998</v>
      </c>
      <c r="M292" s="3">
        <v>7503800</v>
      </c>
      <c r="N292" s="3">
        <v>7647500</v>
      </c>
      <c r="O292" s="3">
        <v>7647500</v>
      </c>
    </row>
    <row r="293" spans="1:15" ht="232.5" customHeight="1" x14ac:dyDescent="0.2">
      <c r="A293" s="7" t="s">
        <v>513</v>
      </c>
      <c r="B293" s="107"/>
      <c r="C293" s="107"/>
      <c r="D293" s="109"/>
      <c r="E293" s="78"/>
      <c r="F293" s="78"/>
      <c r="G293" s="76"/>
      <c r="H293" s="104"/>
      <c r="I293" s="111"/>
      <c r="J293" s="104"/>
      <c r="K293" s="3"/>
      <c r="L293" s="3"/>
      <c r="M293" s="3"/>
      <c r="N293" s="3"/>
      <c r="O293" s="3"/>
    </row>
    <row r="294" spans="1:15" ht="232.5" customHeight="1" x14ac:dyDescent="0.2">
      <c r="A294" s="7" t="s">
        <v>513</v>
      </c>
      <c r="B294" s="107"/>
      <c r="C294" s="107"/>
      <c r="D294" s="109"/>
      <c r="E294" s="78"/>
      <c r="F294" s="78"/>
      <c r="G294" s="76"/>
      <c r="H294" s="104"/>
      <c r="I294" s="111"/>
      <c r="J294" s="104"/>
      <c r="K294" s="3"/>
      <c r="L294" s="3"/>
      <c r="M294" s="3"/>
      <c r="N294" s="3"/>
      <c r="O294" s="3"/>
    </row>
    <row r="295" spans="1:15" ht="111" customHeight="1" x14ac:dyDescent="0.2">
      <c r="A295" s="7" t="s">
        <v>513</v>
      </c>
      <c r="B295" s="107"/>
      <c r="C295" s="107"/>
      <c r="D295" s="110"/>
      <c r="E295" s="79"/>
      <c r="F295" s="79"/>
      <c r="G295" s="75"/>
      <c r="H295" s="104"/>
      <c r="I295" s="111"/>
      <c r="J295" s="104"/>
      <c r="K295" s="3"/>
      <c r="L295" s="3"/>
      <c r="M295" s="3"/>
      <c r="N295" s="3"/>
      <c r="O295" s="3"/>
    </row>
    <row r="296" spans="1:15" ht="47.25" customHeight="1" x14ac:dyDescent="0.2">
      <c r="A296" s="7" t="s">
        <v>513</v>
      </c>
      <c r="B296" s="37"/>
      <c r="C296" s="55" t="s">
        <v>3</v>
      </c>
      <c r="D296" s="42" t="s">
        <v>214</v>
      </c>
      <c r="E296" s="2"/>
      <c r="F296" s="2"/>
      <c r="G296" s="47"/>
      <c r="H296" s="47"/>
      <c r="I296" s="47"/>
      <c r="J296" s="47"/>
      <c r="K296" s="3">
        <f>K297</f>
        <v>19705374</v>
      </c>
      <c r="L296" s="3">
        <f t="shared" ref="L296:O296" si="98">L297</f>
        <v>19697058.27</v>
      </c>
      <c r="M296" s="3">
        <f t="shared" si="98"/>
        <v>21528700</v>
      </c>
      <c r="N296" s="3">
        <f t="shared" si="98"/>
        <v>22411400</v>
      </c>
      <c r="O296" s="3">
        <f t="shared" si="98"/>
        <v>22411400</v>
      </c>
    </row>
    <row r="297" spans="1:15" ht="293.25" x14ac:dyDescent="0.2">
      <c r="A297" s="7" t="s">
        <v>513</v>
      </c>
      <c r="B297" s="37"/>
      <c r="C297" s="48" t="s">
        <v>3</v>
      </c>
      <c r="D297" s="48"/>
      <c r="E297" s="2" t="s">
        <v>115</v>
      </c>
      <c r="F297" s="2" t="s">
        <v>113</v>
      </c>
      <c r="G297" s="48" t="s">
        <v>519</v>
      </c>
      <c r="H297" s="56" t="s">
        <v>520</v>
      </c>
      <c r="I297" s="2" t="s">
        <v>509</v>
      </c>
      <c r="J297" s="2" t="s">
        <v>521</v>
      </c>
      <c r="K297" s="3">
        <v>19705374</v>
      </c>
      <c r="L297" s="3">
        <v>19697058.27</v>
      </c>
      <c r="M297" s="3">
        <v>21528700</v>
      </c>
      <c r="N297" s="3">
        <v>22411400</v>
      </c>
      <c r="O297" s="3">
        <v>22411400</v>
      </c>
    </row>
    <row r="298" spans="1:15" ht="63.75" x14ac:dyDescent="0.2">
      <c r="A298" s="7" t="s">
        <v>513</v>
      </c>
      <c r="B298" s="57"/>
      <c r="C298" s="55" t="s">
        <v>4</v>
      </c>
      <c r="D298" s="58" t="s">
        <v>220</v>
      </c>
      <c r="E298" s="57"/>
      <c r="F298" s="57"/>
      <c r="G298" s="57"/>
      <c r="H298" s="57"/>
      <c r="I298" s="57"/>
      <c r="J298" s="57"/>
      <c r="K298" s="3">
        <f>K299</f>
        <v>336286</v>
      </c>
      <c r="L298" s="3">
        <f>L299</f>
        <v>336285.53</v>
      </c>
      <c r="M298" s="3">
        <f>M299</f>
        <v>647100</v>
      </c>
      <c r="N298" s="3">
        <f>N299</f>
        <v>337900</v>
      </c>
      <c r="O298" s="3">
        <f>O299</f>
        <v>647100</v>
      </c>
    </row>
    <row r="299" spans="1:15" ht="165.75" x14ac:dyDescent="0.2">
      <c r="A299" s="7" t="s">
        <v>513</v>
      </c>
      <c r="B299" s="44"/>
      <c r="C299" s="42" t="s">
        <v>4</v>
      </c>
      <c r="D299" s="58"/>
      <c r="E299" s="44" t="s">
        <v>115</v>
      </c>
      <c r="F299" s="44" t="s">
        <v>113</v>
      </c>
      <c r="G299" s="42" t="s">
        <v>245</v>
      </c>
      <c r="H299" s="42" t="s">
        <v>511</v>
      </c>
      <c r="I299" s="42" t="s">
        <v>246</v>
      </c>
      <c r="J299" s="54" t="s">
        <v>512</v>
      </c>
      <c r="K299" s="3">
        <v>336286</v>
      </c>
      <c r="L299" s="3">
        <v>336285.53</v>
      </c>
      <c r="M299" s="3">
        <v>647100</v>
      </c>
      <c r="N299" s="3">
        <v>337900</v>
      </c>
      <c r="O299" s="3">
        <v>647100</v>
      </c>
    </row>
    <row r="300" spans="1:15" ht="23.25" customHeight="1" x14ac:dyDescent="0.2">
      <c r="A300" s="7" t="s">
        <v>49</v>
      </c>
      <c r="B300" s="86" t="s">
        <v>110</v>
      </c>
      <c r="C300" s="87"/>
      <c r="D300" s="88"/>
      <c r="E300" s="7"/>
      <c r="F300" s="7"/>
      <c r="G300" s="7"/>
      <c r="H300" s="7"/>
      <c r="I300" s="7"/>
      <c r="J300" s="7"/>
      <c r="K300" s="3">
        <f>K301+K303+K305+K307+K311+K313+K315+K318+K321+K323+K325+K328+K330+K333+K336</f>
        <v>1296644471</v>
      </c>
      <c r="L300" s="3">
        <f t="shared" ref="L300:O300" si="99">L301+L303+L305+L307+L311+L313+L315+L318+L321+L323+L325+L328+L330+L333+L336</f>
        <v>1162010265.3500001</v>
      </c>
      <c r="M300" s="3">
        <f t="shared" si="99"/>
        <v>1465302795</v>
      </c>
      <c r="N300" s="3">
        <f t="shared" si="99"/>
        <v>761112043</v>
      </c>
      <c r="O300" s="3">
        <f t="shared" si="99"/>
        <v>450564600</v>
      </c>
    </row>
    <row r="301" spans="1:15" ht="25.5" x14ac:dyDescent="0.2">
      <c r="A301" s="7" t="s">
        <v>49</v>
      </c>
      <c r="B301" s="7"/>
      <c r="C301" s="8" t="s">
        <v>28</v>
      </c>
      <c r="D301" s="4" t="s">
        <v>190</v>
      </c>
      <c r="E301" s="7"/>
      <c r="F301" s="7"/>
      <c r="G301" s="7"/>
      <c r="H301" s="7"/>
      <c r="I301" s="7"/>
      <c r="J301" s="7"/>
      <c r="K301" s="3">
        <f>K302</f>
        <v>1072182</v>
      </c>
      <c r="L301" s="3">
        <f t="shared" ref="L301:O301" si="100">L302</f>
        <v>1072182</v>
      </c>
      <c r="M301" s="3">
        <f t="shared" si="100"/>
        <v>0</v>
      </c>
      <c r="N301" s="3">
        <f t="shared" si="100"/>
        <v>0</v>
      </c>
      <c r="O301" s="3">
        <f t="shared" si="100"/>
        <v>0</v>
      </c>
    </row>
    <row r="302" spans="1:15" ht="117.75" customHeight="1" x14ac:dyDescent="0.2">
      <c r="A302" s="2" t="s">
        <v>49</v>
      </c>
      <c r="B302" s="2"/>
      <c r="C302" s="4" t="s">
        <v>28</v>
      </c>
      <c r="D302" s="4"/>
      <c r="E302" s="2" t="s">
        <v>115</v>
      </c>
      <c r="F302" s="2" t="s">
        <v>90</v>
      </c>
      <c r="G302" s="53" t="s">
        <v>530</v>
      </c>
      <c r="H302" s="53" t="s">
        <v>531</v>
      </c>
      <c r="I302" s="53" t="s">
        <v>532</v>
      </c>
      <c r="J302" s="54" t="s">
        <v>533</v>
      </c>
      <c r="K302" s="3">
        <v>1072182</v>
      </c>
      <c r="L302" s="3">
        <v>1072182</v>
      </c>
      <c r="M302" s="3"/>
      <c r="N302" s="3"/>
      <c r="O302" s="3"/>
    </row>
    <row r="303" spans="1:15" ht="38.25" x14ac:dyDescent="0.2">
      <c r="A303" s="7" t="s">
        <v>49</v>
      </c>
      <c r="B303" s="7"/>
      <c r="C303" s="8" t="s">
        <v>50</v>
      </c>
      <c r="D303" s="4" t="s">
        <v>191</v>
      </c>
      <c r="E303" s="7"/>
      <c r="F303" s="7"/>
      <c r="G303" s="7"/>
      <c r="H303" s="7"/>
      <c r="I303" s="7"/>
      <c r="J303" s="7"/>
      <c r="K303" s="3">
        <f t="shared" ref="K303:O305" si="101">K304</f>
        <v>908289144</v>
      </c>
      <c r="L303" s="3">
        <f t="shared" si="101"/>
        <v>820689547.30999994</v>
      </c>
      <c r="M303" s="3">
        <f t="shared" si="101"/>
        <v>726655968</v>
      </c>
      <c r="N303" s="3">
        <f t="shared" si="101"/>
        <v>0</v>
      </c>
      <c r="O303" s="3">
        <f t="shared" si="101"/>
        <v>0</v>
      </c>
    </row>
    <row r="304" spans="1:15" ht="280.5" x14ac:dyDescent="0.2">
      <c r="A304" s="2" t="s">
        <v>49</v>
      </c>
      <c r="B304" s="2"/>
      <c r="C304" s="4" t="s">
        <v>50</v>
      </c>
      <c r="D304" s="4"/>
      <c r="E304" s="2" t="s">
        <v>119</v>
      </c>
      <c r="F304" s="2" t="s">
        <v>118</v>
      </c>
      <c r="G304" s="20" t="s">
        <v>534</v>
      </c>
      <c r="H304" s="20" t="s">
        <v>535</v>
      </c>
      <c r="I304" s="50" t="s">
        <v>532</v>
      </c>
      <c r="J304" s="51" t="s">
        <v>533</v>
      </c>
      <c r="K304" s="3">
        <v>908289144</v>
      </c>
      <c r="L304" s="3">
        <v>820689547.30999994</v>
      </c>
      <c r="M304" s="3">
        <v>726655968</v>
      </c>
      <c r="N304" s="3"/>
      <c r="O304" s="3"/>
    </row>
    <row r="305" spans="1:15" ht="89.25" x14ac:dyDescent="0.2">
      <c r="A305" s="7" t="s">
        <v>49</v>
      </c>
      <c r="B305" s="7"/>
      <c r="C305" s="8" t="s">
        <v>51</v>
      </c>
      <c r="D305" s="10" t="s">
        <v>192</v>
      </c>
      <c r="E305" s="7"/>
      <c r="F305" s="7"/>
      <c r="G305" s="7"/>
      <c r="H305" s="7"/>
      <c r="I305" s="7"/>
      <c r="J305" s="7"/>
      <c r="K305" s="3">
        <f t="shared" si="101"/>
        <v>7136631</v>
      </c>
      <c r="L305" s="3">
        <f t="shared" si="101"/>
        <v>5338923.95</v>
      </c>
      <c r="M305" s="3">
        <f t="shared" si="101"/>
        <v>0</v>
      </c>
      <c r="N305" s="3">
        <f t="shared" si="101"/>
        <v>0</v>
      </c>
      <c r="O305" s="3">
        <f t="shared" si="101"/>
        <v>0</v>
      </c>
    </row>
    <row r="306" spans="1:15" ht="203.25" customHeight="1" x14ac:dyDescent="0.2">
      <c r="A306" s="2" t="s">
        <v>49</v>
      </c>
      <c r="B306" s="2"/>
      <c r="C306" s="4" t="s">
        <v>51</v>
      </c>
      <c r="D306" s="10"/>
      <c r="E306" s="2" t="s">
        <v>116</v>
      </c>
      <c r="F306" s="2" t="s">
        <v>121</v>
      </c>
      <c r="G306" s="20" t="s">
        <v>536</v>
      </c>
      <c r="H306" s="20" t="s">
        <v>537</v>
      </c>
      <c r="I306" s="20" t="s">
        <v>532</v>
      </c>
      <c r="J306" s="2" t="s">
        <v>538</v>
      </c>
      <c r="K306" s="3">
        <v>7136631</v>
      </c>
      <c r="L306" s="3">
        <v>5338923.95</v>
      </c>
      <c r="M306" s="3"/>
      <c r="N306" s="3"/>
      <c r="O306" s="3"/>
    </row>
    <row r="307" spans="1:15" ht="25.5" x14ac:dyDescent="0.2">
      <c r="A307" s="7" t="s">
        <v>49</v>
      </c>
      <c r="B307" s="7"/>
      <c r="C307" s="8" t="s">
        <v>7</v>
      </c>
      <c r="D307" s="4" t="s">
        <v>197</v>
      </c>
      <c r="E307" s="7"/>
      <c r="F307" s="7"/>
      <c r="G307" s="7"/>
      <c r="H307" s="7"/>
      <c r="I307" s="7"/>
      <c r="J307" s="7"/>
      <c r="K307" s="3">
        <f>K308+K310+K309</f>
        <v>10569282</v>
      </c>
      <c r="L307" s="3">
        <f t="shared" ref="L307:O307" si="102">L308+L310+L309</f>
        <v>114520</v>
      </c>
      <c r="M307" s="3">
        <f t="shared" si="102"/>
        <v>168700</v>
      </c>
      <c r="N307" s="3">
        <f t="shared" si="102"/>
        <v>168700</v>
      </c>
      <c r="O307" s="3">
        <f t="shared" si="102"/>
        <v>168700</v>
      </c>
    </row>
    <row r="308" spans="1:15" ht="54" customHeight="1" x14ac:dyDescent="0.2">
      <c r="A308" s="2" t="s">
        <v>49</v>
      </c>
      <c r="B308" s="2"/>
      <c r="C308" s="4" t="s">
        <v>7</v>
      </c>
      <c r="D308" s="4"/>
      <c r="E308" s="2" t="s">
        <v>115</v>
      </c>
      <c r="F308" s="2" t="s">
        <v>90</v>
      </c>
      <c r="G308" s="74" t="s">
        <v>539</v>
      </c>
      <c r="H308" s="77" t="s">
        <v>540</v>
      </c>
      <c r="I308" s="77" t="s">
        <v>532</v>
      </c>
      <c r="J308" s="77" t="s">
        <v>533</v>
      </c>
      <c r="K308" s="3">
        <v>57620</v>
      </c>
      <c r="L308" s="3">
        <v>54120</v>
      </c>
      <c r="M308" s="3">
        <v>89900</v>
      </c>
      <c r="N308" s="3">
        <v>89900</v>
      </c>
      <c r="O308" s="3">
        <v>89900</v>
      </c>
    </row>
    <row r="309" spans="1:15" ht="54" customHeight="1" x14ac:dyDescent="0.2">
      <c r="A309" s="51" t="s">
        <v>49</v>
      </c>
      <c r="B309" s="51"/>
      <c r="C309" s="50" t="s">
        <v>7</v>
      </c>
      <c r="D309" s="50"/>
      <c r="E309" s="51" t="s">
        <v>112</v>
      </c>
      <c r="F309" s="51" t="s">
        <v>114</v>
      </c>
      <c r="G309" s="76"/>
      <c r="H309" s="78"/>
      <c r="I309" s="78"/>
      <c r="J309" s="78"/>
      <c r="K309" s="3">
        <v>10451262</v>
      </c>
      <c r="L309" s="3"/>
      <c r="M309" s="3"/>
      <c r="N309" s="3"/>
      <c r="O309" s="3"/>
    </row>
    <row r="310" spans="1:15" ht="54" customHeight="1" x14ac:dyDescent="0.2">
      <c r="A310" s="2" t="s">
        <v>49</v>
      </c>
      <c r="B310" s="2"/>
      <c r="C310" s="34" t="s">
        <v>7</v>
      </c>
      <c r="D310" s="34"/>
      <c r="E310" s="2" t="s">
        <v>116</v>
      </c>
      <c r="F310" s="2" t="s">
        <v>89</v>
      </c>
      <c r="G310" s="75"/>
      <c r="H310" s="79"/>
      <c r="I310" s="79"/>
      <c r="J310" s="79"/>
      <c r="K310" s="3">
        <v>60400</v>
      </c>
      <c r="L310" s="3">
        <v>60400</v>
      </c>
      <c r="M310" s="3">
        <v>78800</v>
      </c>
      <c r="N310" s="3">
        <v>78800</v>
      </c>
      <c r="O310" s="3">
        <v>78800</v>
      </c>
    </row>
    <row r="311" spans="1:15" ht="76.5" x14ac:dyDescent="0.2">
      <c r="A311" s="7" t="s">
        <v>49</v>
      </c>
      <c r="B311" s="7"/>
      <c r="C311" s="8" t="s">
        <v>32</v>
      </c>
      <c r="D311" s="10" t="s">
        <v>198</v>
      </c>
      <c r="E311" s="7"/>
      <c r="F311" s="7"/>
      <c r="G311" s="7"/>
      <c r="H311" s="7"/>
      <c r="I311" s="7"/>
      <c r="J311" s="7"/>
      <c r="K311" s="3">
        <f>K312</f>
        <v>66188810</v>
      </c>
      <c r="L311" s="3">
        <f t="shared" ref="L311:O311" si="103">L312</f>
        <v>62574058.530000001</v>
      </c>
      <c r="M311" s="3">
        <f t="shared" si="103"/>
        <v>169980700</v>
      </c>
      <c r="N311" s="3">
        <f t="shared" si="103"/>
        <v>106467600</v>
      </c>
      <c r="O311" s="3">
        <f t="shared" si="103"/>
        <v>0</v>
      </c>
    </row>
    <row r="312" spans="1:15" ht="63.75" x14ac:dyDescent="0.2">
      <c r="A312" s="2" t="s">
        <v>49</v>
      </c>
      <c r="B312" s="2"/>
      <c r="C312" s="4" t="s">
        <v>32</v>
      </c>
      <c r="D312" s="10"/>
      <c r="E312" s="2" t="s">
        <v>120</v>
      </c>
      <c r="F312" s="2" t="s">
        <v>115</v>
      </c>
      <c r="G312" s="20" t="s">
        <v>542</v>
      </c>
      <c r="H312" s="50" t="s">
        <v>541</v>
      </c>
      <c r="I312" s="50" t="s">
        <v>532</v>
      </c>
      <c r="J312" s="51" t="s">
        <v>538</v>
      </c>
      <c r="K312" s="3">
        <v>66188810</v>
      </c>
      <c r="L312" s="3">
        <v>62574058.530000001</v>
      </c>
      <c r="M312" s="3">
        <v>169980700</v>
      </c>
      <c r="N312" s="3">
        <v>106467600</v>
      </c>
      <c r="O312" s="3"/>
    </row>
    <row r="313" spans="1:15" ht="76.5" x14ac:dyDescent="0.2">
      <c r="A313" s="7" t="s">
        <v>49</v>
      </c>
      <c r="B313" s="7"/>
      <c r="C313" s="8" t="s">
        <v>33</v>
      </c>
      <c r="D313" s="10" t="s">
        <v>199</v>
      </c>
      <c r="E313" s="7"/>
      <c r="F313" s="7"/>
      <c r="G313" s="7"/>
      <c r="H313" s="7"/>
      <c r="I313" s="7"/>
      <c r="J313" s="7"/>
      <c r="K313" s="3">
        <f>K314</f>
        <v>612673</v>
      </c>
      <c r="L313" s="3">
        <f t="shared" ref="L313:O313" si="104">L314</f>
        <v>0</v>
      </c>
      <c r="M313" s="3">
        <f t="shared" si="104"/>
        <v>0</v>
      </c>
      <c r="N313" s="3">
        <f t="shared" si="104"/>
        <v>0</v>
      </c>
      <c r="O313" s="3">
        <f t="shared" si="104"/>
        <v>0</v>
      </c>
    </row>
    <row r="314" spans="1:15" ht="76.5" x14ac:dyDescent="0.2">
      <c r="A314" s="2" t="s">
        <v>49</v>
      </c>
      <c r="B314" s="2"/>
      <c r="C314" s="4" t="s">
        <v>33</v>
      </c>
      <c r="D314" s="10"/>
      <c r="E314" s="2" t="s">
        <v>120</v>
      </c>
      <c r="F314" s="2" t="s">
        <v>118</v>
      </c>
      <c r="G314" s="20" t="s">
        <v>543</v>
      </c>
      <c r="H314" s="20" t="s">
        <v>544</v>
      </c>
      <c r="I314" s="50" t="s">
        <v>532</v>
      </c>
      <c r="J314" s="20" t="s">
        <v>545</v>
      </c>
      <c r="K314" s="3">
        <v>612673</v>
      </c>
      <c r="L314" s="3"/>
      <c r="M314" s="3"/>
      <c r="N314" s="3"/>
      <c r="O314" s="3"/>
    </row>
    <row r="315" spans="1:15" ht="25.5" x14ac:dyDescent="0.2">
      <c r="A315" s="7" t="s">
        <v>49</v>
      </c>
      <c r="B315" s="7"/>
      <c r="C315" s="8" t="s">
        <v>46</v>
      </c>
      <c r="D315" s="4" t="s">
        <v>203</v>
      </c>
      <c r="E315" s="7"/>
      <c r="F315" s="7"/>
      <c r="G315" s="7"/>
      <c r="H315" s="7"/>
      <c r="I315" s="7"/>
      <c r="J315" s="7"/>
      <c r="K315" s="3">
        <f t="shared" ref="K315:O315" si="105">K316+K317</f>
        <v>48640794</v>
      </c>
      <c r="L315" s="3">
        <f t="shared" si="105"/>
        <v>32202929.310000002</v>
      </c>
      <c r="M315" s="3">
        <f t="shared" si="105"/>
        <v>0</v>
      </c>
      <c r="N315" s="3">
        <f t="shared" si="105"/>
        <v>0</v>
      </c>
      <c r="O315" s="3">
        <f t="shared" si="105"/>
        <v>0</v>
      </c>
    </row>
    <row r="316" spans="1:15" ht="53.25" customHeight="1" x14ac:dyDescent="0.2">
      <c r="A316" s="2" t="s">
        <v>49</v>
      </c>
      <c r="B316" s="2"/>
      <c r="C316" s="4" t="s">
        <v>46</v>
      </c>
      <c r="D316" s="4"/>
      <c r="E316" s="2" t="s">
        <v>120</v>
      </c>
      <c r="F316" s="2" t="s">
        <v>112</v>
      </c>
      <c r="G316" s="80" t="s">
        <v>546</v>
      </c>
      <c r="H316" s="80" t="s">
        <v>547</v>
      </c>
      <c r="I316" s="80" t="s">
        <v>532</v>
      </c>
      <c r="J316" s="80" t="s">
        <v>548</v>
      </c>
      <c r="K316" s="3">
        <v>30726931</v>
      </c>
      <c r="L316" s="3">
        <v>16159511.59</v>
      </c>
      <c r="M316" s="3"/>
      <c r="N316" s="3"/>
      <c r="O316" s="3"/>
    </row>
    <row r="317" spans="1:15" ht="53.25" customHeight="1" x14ac:dyDescent="0.2">
      <c r="A317" s="2" t="s">
        <v>49</v>
      </c>
      <c r="B317" s="2"/>
      <c r="C317" s="4" t="s">
        <v>46</v>
      </c>
      <c r="D317" s="4"/>
      <c r="E317" s="2" t="s">
        <v>117</v>
      </c>
      <c r="F317" s="2" t="s">
        <v>115</v>
      </c>
      <c r="G317" s="80"/>
      <c r="H317" s="80"/>
      <c r="I317" s="80"/>
      <c r="J317" s="80"/>
      <c r="K317" s="3">
        <v>17913863</v>
      </c>
      <c r="L317" s="3">
        <v>16043417.720000001</v>
      </c>
      <c r="M317" s="3"/>
      <c r="N317" s="3"/>
      <c r="O317" s="3"/>
    </row>
    <row r="318" spans="1:15" ht="80.25" customHeight="1" x14ac:dyDescent="0.2">
      <c r="A318" s="7" t="s">
        <v>49</v>
      </c>
      <c r="B318" s="7"/>
      <c r="C318" s="8" t="s">
        <v>48</v>
      </c>
      <c r="D318" s="4" t="s">
        <v>204</v>
      </c>
      <c r="E318" s="7"/>
      <c r="F318" s="7"/>
      <c r="G318" s="7"/>
      <c r="H318" s="7"/>
      <c r="I318" s="7"/>
      <c r="J318" s="7"/>
      <c r="K318" s="3">
        <f>K319+K320</f>
        <v>84898148</v>
      </c>
      <c r="L318" s="3">
        <f t="shared" ref="L318:O318" si="106">L319+L320</f>
        <v>74398050.090000004</v>
      </c>
      <c r="M318" s="3">
        <f t="shared" si="106"/>
        <v>422242527</v>
      </c>
      <c r="N318" s="3">
        <f t="shared" si="106"/>
        <v>505144843</v>
      </c>
      <c r="O318" s="3">
        <f t="shared" si="106"/>
        <v>300000000</v>
      </c>
    </row>
    <row r="319" spans="1:15" ht="80.25" customHeight="1" x14ac:dyDescent="0.2">
      <c r="A319" s="2" t="s">
        <v>49</v>
      </c>
      <c r="B319" s="2"/>
      <c r="C319" s="4" t="s">
        <v>48</v>
      </c>
      <c r="D319" s="4"/>
      <c r="E319" s="2" t="s">
        <v>88</v>
      </c>
      <c r="F319" s="2" t="s">
        <v>115</v>
      </c>
      <c r="G319" s="80" t="s">
        <v>549</v>
      </c>
      <c r="H319" s="80" t="s">
        <v>550</v>
      </c>
      <c r="I319" s="80" t="s">
        <v>532</v>
      </c>
      <c r="J319" s="80" t="s">
        <v>548</v>
      </c>
      <c r="K319" s="3">
        <v>78709262</v>
      </c>
      <c r="L319" s="3">
        <v>72300171.170000002</v>
      </c>
      <c r="M319" s="3"/>
      <c r="N319" s="3"/>
      <c r="O319" s="3"/>
    </row>
    <row r="320" spans="1:15" ht="99.75" customHeight="1" x14ac:dyDescent="0.2">
      <c r="A320" s="2" t="s">
        <v>49</v>
      </c>
      <c r="B320" s="2"/>
      <c r="C320" s="4" t="s">
        <v>48</v>
      </c>
      <c r="D320" s="4"/>
      <c r="E320" s="2" t="s">
        <v>88</v>
      </c>
      <c r="F320" s="2" t="s">
        <v>118</v>
      </c>
      <c r="G320" s="80"/>
      <c r="H320" s="80"/>
      <c r="I320" s="80"/>
      <c r="J320" s="80"/>
      <c r="K320" s="3">
        <v>6188886</v>
      </c>
      <c r="L320" s="3">
        <v>2097878.92</v>
      </c>
      <c r="M320" s="3">
        <v>422242527</v>
      </c>
      <c r="N320" s="3">
        <v>505144843</v>
      </c>
      <c r="O320" s="3">
        <v>300000000</v>
      </c>
    </row>
    <row r="321" spans="1:15" ht="85.5" customHeight="1" x14ac:dyDescent="0.2">
      <c r="A321" s="7" t="s">
        <v>49</v>
      </c>
      <c r="B321" s="7"/>
      <c r="C321" s="8" t="s">
        <v>52</v>
      </c>
      <c r="D321" s="10" t="s">
        <v>206</v>
      </c>
      <c r="E321" s="7"/>
      <c r="F321" s="7"/>
      <c r="G321" s="7"/>
      <c r="H321" s="7"/>
      <c r="I321" s="7"/>
      <c r="J321" s="7"/>
      <c r="K321" s="3">
        <f>K322</f>
        <v>26187933</v>
      </c>
      <c r="L321" s="3">
        <f t="shared" ref="L321:O321" si="107">L322</f>
        <v>25184310</v>
      </c>
      <c r="M321" s="3">
        <f t="shared" si="107"/>
        <v>0</v>
      </c>
      <c r="N321" s="3">
        <f t="shared" si="107"/>
        <v>0</v>
      </c>
      <c r="O321" s="3">
        <f t="shared" si="107"/>
        <v>0</v>
      </c>
    </row>
    <row r="322" spans="1:15" ht="89.25" x14ac:dyDescent="0.2">
      <c r="A322" s="2" t="s">
        <v>49</v>
      </c>
      <c r="B322" s="2"/>
      <c r="C322" s="4" t="s">
        <v>52</v>
      </c>
      <c r="D322" s="10"/>
      <c r="E322" s="2" t="s">
        <v>119</v>
      </c>
      <c r="F322" s="2" t="s">
        <v>112</v>
      </c>
      <c r="G322" s="20" t="s">
        <v>551</v>
      </c>
      <c r="H322" s="20" t="s">
        <v>552</v>
      </c>
      <c r="I322" s="20" t="s">
        <v>532</v>
      </c>
      <c r="J322" s="20" t="s">
        <v>548</v>
      </c>
      <c r="K322" s="3">
        <v>26187933</v>
      </c>
      <c r="L322" s="3">
        <v>25184310</v>
      </c>
      <c r="M322" s="3"/>
      <c r="N322" s="3"/>
      <c r="O322" s="3"/>
    </row>
    <row r="323" spans="1:15" ht="409.5" x14ac:dyDescent="0.2">
      <c r="A323" s="7" t="s">
        <v>49</v>
      </c>
      <c r="B323" s="7"/>
      <c r="C323" s="8" t="s">
        <v>53</v>
      </c>
      <c r="D323" s="10" t="s">
        <v>207</v>
      </c>
      <c r="E323" s="7"/>
      <c r="F323" s="7"/>
      <c r="G323" s="7"/>
      <c r="H323" s="7"/>
      <c r="I323" s="7"/>
      <c r="J323" s="7"/>
      <c r="K323" s="3">
        <f>K324</f>
        <v>5382843</v>
      </c>
      <c r="L323" s="3">
        <f t="shared" ref="L323:O323" si="108">L324</f>
        <v>3936116.54</v>
      </c>
      <c r="M323" s="3">
        <f t="shared" si="108"/>
        <v>19544200</v>
      </c>
      <c r="N323" s="3">
        <f t="shared" si="108"/>
        <v>20041100</v>
      </c>
      <c r="O323" s="3">
        <f t="shared" si="108"/>
        <v>20041100</v>
      </c>
    </row>
    <row r="324" spans="1:15" ht="76.5" x14ac:dyDescent="0.2">
      <c r="A324" s="2" t="s">
        <v>49</v>
      </c>
      <c r="B324" s="2"/>
      <c r="C324" s="4" t="s">
        <v>53</v>
      </c>
      <c r="D324" s="10"/>
      <c r="E324" s="2" t="s">
        <v>116</v>
      </c>
      <c r="F324" s="2" t="s">
        <v>89</v>
      </c>
      <c r="G324" s="20" t="s">
        <v>553</v>
      </c>
      <c r="H324" s="20" t="s">
        <v>554</v>
      </c>
      <c r="I324" s="20" t="s">
        <v>555</v>
      </c>
      <c r="J324" s="20" t="s">
        <v>556</v>
      </c>
      <c r="K324" s="3">
        <v>5382843</v>
      </c>
      <c r="L324" s="3">
        <v>3936116.54</v>
      </c>
      <c r="M324" s="3">
        <v>19544200</v>
      </c>
      <c r="N324" s="3">
        <v>20041100</v>
      </c>
      <c r="O324" s="3">
        <v>20041100</v>
      </c>
    </row>
    <row r="325" spans="1:15" ht="25.5" x14ac:dyDescent="0.2">
      <c r="A325" s="7" t="s">
        <v>49</v>
      </c>
      <c r="B325" s="7"/>
      <c r="C325" s="8" t="s">
        <v>2</v>
      </c>
      <c r="D325" s="4" t="s">
        <v>213</v>
      </c>
      <c r="E325" s="7"/>
      <c r="F325" s="7"/>
      <c r="G325" s="7"/>
      <c r="H325" s="7"/>
      <c r="I325" s="7"/>
      <c r="J325" s="7"/>
      <c r="K325" s="3">
        <f>K326+K327</f>
        <v>22557211</v>
      </c>
      <c r="L325" s="3">
        <f t="shared" ref="L325:O325" si="109">L326+L327</f>
        <v>22119038.449999999</v>
      </c>
      <c r="M325" s="3">
        <f t="shared" si="109"/>
        <v>22619700</v>
      </c>
      <c r="N325" s="3">
        <f t="shared" si="109"/>
        <v>23313800</v>
      </c>
      <c r="O325" s="3">
        <f t="shared" si="109"/>
        <v>23310300</v>
      </c>
    </row>
    <row r="326" spans="1:15" ht="95.25" customHeight="1" x14ac:dyDescent="0.2">
      <c r="A326" s="2" t="s">
        <v>49</v>
      </c>
      <c r="B326" s="2"/>
      <c r="C326" s="4" t="s">
        <v>2</v>
      </c>
      <c r="D326" s="4"/>
      <c r="E326" s="2" t="s">
        <v>115</v>
      </c>
      <c r="F326" s="2" t="s">
        <v>90</v>
      </c>
      <c r="G326" s="74" t="s">
        <v>345</v>
      </c>
      <c r="H326" s="74" t="s">
        <v>557</v>
      </c>
      <c r="I326" s="74" t="s">
        <v>532</v>
      </c>
      <c r="J326" s="74" t="s">
        <v>558</v>
      </c>
      <c r="K326" s="3">
        <v>22552211</v>
      </c>
      <c r="L326" s="3">
        <v>22114038.449999999</v>
      </c>
      <c r="M326" s="3">
        <v>22619700</v>
      </c>
      <c r="N326" s="3">
        <v>23313800</v>
      </c>
      <c r="O326" s="3">
        <v>23310300</v>
      </c>
    </row>
    <row r="327" spans="1:15" ht="95.25" customHeight="1" x14ac:dyDescent="0.2">
      <c r="A327" s="51" t="s">
        <v>49</v>
      </c>
      <c r="B327" s="51"/>
      <c r="C327" s="50" t="s">
        <v>2</v>
      </c>
      <c r="D327" s="50"/>
      <c r="E327" s="51" t="s">
        <v>116</v>
      </c>
      <c r="F327" s="51" t="s">
        <v>89</v>
      </c>
      <c r="G327" s="75"/>
      <c r="H327" s="75"/>
      <c r="I327" s="75"/>
      <c r="J327" s="75"/>
      <c r="K327" s="3">
        <v>5000</v>
      </c>
      <c r="L327" s="3">
        <v>5000</v>
      </c>
      <c r="M327" s="3"/>
      <c r="N327" s="3"/>
      <c r="O327" s="3"/>
    </row>
    <row r="328" spans="1:15" ht="23.25" customHeight="1" x14ac:dyDescent="0.2">
      <c r="A328" s="7" t="s">
        <v>49</v>
      </c>
      <c r="B328" s="7"/>
      <c r="C328" s="8" t="s">
        <v>3</v>
      </c>
      <c r="D328" s="4" t="s">
        <v>214</v>
      </c>
      <c r="E328" s="7"/>
      <c r="F328" s="7"/>
      <c r="G328" s="7"/>
      <c r="H328" s="7"/>
      <c r="I328" s="7"/>
      <c r="J328" s="7"/>
      <c r="K328" s="3">
        <f>K329</f>
        <v>54143100</v>
      </c>
      <c r="L328" s="3">
        <f t="shared" ref="L328:O328" si="110">L329</f>
        <v>54137018.270000003</v>
      </c>
      <c r="M328" s="3">
        <f t="shared" si="110"/>
        <v>56076900</v>
      </c>
      <c r="N328" s="3">
        <f t="shared" si="110"/>
        <v>58379800</v>
      </c>
      <c r="O328" s="3">
        <f t="shared" si="110"/>
        <v>58379800</v>
      </c>
    </row>
    <row r="329" spans="1:15" ht="89.25" x14ac:dyDescent="0.2">
      <c r="A329" s="2" t="s">
        <v>49</v>
      </c>
      <c r="B329" s="2"/>
      <c r="C329" s="4" t="s">
        <v>3</v>
      </c>
      <c r="D329" s="4"/>
      <c r="E329" s="2" t="s">
        <v>115</v>
      </c>
      <c r="F329" s="2" t="s">
        <v>90</v>
      </c>
      <c r="G329" s="20" t="s">
        <v>559</v>
      </c>
      <c r="H329" s="20" t="s">
        <v>560</v>
      </c>
      <c r="I329" s="50" t="s">
        <v>532</v>
      </c>
      <c r="J329" s="20" t="s">
        <v>561</v>
      </c>
      <c r="K329" s="3">
        <v>54143100</v>
      </c>
      <c r="L329" s="3">
        <v>54137018.270000003</v>
      </c>
      <c r="M329" s="3">
        <v>56076900</v>
      </c>
      <c r="N329" s="3">
        <v>58379800</v>
      </c>
      <c r="O329" s="3">
        <v>58379800</v>
      </c>
    </row>
    <row r="330" spans="1:15" ht="51" x14ac:dyDescent="0.2">
      <c r="A330" s="7" t="s">
        <v>49</v>
      </c>
      <c r="B330" s="7"/>
      <c r="C330" s="8" t="s">
        <v>12</v>
      </c>
      <c r="D330" s="10" t="s">
        <v>216</v>
      </c>
      <c r="E330" s="7"/>
      <c r="F330" s="7"/>
      <c r="G330" s="7"/>
      <c r="H330" s="7"/>
      <c r="I330" s="7"/>
      <c r="J330" s="7"/>
      <c r="K330" s="3">
        <f>K331+K332</f>
        <v>59286812</v>
      </c>
      <c r="L330" s="3">
        <f t="shared" ref="L330:O330" si="111">L331+L332</f>
        <v>58657718.479999997</v>
      </c>
      <c r="M330" s="3">
        <f t="shared" si="111"/>
        <v>45152400</v>
      </c>
      <c r="N330" s="3">
        <f t="shared" si="111"/>
        <v>45820500</v>
      </c>
      <c r="O330" s="3">
        <f t="shared" si="111"/>
        <v>45803000</v>
      </c>
    </row>
    <row r="331" spans="1:15" ht="60.75" customHeight="1" x14ac:dyDescent="0.2">
      <c r="A331" s="2" t="s">
        <v>49</v>
      </c>
      <c r="B331" s="2"/>
      <c r="C331" s="15" t="s">
        <v>12</v>
      </c>
      <c r="D331" s="105"/>
      <c r="E331" s="2" t="s">
        <v>116</v>
      </c>
      <c r="F331" s="2" t="s">
        <v>89</v>
      </c>
      <c r="G331" s="74" t="s">
        <v>562</v>
      </c>
      <c r="H331" s="74" t="s">
        <v>563</v>
      </c>
      <c r="I331" s="77" t="s">
        <v>532</v>
      </c>
      <c r="J331" s="77" t="s">
        <v>564</v>
      </c>
      <c r="K331" s="3">
        <v>43566381</v>
      </c>
      <c r="L331" s="3">
        <v>42937289.039999999</v>
      </c>
      <c r="M331" s="3">
        <v>45152400</v>
      </c>
      <c r="N331" s="3">
        <v>45820500</v>
      </c>
      <c r="O331" s="3">
        <v>45803000</v>
      </c>
    </row>
    <row r="332" spans="1:15" ht="69" customHeight="1" x14ac:dyDescent="0.2">
      <c r="A332" s="2" t="s">
        <v>49</v>
      </c>
      <c r="B332" s="2"/>
      <c r="C332" s="4" t="s">
        <v>12</v>
      </c>
      <c r="D332" s="106"/>
      <c r="E332" s="2" t="s">
        <v>119</v>
      </c>
      <c r="F332" s="2" t="s">
        <v>118</v>
      </c>
      <c r="G332" s="76"/>
      <c r="H332" s="76"/>
      <c r="I332" s="78"/>
      <c r="J332" s="78"/>
      <c r="K332" s="3">
        <v>15720431</v>
      </c>
      <c r="L332" s="3">
        <v>15720429.439999999</v>
      </c>
      <c r="M332" s="3"/>
      <c r="N332" s="3"/>
      <c r="O332" s="3"/>
    </row>
    <row r="333" spans="1:15" ht="63.75" customHeight="1" x14ac:dyDescent="0.2">
      <c r="A333" s="7" t="s">
        <v>49</v>
      </c>
      <c r="B333" s="7"/>
      <c r="C333" s="8" t="s">
        <v>4</v>
      </c>
      <c r="D333" s="10" t="s">
        <v>220</v>
      </c>
      <c r="E333" s="7"/>
      <c r="F333" s="7"/>
      <c r="G333" s="7"/>
      <c r="H333" s="7"/>
      <c r="I333" s="7"/>
      <c r="J333" s="7"/>
      <c r="K333" s="3">
        <f>K334+K335</f>
        <v>1609374</v>
      </c>
      <c r="L333" s="3">
        <f t="shared" ref="L333:O333" si="112">L334+L335</f>
        <v>1516319.22</v>
      </c>
      <c r="M333" s="3">
        <f t="shared" si="112"/>
        <v>2861700</v>
      </c>
      <c r="N333" s="3">
        <f t="shared" si="112"/>
        <v>1775700</v>
      </c>
      <c r="O333" s="3">
        <f t="shared" si="112"/>
        <v>2861700</v>
      </c>
    </row>
    <row r="334" spans="1:15" ht="66" customHeight="1" x14ac:dyDescent="0.2">
      <c r="A334" s="2" t="s">
        <v>49</v>
      </c>
      <c r="B334" s="2"/>
      <c r="C334" s="4" t="s">
        <v>4</v>
      </c>
      <c r="D334" s="10"/>
      <c r="E334" s="2" t="s">
        <v>115</v>
      </c>
      <c r="F334" s="2" t="s">
        <v>90</v>
      </c>
      <c r="G334" s="80" t="s">
        <v>565</v>
      </c>
      <c r="H334" s="80" t="s">
        <v>566</v>
      </c>
      <c r="I334" s="77" t="s">
        <v>532</v>
      </c>
      <c r="J334" s="80" t="s">
        <v>567</v>
      </c>
      <c r="K334" s="3">
        <v>1097723</v>
      </c>
      <c r="L334" s="3">
        <v>1063873.76</v>
      </c>
      <c r="M334" s="3">
        <v>1873900</v>
      </c>
      <c r="N334" s="3">
        <v>864300</v>
      </c>
      <c r="O334" s="3">
        <v>1873900</v>
      </c>
    </row>
    <row r="335" spans="1:15" ht="78.75" customHeight="1" x14ac:dyDescent="0.2">
      <c r="A335" s="2" t="s">
        <v>49</v>
      </c>
      <c r="B335" s="2"/>
      <c r="C335" s="4" t="s">
        <v>4</v>
      </c>
      <c r="D335" s="10"/>
      <c r="E335" s="2" t="s">
        <v>116</v>
      </c>
      <c r="F335" s="2" t="s">
        <v>89</v>
      </c>
      <c r="G335" s="80"/>
      <c r="H335" s="80"/>
      <c r="I335" s="78"/>
      <c r="J335" s="80"/>
      <c r="K335" s="3">
        <v>511651</v>
      </c>
      <c r="L335" s="3">
        <v>452445.46</v>
      </c>
      <c r="M335" s="3">
        <v>987800</v>
      </c>
      <c r="N335" s="3">
        <v>911400</v>
      </c>
      <c r="O335" s="3">
        <v>987800</v>
      </c>
    </row>
    <row r="336" spans="1:15" ht="77.25" customHeight="1" x14ac:dyDescent="0.2">
      <c r="A336" s="2" t="s">
        <v>49</v>
      </c>
      <c r="B336" s="37"/>
      <c r="C336" s="39" t="s">
        <v>186</v>
      </c>
      <c r="D336" s="39" t="s">
        <v>243</v>
      </c>
      <c r="E336" s="2"/>
      <c r="F336" s="2"/>
      <c r="G336" s="39"/>
      <c r="H336" s="39"/>
      <c r="I336" s="39"/>
      <c r="J336" s="39"/>
      <c r="K336" s="3">
        <f>K337+K338</f>
        <v>69534</v>
      </c>
      <c r="L336" s="3">
        <f t="shared" ref="L336:O336" si="113">L337+L338</f>
        <v>69533.2</v>
      </c>
      <c r="M336" s="3">
        <f t="shared" si="113"/>
        <v>0</v>
      </c>
      <c r="N336" s="3">
        <f t="shared" si="113"/>
        <v>0</v>
      </c>
      <c r="O336" s="3">
        <f t="shared" si="113"/>
        <v>0</v>
      </c>
    </row>
    <row r="337" spans="1:15" ht="62.25" customHeight="1" x14ac:dyDescent="0.2">
      <c r="A337" s="2" t="s">
        <v>49</v>
      </c>
      <c r="B337" s="37"/>
      <c r="C337" s="39" t="s">
        <v>186</v>
      </c>
      <c r="D337" s="38"/>
      <c r="E337" s="2" t="s">
        <v>115</v>
      </c>
      <c r="F337" s="2" t="s">
        <v>90</v>
      </c>
      <c r="G337" s="74" t="s">
        <v>568</v>
      </c>
      <c r="H337" s="80" t="s">
        <v>569</v>
      </c>
      <c r="I337" s="77" t="s">
        <v>532</v>
      </c>
      <c r="J337" s="80" t="s">
        <v>570</v>
      </c>
      <c r="K337" s="3">
        <v>34194</v>
      </c>
      <c r="L337" s="3">
        <v>34193.199999999997</v>
      </c>
      <c r="M337" s="3"/>
      <c r="N337" s="3"/>
      <c r="O337" s="3"/>
    </row>
    <row r="338" spans="1:15" ht="62.25" customHeight="1" x14ac:dyDescent="0.2">
      <c r="A338" s="51" t="s">
        <v>49</v>
      </c>
      <c r="B338" s="37"/>
      <c r="C338" s="50" t="s">
        <v>186</v>
      </c>
      <c r="D338" s="38"/>
      <c r="E338" s="51" t="s">
        <v>116</v>
      </c>
      <c r="F338" s="51" t="s">
        <v>89</v>
      </c>
      <c r="G338" s="75"/>
      <c r="H338" s="80"/>
      <c r="I338" s="78"/>
      <c r="J338" s="80"/>
      <c r="K338" s="3">
        <v>35340</v>
      </c>
      <c r="L338" s="3">
        <v>35340</v>
      </c>
      <c r="M338" s="3"/>
      <c r="N338" s="3"/>
      <c r="O338" s="3"/>
    </row>
    <row r="339" spans="1:15" ht="23.25" customHeight="1" x14ac:dyDescent="0.2">
      <c r="A339" s="7" t="s">
        <v>54</v>
      </c>
      <c r="B339" s="86" t="s">
        <v>111</v>
      </c>
      <c r="C339" s="87"/>
      <c r="D339" s="88"/>
      <c r="E339" s="7"/>
      <c r="F339" s="7"/>
      <c r="G339" s="7"/>
      <c r="H339" s="7"/>
      <c r="I339" s="7"/>
      <c r="J339" s="7"/>
      <c r="K339" s="3">
        <f>K340+K342+K344+K346+K350+K354+K356+K362+K364+K370+K373+K378+K382+K384+K388+K390+K392+K394+K396+K398+K348</f>
        <v>1783658620.46</v>
      </c>
      <c r="L339" s="3">
        <f t="shared" ref="L339:O339" si="114">L340+L342+L344+L346+L350+L354+L356+L362+L364+L370+L373+L378+L382+L384+L388+L390+L392+L394+L396+L398+L348</f>
        <v>1623692519.2500002</v>
      </c>
      <c r="M339" s="3">
        <f t="shared" si="114"/>
        <v>1585017500</v>
      </c>
      <c r="N339" s="3">
        <f t="shared" si="114"/>
        <v>1451052000</v>
      </c>
      <c r="O339" s="3">
        <f t="shared" si="114"/>
        <v>1397480100</v>
      </c>
    </row>
    <row r="340" spans="1:15" ht="23.25" customHeight="1" x14ac:dyDescent="0.2">
      <c r="A340" s="7" t="s">
        <v>54</v>
      </c>
      <c r="B340" s="7"/>
      <c r="C340" s="8" t="s">
        <v>50</v>
      </c>
      <c r="D340" s="4" t="s">
        <v>191</v>
      </c>
      <c r="E340" s="7"/>
      <c r="F340" s="7"/>
      <c r="G340" s="7"/>
      <c r="H340" s="7"/>
      <c r="I340" s="7"/>
      <c r="J340" s="7"/>
      <c r="K340" s="3">
        <f>K341</f>
        <v>110709801</v>
      </c>
      <c r="L340" s="3">
        <f t="shared" ref="L340:O340" si="115">L341</f>
        <v>83724021.230000004</v>
      </c>
      <c r="M340" s="3">
        <f t="shared" si="115"/>
        <v>0</v>
      </c>
      <c r="N340" s="3">
        <f t="shared" si="115"/>
        <v>0</v>
      </c>
      <c r="O340" s="3">
        <f t="shared" si="115"/>
        <v>0</v>
      </c>
    </row>
    <row r="341" spans="1:15" ht="344.25" x14ac:dyDescent="0.2">
      <c r="A341" s="2" t="s">
        <v>54</v>
      </c>
      <c r="B341" s="2"/>
      <c r="C341" s="4" t="s">
        <v>50</v>
      </c>
      <c r="D341" s="4"/>
      <c r="E341" s="2" t="s">
        <v>119</v>
      </c>
      <c r="F341" s="2" t="s">
        <v>118</v>
      </c>
      <c r="G341" s="25" t="s">
        <v>595</v>
      </c>
      <c r="H341" s="25" t="s">
        <v>596</v>
      </c>
      <c r="I341" s="25" t="s">
        <v>346</v>
      </c>
      <c r="J341" s="25" t="s">
        <v>597</v>
      </c>
      <c r="K341" s="3">
        <v>110709801</v>
      </c>
      <c r="L341" s="3">
        <v>83724021.230000004</v>
      </c>
      <c r="M341" s="3"/>
      <c r="N341" s="3"/>
      <c r="O341" s="3"/>
    </row>
    <row r="342" spans="1:15" ht="166.5" customHeight="1" x14ac:dyDescent="0.2">
      <c r="A342" s="7" t="s">
        <v>54</v>
      </c>
      <c r="B342" s="7"/>
      <c r="C342" s="8" t="s">
        <v>51</v>
      </c>
      <c r="D342" s="10" t="s">
        <v>192</v>
      </c>
      <c r="E342" s="7"/>
      <c r="F342" s="7"/>
      <c r="G342" s="7"/>
      <c r="H342" s="7"/>
      <c r="I342" s="7"/>
      <c r="J342" s="7"/>
      <c r="K342" s="3">
        <f>K343</f>
        <v>347784430</v>
      </c>
      <c r="L342" s="3">
        <f t="shared" ref="L342:O342" si="116">L343</f>
        <v>310605131.68000001</v>
      </c>
      <c r="M342" s="3">
        <f t="shared" si="116"/>
        <v>328390100</v>
      </c>
      <c r="N342" s="3">
        <f t="shared" si="116"/>
        <v>328579500</v>
      </c>
      <c r="O342" s="3">
        <f t="shared" si="116"/>
        <v>328579500</v>
      </c>
    </row>
    <row r="343" spans="1:15" ht="331.5" x14ac:dyDescent="0.2">
      <c r="A343" s="2" t="s">
        <v>54</v>
      </c>
      <c r="B343" s="2"/>
      <c r="C343" s="4" t="s">
        <v>51</v>
      </c>
      <c r="D343" s="10"/>
      <c r="E343" s="2" t="s">
        <v>116</v>
      </c>
      <c r="F343" s="2" t="s">
        <v>121</v>
      </c>
      <c r="G343" s="24" t="s">
        <v>347</v>
      </c>
      <c r="H343" s="24" t="s">
        <v>348</v>
      </c>
      <c r="I343" s="24" t="s">
        <v>349</v>
      </c>
      <c r="J343" s="2" t="s">
        <v>350</v>
      </c>
      <c r="K343" s="3">
        <v>347784430</v>
      </c>
      <c r="L343" s="3">
        <v>310605131.68000001</v>
      </c>
      <c r="M343" s="3">
        <v>328390100</v>
      </c>
      <c r="N343" s="3">
        <v>328579500</v>
      </c>
      <c r="O343" s="3">
        <v>328579500</v>
      </c>
    </row>
    <row r="344" spans="1:15" ht="63.75" x14ac:dyDescent="0.2">
      <c r="A344" s="7" t="s">
        <v>54</v>
      </c>
      <c r="B344" s="7"/>
      <c r="C344" s="8" t="s">
        <v>29</v>
      </c>
      <c r="D344" s="10" t="s">
        <v>193</v>
      </c>
      <c r="E344" s="7"/>
      <c r="F344" s="7"/>
      <c r="G344" s="7"/>
      <c r="H344" s="7"/>
      <c r="I344" s="7"/>
      <c r="J344" s="7"/>
      <c r="K344" s="3">
        <f>K345</f>
        <v>59496584</v>
      </c>
      <c r="L344" s="3">
        <f t="shared" ref="L344:O344" si="117">L345</f>
        <v>47532888.729999997</v>
      </c>
      <c r="M344" s="3">
        <f t="shared" si="117"/>
        <v>68630000</v>
      </c>
      <c r="N344" s="3">
        <f t="shared" si="117"/>
        <v>33718200</v>
      </c>
      <c r="O344" s="3">
        <f t="shared" si="117"/>
        <v>24252400</v>
      </c>
    </row>
    <row r="345" spans="1:15" ht="409.5" x14ac:dyDescent="0.2">
      <c r="A345" s="2" t="s">
        <v>54</v>
      </c>
      <c r="B345" s="2"/>
      <c r="C345" s="4" t="s">
        <v>29</v>
      </c>
      <c r="D345" s="10"/>
      <c r="E345" s="2" t="s">
        <v>119</v>
      </c>
      <c r="F345" s="2" t="s">
        <v>115</v>
      </c>
      <c r="G345" s="43" t="s">
        <v>598</v>
      </c>
      <c r="H345" s="43" t="s">
        <v>599</v>
      </c>
      <c r="I345" s="43" t="s">
        <v>600</v>
      </c>
      <c r="J345" s="43" t="s">
        <v>601</v>
      </c>
      <c r="K345" s="3">
        <v>59496584</v>
      </c>
      <c r="L345" s="3">
        <v>47532888.729999997</v>
      </c>
      <c r="M345" s="3">
        <v>68630000</v>
      </c>
      <c r="N345" s="3">
        <v>33718200</v>
      </c>
      <c r="O345" s="3">
        <v>24252400</v>
      </c>
    </row>
    <row r="346" spans="1:15" ht="38.25" x14ac:dyDescent="0.2">
      <c r="A346" s="7" t="s">
        <v>54</v>
      </c>
      <c r="B346" s="7"/>
      <c r="C346" s="8" t="s">
        <v>55</v>
      </c>
      <c r="D346" s="4" t="s">
        <v>194</v>
      </c>
      <c r="E346" s="7"/>
      <c r="F346" s="7"/>
      <c r="G346" s="7"/>
      <c r="H346" s="7"/>
      <c r="I346" s="7"/>
      <c r="J346" s="7"/>
      <c r="K346" s="3">
        <f>K347</f>
        <v>301606666</v>
      </c>
      <c r="L346" s="3">
        <f t="shared" ref="L346:O346" si="118">L347</f>
        <v>301605680.25</v>
      </c>
      <c r="M346" s="3">
        <f t="shared" si="118"/>
        <v>353049100</v>
      </c>
      <c r="N346" s="3">
        <f t="shared" si="118"/>
        <v>353049100</v>
      </c>
      <c r="O346" s="3">
        <f t="shared" si="118"/>
        <v>353049100</v>
      </c>
    </row>
    <row r="347" spans="1:15" ht="267.75" x14ac:dyDescent="0.2">
      <c r="A347" s="2" t="s">
        <v>54</v>
      </c>
      <c r="B347" s="2"/>
      <c r="C347" s="4" t="s">
        <v>55</v>
      </c>
      <c r="D347" s="4"/>
      <c r="E347" s="2" t="s">
        <v>116</v>
      </c>
      <c r="F347" s="2" t="s">
        <v>117</v>
      </c>
      <c r="G347" s="24" t="s">
        <v>602</v>
      </c>
      <c r="H347" s="24" t="s">
        <v>603</v>
      </c>
      <c r="I347" s="24" t="s">
        <v>604</v>
      </c>
      <c r="J347" s="24" t="s">
        <v>605</v>
      </c>
      <c r="K347" s="3">
        <v>301606666</v>
      </c>
      <c r="L347" s="3">
        <v>301605680.25</v>
      </c>
      <c r="M347" s="3">
        <v>353049100</v>
      </c>
      <c r="N347" s="3">
        <v>353049100</v>
      </c>
      <c r="O347" s="3">
        <v>353049100</v>
      </c>
    </row>
    <row r="348" spans="1:15" ht="25.5" x14ac:dyDescent="0.2">
      <c r="A348" s="7" t="s">
        <v>54</v>
      </c>
      <c r="B348" s="7"/>
      <c r="C348" s="8" t="s">
        <v>6</v>
      </c>
      <c r="D348" s="70" t="s">
        <v>606</v>
      </c>
      <c r="E348" s="69"/>
      <c r="F348" s="69"/>
      <c r="G348" s="70"/>
      <c r="H348" s="70"/>
      <c r="I348" s="70"/>
      <c r="J348" s="70"/>
      <c r="K348" s="3">
        <f>K349</f>
        <v>99300</v>
      </c>
      <c r="L348" s="3">
        <f t="shared" ref="L348:O348" si="119">L349</f>
        <v>93300</v>
      </c>
      <c r="M348" s="3">
        <f t="shared" si="119"/>
        <v>0</v>
      </c>
      <c r="N348" s="3">
        <f t="shared" si="119"/>
        <v>0</v>
      </c>
      <c r="O348" s="3">
        <f t="shared" si="119"/>
        <v>0</v>
      </c>
    </row>
    <row r="349" spans="1:15" ht="102" x14ac:dyDescent="0.2">
      <c r="A349" s="7" t="s">
        <v>54</v>
      </c>
      <c r="B349" s="7"/>
      <c r="C349" s="8" t="s">
        <v>6</v>
      </c>
      <c r="D349" s="70"/>
      <c r="E349" s="69" t="s">
        <v>112</v>
      </c>
      <c r="F349" s="69" t="s">
        <v>91</v>
      </c>
      <c r="G349" s="70" t="s">
        <v>607</v>
      </c>
      <c r="H349" s="70" t="s">
        <v>608</v>
      </c>
      <c r="I349" s="70" t="s">
        <v>609</v>
      </c>
      <c r="J349" s="70" t="s">
        <v>610</v>
      </c>
      <c r="K349" s="3">
        <v>99300</v>
      </c>
      <c r="L349" s="3">
        <v>93300</v>
      </c>
      <c r="M349" s="3"/>
      <c r="N349" s="3"/>
      <c r="O349" s="3"/>
    </row>
    <row r="350" spans="1:15" ht="25.5" x14ac:dyDescent="0.2">
      <c r="A350" s="7" t="s">
        <v>54</v>
      </c>
      <c r="B350" s="7"/>
      <c r="C350" s="8" t="s">
        <v>7</v>
      </c>
      <c r="D350" s="4" t="s">
        <v>197</v>
      </c>
      <c r="E350" s="7"/>
      <c r="F350" s="7"/>
      <c r="G350" s="7"/>
      <c r="H350" s="7"/>
      <c r="I350" s="7"/>
      <c r="J350" s="7"/>
      <c r="K350" s="3">
        <f>K351+K352+K353</f>
        <v>232394</v>
      </c>
      <c r="L350" s="3">
        <f t="shared" ref="L350:O350" si="120">L351+L352+L353</f>
        <v>223634</v>
      </c>
      <c r="M350" s="3">
        <f t="shared" si="120"/>
        <v>431300</v>
      </c>
      <c r="N350" s="3">
        <f t="shared" si="120"/>
        <v>431300</v>
      </c>
      <c r="O350" s="3">
        <f t="shared" si="120"/>
        <v>431300</v>
      </c>
    </row>
    <row r="351" spans="1:15" ht="46.5" customHeight="1" x14ac:dyDescent="0.2">
      <c r="A351" s="2" t="s">
        <v>54</v>
      </c>
      <c r="B351" s="2"/>
      <c r="C351" s="4" t="s">
        <v>7</v>
      </c>
      <c r="D351" s="4"/>
      <c r="E351" s="2" t="s">
        <v>115</v>
      </c>
      <c r="F351" s="2" t="s">
        <v>90</v>
      </c>
      <c r="G351" s="80" t="s">
        <v>351</v>
      </c>
      <c r="H351" s="80" t="s">
        <v>352</v>
      </c>
      <c r="I351" s="80" t="s">
        <v>611</v>
      </c>
      <c r="J351" s="80" t="s">
        <v>353</v>
      </c>
      <c r="K351" s="3">
        <v>57216</v>
      </c>
      <c r="L351" s="3">
        <v>57216</v>
      </c>
      <c r="M351" s="3">
        <v>109100</v>
      </c>
      <c r="N351" s="3">
        <v>109100</v>
      </c>
      <c r="O351" s="3">
        <v>109100</v>
      </c>
    </row>
    <row r="352" spans="1:15" ht="46.5" customHeight="1" x14ac:dyDescent="0.2">
      <c r="A352" s="2" t="s">
        <v>54</v>
      </c>
      <c r="B352" s="2"/>
      <c r="C352" s="4" t="s">
        <v>7</v>
      </c>
      <c r="D352" s="4"/>
      <c r="E352" s="2" t="s">
        <v>112</v>
      </c>
      <c r="F352" s="2" t="s">
        <v>114</v>
      </c>
      <c r="G352" s="80"/>
      <c r="H352" s="80"/>
      <c r="I352" s="80"/>
      <c r="J352" s="80"/>
      <c r="K352" s="3">
        <v>55800</v>
      </c>
      <c r="L352" s="3">
        <v>55800</v>
      </c>
      <c r="M352" s="3">
        <v>55800</v>
      </c>
      <c r="N352" s="3">
        <v>55800</v>
      </c>
      <c r="O352" s="3">
        <v>55800</v>
      </c>
    </row>
    <row r="353" spans="1:15" ht="46.5" customHeight="1" x14ac:dyDescent="0.2">
      <c r="A353" s="2" t="s">
        <v>54</v>
      </c>
      <c r="B353" s="2"/>
      <c r="C353" s="4" t="s">
        <v>7</v>
      </c>
      <c r="D353" s="4"/>
      <c r="E353" s="2" t="s">
        <v>119</v>
      </c>
      <c r="F353" s="2" t="s">
        <v>119</v>
      </c>
      <c r="G353" s="80"/>
      <c r="H353" s="80"/>
      <c r="I353" s="80"/>
      <c r="J353" s="80"/>
      <c r="K353" s="3">
        <v>119378</v>
      </c>
      <c r="L353" s="3">
        <v>110618</v>
      </c>
      <c r="M353" s="3">
        <v>266400</v>
      </c>
      <c r="N353" s="3">
        <v>266400</v>
      </c>
      <c r="O353" s="3">
        <v>266400</v>
      </c>
    </row>
    <row r="354" spans="1:15" ht="31.5" customHeight="1" x14ac:dyDescent="0.2">
      <c r="A354" s="7" t="s">
        <v>54</v>
      </c>
      <c r="B354" s="7"/>
      <c r="C354" s="8" t="s">
        <v>46</v>
      </c>
      <c r="D354" s="10" t="s">
        <v>612</v>
      </c>
      <c r="E354" s="7"/>
      <c r="F354" s="7"/>
      <c r="G354" s="7"/>
      <c r="H354" s="7"/>
      <c r="I354" s="7"/>
      <c r="J354" s="7"/>
      <c r="K354" s="3">
        <f>K355</f>
        <v>1100000</v>
      </c>
      <c r="L354" s="3">
        <f t="shared" ref="L354:O354" si="121">L355</f>
        <v>0</v>
      </c>
      <c r="M354" s="3">
        <f t="shared" si="121"/>
        <v>0</v>
      </c>
      <c r="N354" s="3">
        <f t="shared" si="121"/>
        <v>0</v>
      </c>
      <c r="O354" s="3">
        <f t="shared" si="121"/>
        <v>0</v>
      </c>
    </row>
    <row r="355" spans="1:15" ht="35.25" customHeight="1" x14ac:dyDescent="0.2">
      <c r="A355" s="2" t="s">
        <v>54</v>
      </c>
      <c r="B355" s="2"/>
      <c r="C355" s="8" t="s">
        <v>46</v>
      </c>
      <c r="D355" s="10"/>
      <c r="E355" s="2" t="s">
        <v>117</v>
      </c>
      <c r="F355" s="2" t="s">
        <v>116</v>
      </c>
      <c r="G355" s="25" t="s">
        <v>613</v>
      </c>
      <c r="H355" s="25" t="s">
        <v>614</v>
      </c>
      <c r="I355" s="25" t="s">
        <v>615</v>
      </c>
      <c r="J355" s="25" t="s">
        <v>616</v>
      </c>
      <c r="K355" s="3">
        <v>1100000</v>
      </c>
      <c r="L355" s="3"/>
      <c r="M355" s="3"/>
      <c r="N355" s="3"/>
      <c r="O355" s="3"/>
    </row>
    <row r="356" spans="1:15" ht="51" x14ac:dyDescent="0.2">
      <c r="A356" s="7" t="s">
        <v>54</v>
      </c>
      <c r="B356" s="7"/>
      <c r="C356" s="8" t="s">
        <v>52</v>
      </c>
      <c r="D356" s="10" t="s">
        <v>206</v>
      </c>
      <c r="E356" s="7"/>
      <c r="F356" s="7"/>
      <c r="G356" s="7"/>
      <c r="H356" s="7"/>
      <c r="I356" s="7"/>
      <c r="J356" s="7"/>
      <c r="K356" s="3">
        <f>K359+K360+K361+K358+K357</f>
        <v>564323982.46000004</v>
      </c>
      <c r="L356" s="3">
        <f t="shared" ref="L356:O356" si="122">L359+L360+L361+L358+L357</f>
        <v>513942230.44000006</v>
      </c>
      <c r="M356" s="3">
        <f t="shared" si="122"/>
        <v>493722000</v>
      </c>
      <c r="N356" s="3">
        <f t="shared" si="122"/>
        <v>391174500</v>
      </c>
      <c r="O356" s="3">
        <f t="shared" si="122"/>
        <v>344902900</v>
      </c>
    </row>
    <row r="357" spans="1:15" ht="56.25" customHeight="1" x14ac:dyDescent="0.2">
      <c r="A357" s="7" t="s">
        <v>54</v>
      </c>
      <c r="B357" s="7"/>
      <c r="C357" s="8" t="s">
        <v>52</v>
      </c>
      <c r="D357" s="10"/>
      <c r="E357" s="7" t="s">
        <v>112</v>
      </c>
      <c r="F357" s="7" t="s">
        <v>114</v>
      </c>
      <c r="G357" s="74" t="s">
        <v>617</v>
      </c>
      <c r="H357" s="74" t="s">
        <v>618</v>
      </c>
      <c r="I357" s="74" t="s">
        <v>619</v>
      </c>
      <c r="J357" s="74" t="s">
        <v>620</v>
      </c>
      <c r="K357" s="3">
        <v>6388726</v>
      </c>
      <c r="L357" s="3">
        <v>6388725.1100000003</v>
      </c>
      <c r="M357" s="3"/>
      <c r="N357" s="3"/>
      <c r="O357" s="3"/>
    </row>
    <row r="358" spans="1:15" ht="56.25" customHeight="1" x14ac:dyDescent="0.2">
      <c r="A358" s="7" t="s">
        <v>54</v>
      </c>
      <c r="B358" s="7"/>
      <c r="C358" s="8" t="s">
        <v>52</v>
      </c>
      <c r="D358" s="10"/>
      <c r="E358" s="7" t="s">
        <v>119</v>
      </c>
      <c r="F358" s="7" t="s">
        <v>115</v>
      </c>
      <c r="G358" s="76"/>
      <c r="H358" s="76"/>
      <c r="I358" s="76"/>
      <c r="J358" s="76"/>
      <c r="K358" s="3">
        <v>132938</v>
      </c>
      <c r="L358" s="3">
        <v>132938</v>
      </c>
      <c r="M358" s="3"/>
      <c r="N358" s="3"/>
      <c r="O358" s="3"/>
    </row>
    <row r="359" spans="1:15" ht="56.25" customHeight="1" x14ac:dyDescent="0.2">
      <c r="A359" s="2" t="s">
        <v>54</v>
      </c>
      <c r="B359" s="2"/>
      <c r="C359" s="4" t="s">
        <v>52</v>
      </c>
      <c r="D359" s="10"/>
      <c r="E359" s="2" t="s">
        <v>119</v>
      </c>
      <c r="F359" s="2" t="s">
        <v>118</v>
      </c>
      <c r="G359" s="76"/>
      <c r="H359" s="76"/>
      <c r="I359" s="76"/>
      <c r="J359" s="76"/>
      <c r="K359" s="3">
        <v>7781200</v>
      </c>
      <c r="L359" s="3">
        <v>7781163.6200000001</v>
      </c>
      <c r="M359" s="3">
        <v>11385900</v>
      </c>
      <c r="N359" s="3">
        <v>36627500</v>
      </c>
      <c r="O359" s="3">
        <v>37086800</v>
      </c>
    </row>
    <row r="360" spans="1:15" ht="56.25" customHeight="1" x14ac:dyDescent="0.2">
      <c r="A360" s="2" t="s">
        <v>54</v>
      </c>
      <c r="B360" s="2"/>
      <c r="C360" s="4" t="s">
        <v>52</v>
      </c>
      <c r="D360" s="10"/>
      <c r="E360" s="2" t="s">
        <v>119</v>
      </c>
      <c r="F360" s="2" t="s">
        <v>112</v>
      </c>
      <c r="G360" s="76"/>
      <c r="H360" s="76"/>
      <c r="I360" s="76"/>
      <c r="J360" s="76"/>
      <c r="K360" s="3">
        <v>420977645.36000001</v>
      </c>
      <c r="L360" s="3">
        <v>371492190.18000001</v>
      </c>
      <c r="M360" s="3">
        <v>327412900</v>
      </c>
      <c r="N360" s="3">
        <v>319261600</v>
      </c>
      <c r="O360" s="3">
        <v>307816100</v>
      </c>
    </row>
    <row r="361" spans="1:15" ht="56.25" customHeight="1" x14ac:dyDescent="0.2">
      <c r="A361" s="2" t="s">
        <v>54</v>
      </c>
      <c r="B361" s="2"/>
      <c r="C361" s="4" t="s">
        <v>52</v>
      </c>
      <c r="D361" s="10"/>
      <c r="E361" s="2" t="s">
        <v>113</v>
      </c>
      <c r="F361" s="2" t="s">
        <v>119</v>
      </c>
      <c r="G361" s="75"/>
      <c r="H361" s="75"/>
      <c r="I361" s="75"/>
      <c r="J361" s="75"/>
      <c r="K361" s="3">
        <v>129043473.09999999</v>
      </c>
      <c r="L361" s="3">
        <v>128147213.53</v>
      </c>
      <c r="M361" s="3">
        <v>154923200</v>
      </c>
      <c r="N361" s="3">
        <v>35285400</v>
      </c>
      <c r="O361" s="3">
        <v>0</v>
      </c>
    </row>
    <row r="362" spans="1:15" ht="35.25" customHeight="1" x14ac:dyDescent="0.2">
      <c r="A362" s="7" t="s">
        <v>54</v>
      </c>
      <c r="B362" s="7"/>
      <c r="C362" s="8" t="s">
        <v>56</v>
      </c>
      <c r="D362" s="10" t="s">
        <v>242</v>
      </c>
      <c r="E362" s="7"/>
      <c r="F362" s="7"/>
      <c r="G362" s="7"/>
      <c r="H362" s="7"/>
      <c r="I362" s="7"/>
      <c r="J362" s="7"/>
      <c r="K362" s="3">
        <f>K363</f>
        <v>2570700</v>
      </c>
      <c r="L362" s="3">
        <f t="shared" ref="L362:O362" si="123">L363</f>
        <v>1373146.52</v>
      </c>
      <c r="M362" s="3">
        <f t="shared" si="123"/>
        <v>0</v>
      </c>
      <c r="N362" s="3">
        <f t="shared" si="123"/>
        <v>0</v>
      </c>
      <c r="O362" s="3">
        <f t="shared" si="123"/>
        <v>0</v>
      </c>
    </row>
    <row r="363" spans="1:15" ht="229.5" x14ac:dyDescent="0.2">
      <c r="A363" s="2" t="s">
        <v>54</v>
      </c>
      <c r="B363" s="2"/>
      <c r="C363" s="15" t="s">
        <v>56</v>
      </c>
      <c r="D363" s="10"/>
      <c r="E363" s="2" t="s">
        <v>119</v>
      </c>
      <c r="F363" s="2" t="s">
        <v>118</v>
      </c>
      <c r="G363" s="67" t="s">
        <v>354</v>
      </c>
      <c r="H363" s="68" t="s">
        <v>355</v>
      </c>
      <c r="I363" s="68" t="s">
        <v>356</v>
      </c>
      <c r="J363" s="68" t="s">
        <v>357</v>
      </c>
      <c r="K363" s="3">
        <v>2570700</v>
      </c>
      <c r="L363" s="3">
        <v>1373146.52</v>
      </c>
      <c r="M363" s="3"/>
      <c r="N363" s="3"/>
      <c r="O363" s="3"/>
    </row>
    <row r="364" spans="1:15" ht="109.5" customHeight="1" x14ac:dyDescent="0.2">
      <c r="A364" s="7" t="s">
        <v>54</v>
      </c>
      <c r="B364" s="7"/>
      <c r="C364" s="8" t="s">
        <v>2</v>
      </c>
      <c r="D364" s="4" t="s">
        <v>213</v>
      </c>
      <c r="E364" s="7"/>
      <c r="F364" s="7"/>
      <c r="G364" s="7"/>
      <c r="H364" s="7"/>
      <c r="I364" s="7"/>
      <c r="J364" s="7"/>
      <c r="K364" s="3">
        <f>K365+K366+K367+K368+K369</f>
        <v>36499127</v>
      </c>
      <c r="L364" s="3">
        <f t="shared" ref="L364:O364" si="124">L365+L366+L367+L368+L369</f>
        <v>36006379.82</v>
      </c>
      <c r="M364" s="3">
        <f t="shared" si="124"/>
        <v>13554900</v>
      </c>
      <c r="N364" s="3">
        <f t="shared" si="124"/>
        <v>14006000</v>
      </c>
      <c r="O364" s="3">
        <f t="shared" si="124"/>
        <v>14006000</v>
      </c>
    </row>
    <row r="365" spans="1:15" ht="63.75" customHeight="1" x14ac:dyDescent="0.2">
      <c r="A365" s="2" t="s">
        <v>54</v>
      </c>
      <c r="B365" s="2"/>
      <c r="C365" s="4" t="s">
        <v>2</v>
      </c>
      <c r="D365" s="4"/>
      <c r="E365" s="2" t="s">
        <v>118</v>
      </c>
      <c r="F365" s="2" t="s">
        <v>112</v>
      </c>
      <c r="G365" s="80" t="s">
        <v>358</v>
      </c>
      <c r="H365" s="80" t="s">
        <v>359</v>
      </c>
      <c r="I365" s="80" t="s">
        <v>360</v>
      </c>
      <c r="J365" s="80" t="s">
        <v>361</v>
      </c>
      <c r="K365" s="3">
        <v>22587</v>
      </c>
      <c r="L365" s="3">
        <v>22587</v>
      </c>
      <c r="M365" s="3"/>
      <c r="N365" s="3"/>
      <c r="O365" s="3"/>
    </row>
    <row r="366" spans="1:15" ht="45.75" customHeight="1" x14ac:dyDescent="0.2">
      <c r="A366" s="2" t="s">
        <v>54</v>
      </c>
      <c r="B366" s="2"/>
      <c r="C366" s="4" t="s">
        <v>2</v>
      </c>
      <c r="D366" s="4"/>
      <c r="E366" s="2" t="s">
        <v>116</v>
      </c>
      <c r="F366" s="2" t="s">
        <v>121</v>
      </c>
      <c r="G366" s="80"/>
      <c r="H366" s="80"/>
      <c r="I366" s="80"/>
      <c r="J366" s="80"/>
      <c r="K366" s="3">
        <v>16000000</v>
      </c>
      <c r="L366" s="3">
        <v>16000000</v>
      </c>
      <c r="M366" s="3"/>
      <c r="N366" s="3"/>
      <c r="O366" s="3"/>
    </row>
    <row r="367" spans="1:15" ht="43.5" customHeight="1" x14ac:dyDescent="0.2">
      <c r="A367" s="2" t="s">
        <v>54</v>
      </c>
      <c r="B367" s="2"/>
      <c r="C367" s="4" t="s">
        <v>2</v>
      </c>
      <c r="D367" s="4"/>
      <c r="E367" s="69" t="s">
        <v>119</v>
      </c>
      <c r="F367" s="69" t="s">
        <v>115</v>
      </c>
      <c r="G367" s="80"/>
      <c r="H367" s="80"/>
      <c r="I367" s="80"/>
      <c r="J367" s="80"/>
      <c r="K367" s="3">
        <v>1579767</v>
      </c>
      <c r="L367" s="3">
        <v>1579764.28</v>
      </c>
      <c r="M367" s="3"/>
      <c r="N367" s="3"/>
      <c r="O367" s="3"/>
    </row>
    <row r="368" spans="1:15" ht="43.5" customHeight="1" x14ac:dyDescent="0.2">
      <c r="A368" s="2" t="s">
        <v>54</v>
      </c>
      <c r="B368" s="2"/>
      <c r="C368" s="4" t="s">
        <v>2</v>
      </c>
      <c r="D368" s="4"/>
      <c r="E368" s="2" t="s">
        <v>119</v>
      </c>
      <c r="F368" s="2" t="s">
        <v>119</v>
      </c>
      <c r="G368" s="80"/>
      <c r="H368" s="80"/>
      <c r="I368" s="80"/>
      <c r="J368" s="80"/>
      <c r="K368" s="3">
        <v>18846773</v>
      </c>
      <c r="L368" s="3">
        <v>18354028.539999999</v>
      </c>
      <c r="M368" s="3">
        <v>13554900</v>
      </c>
      <c r="N368" s="3">
        <v>14006000</v>
      </c>
      <c r="O368" s="3">
        <v>14006000</v>
      </c>
    </row>
    <row r="369" spans="1:15" ht="52.5" customHeight="1" x14ac:dyDescent="0.2">
      <c r="A369" s="2" t="s">
        <v>54</v>
      </c>
      <c r="B369" s="2"/>
      <c r="C369" s="4" t="s">
        <v>2</v>
      </c>
      <c r="D369" s="4"/>
      <c r="E369" s="2" t="s">
        <v>113</v>
      </c>
      <c r="F369" s="2" t="s">
        <v>119</v>
      </c>
      <c r="G369" s="80"/>
      <c r="H369" s="80"/>
      <c r="I369" s="80"/>
      <c r="J369" s="80"/>
      <c r="K369" s="3">
        <v>50000</v>
      </c>
      <c r="L369" s="3">
        <v>50000</v>
      </c>
      <c r="M369" s="3"/>
      <c r="N369" s="3"/>
      <c r="O369" s="3"/>
    </row>
    <row r="370" spans="1:15" ht="43.5" customHeight="1" x14ac:dyDescent="0.2">
      <c r="A370" s="7" t="s">
        <v>54</v>
      </c>
      <c r="B370" s="7"/>
      <c r="C370" s="8" t="s">
        <v>3</v>
      </c>
      <c r="D370" s="4" t="s">
        <v>214</v>
      </c>
      <c r="E370" s="7"/>
      <c r="F370" s="7"/>
      <c r="G370" s="7"/>
      <c r="H370" s="7"/>
      <c r="I370" s="7"/>
      <c r="J370" s="7"/>
      <c r="K370" s="3">
        <f>K372+K371</f>
        <v>41349299</v>
      </c>
      <c r="L370" s="3">
        <f t="shared" ref="L370:O370" si="125">L372+L371</f>
        <v>41318868.200000003</v>
      </c>
      <c r="M370" s="3">
        <f t="shared" si="125"/>
        <v>36371300</v>
      </c>
      <c r="N370" s="3">
        <f t="shared" si="125"/>
        <v>37865200</v>
      </c>
      <c r="O370" s="3">
        <f t="shared" si="125"/>
        <v>37865200</v>
      </c>
    </row>
    <row r="371" spans="1:15" ht="134.25" customHeight="1" x14ac:dyDescent="0.2">
      <c r="A371" s="69" t="s">
        <v>54</v>
      </c>
      <c r="B371" s="69"/>
      <c r="C371" s="70" t="s">
        <v>3</v>
      </c>
      <c r="D371" s="70"/>
      <c r="E371" s="7" t="s">
        <v>118</v>
      </c>
      <c r="F371" s="7" t="s">
        <v>112</v>
      </c>
      <c r="G371" s="74" t="s">
        <v>358</v>
      </c>
      <c r="H371" s="74" t="s">
        <v>359</v>
      </c>
      <c r="I371" s="74" t="s">
        <v>360</v>
      </c>
      <c r="J371" s="74" t="s">
        <v>361</v>
      </c>
      <c r="K371" s="3">
        <v>113026</v>
      </c>
      <c r="L371" s="3">
        <v>113026</v>
      </c>
      <c r="M371" s="3"/>
      <c r="N371" s="3"/>
      <c r="O371" s="3"/>
    </row>
    <row r="372" spans="1:15" ht="113.25" customHeight="1" x14ac:dyDescent="0.2">
      <c r="A372" s="2" t="s">
        <v>54</v>
      </c>
      <c r="B372" s="2"/>
      <c r="C372" s="4" t="s">
        <v>3</v>
      </c>
      <c r="D372" s="4"/>
      <c r="E372" s="2" t="s">
        <v>119</v>
      </c>
      <c r="F372" s="2" t="s">
        <v>119</v>
      </c>
      <c r="G372" s="75"/>
      <c r="H372" s="75"/>
      <c r="I372" s="75"/>
      <c r="J372" s="75"/>
      <c r="K372" s="3">
        <v>41236273</v>
      </c>
      <c r="L372" s="3">
        <v>41205842.200000003</v>
      </c>
      <c r="M372" s="3">
        <v>36371300</v>
      </c>
      <c r="N372" s="3">
        <v>37865200</v>
      </c>
      <c r="O372" s="3">
        <v>37865200</v>
      </c>
    </row>
    <row r="373" spans="1:15" ht="51" x14ac:dyDescent="0.2">
      <c r="A373" s="7" t="s">
        <v>54</v>
      </c>
      <c r="B373" s="7"/>
      <c r="C373" s="8" t="s">
        <v>12</v>
      </c>
      <c r="D373" s="10" t="s">
        <v>216</v>
      </c>
      <c r="E373" s="7"/>
      <c r="F373" s="7"/>
      <c r="G373" s="7"/>
      <c r="H373" s="7"/>
      <c r="I373" s="7"/>
      <c r="J373" s="7"/>
      <c r="K373" s="3">
        <f>K374+K375+K376+K377</f>
        <v>249159678</v>
      </c>
      <c r="L373" s="3">
        <f t="shared" ref="L373:O373" si="126">L374+L375+L376+L377</f>
        <v>240202403.42000002</v>
      </c>
      <c r="M373" s="3">
        <f t="shared" si="126"/>
        <v>250325000</v>
      </c>
      <c r="N373" s="3">
        <f t="shared" si="126"/>
        <v>255160600</v>
      </c>
      <c r="O373" s="3">
        <f t="shared" si="126"/>
        <v>255077200</v>
      </c>
    </row>
    <row r="374" spans="1:15" ht="32.25" customHeight="1" x14ac:dyDescent="0.2">
      <c r="A374" s="2" t="s">
        <v>54</v>
      </c>
      <c r="B374" s="2"/>
      <c r="C374" s="4" t="s">
        <v>12</v>
      </c>
      <c r="D374" s="10"/>
      <c r="E374" s="2" t="s">
        <v>115</v>
      </c>
      <c r="F374" s="2" t="s">
        <v>90</v>
      </c>
      <c r="G374" s="74" t="s">
        <v>362</v>
      </c>
      <c r="H374" s="74" t="s">
        <v>363</v>
      </c>
      <c r="I374" s="74" t="s">
        <v>364</v>
      </c>
      <c r="J374" s="74" t="s">
        <v>365</v>
      </c>
      <c r="K374" s="3">
        <v>123418073</v>
      </c>
      <c r="L374" s="3">
        <v>117907679.61</v>
      </c>
      <c r="M374" s="3">
        <v>125413500</v>
      </c>
      <c r="N374" s="3">
        <v>127978700</v>
      </c>
      <c r="O374" s="3">
        <v>127902600</v>
      </c>
    </row>
    <row r="375" spans="1:15" ht="30.75" customHeight="1" x14ac:dyDescent="0.2">
      <c r="A375" s="2" t="s">
        <v>54</v>
      </c>
      <c r="B375" s="2"/>
      <c r="C375" s="15" t="s">
        <v>12</v>
      </c>
      <c r="D375" s="10"/>
      <c r="E375" s="2" t="s">
        <v>112</v>
      </c>
      <c r="F375" s="2" t="s">
        <v>114</v>
      </c>
      <c r="G375" s="76"/>
      <c r="H375" s="76"/>
      <c r="I375" s="76"/>
      <c r="J375" s="76"/>
      <c r="K375" s="3">
        <v>28196196</v>
      </c>
      <c r="L375" s="3">
        <v>26940398.77</v>
      </c>
      <c r="M375" s="3">
        <v>28987700</v>
      </c>
      <c r="N375" s="3">
        <v>29626900</v>
      </c>
      <c r="O375" s="3">
        <v>29625400</v>
      </c>
    </row>
    <row r="376" spans="1:15" ht="48.75" customHeight="1" x14ac:dyDescent="0.2">
      <c r="A376" s="2" t="s">
        <v>54</v>
      </c>
      <c r="B376" s="2"/>
      <c r="C376" s="4" t="s">
        <v>12</v>
      </c>
      <c r="D376" s="10"/>
      <c r="E376" s="2" t="s">
        <v>119</v>
      </c>
      <c r="F376" s="2" t="s">
        <v>119</v>
      </c>
      <c r="G376" s="76"/>
      <c r="H376" s="76"/>
      <c r="I376" s="76"/>
      <c r="J376" s="76"/>
      <c r="K376" s="3">
        <v>93880777</v>
      </c>
      <c r="L376" s="3">
        <v>91689694.359999999</v>
      </c>
      <c r="M376" s="3">
        <v>95923800</v>
      </c>
      <c r="N376" s="3">
        <v>97555000</v>
      </c>
      <c r="O376" s="3">
        <v>97549200</v>
      </c>
    </row>
    <row r="377" spans="1:15" ht="48.75" customHeight="1" x14ac:dyDescent="0.2">
      <c r="A377" s="69" t="s">
        <v>54</v>
      </c>
      <c r="B377" s="69"/>
      <c r="C377" s="70" t="s">
        <v>12</v>
      </c>
      <c r="D377" s="10"/>
      <c r="E377" s="69" t="s">
        <v>120</v>
      </c>
      <c r="F377" s="69" t="s">
        <v>118</v>
      </c>
      <c r="G377" s="75"/>
      <c r="H377" s="75"/>
      <c r="I377" s="75"/>
      <c r="J377" s="75"/>
      <c r="K377" s="3">
        <v>3664632</v>
      </c>
      <c r="L377" s="3">
        <v>3664630.68</v>
      </c>
      <c r="M377" s="3"/>
      <c r="N377" s="3"/>
      <c r="O377" s="3"/>
    </row>
    <row r="378" spans="1:15" ht="63.75" x14ac:dyDescent="0.2">
      <c r="A378" s="7" t="s">
        <v>54</v>
      </c>
      <c r="B378" s="7"/>
      <c r="C378" s="8" t="s">
        <v>4</v>
      </c>
      <c r="D378" s="10" t="s">
        <v>220</v>
      </c>
      <c r="E378" s="7"/>
      <c r="F378" s="7"/>
      <c r="G378" s="7"/>
      <c r="H378" s="7"/>
      <c r="I378" s="7"/>
      <c r="J378" s="7"/>
      <c r="K378" s="3">
        <f>K379+K380+K381</f>
        <v>3584983</v>
      </c>
      <c r="L378" s="3">
        <f t="shared" ref="L378:O378" si="127">L379+L380+L381</f>
        <v>2732860.11</v>
      </c>
      <c r="M378" s="3">
        <f t="shared" si="127"/>
        <v>8315300</v>
      </c>
      <c r="N378" s="3">
        <f t="shared" si="127"/>
        <v>5425500</v>
      </c>
      <c r="O378" s="3">
        <f t="shared" si="127"/>
        <v>7994600</v>
      </c>
    </row>
    <row r="379" spans="1:15" ht="65.25" customHeight="1" x14ac:dyDescent="0.2">
      <c r="A379" s="2" t="s">
        <v>54</v>
      </c>
      <c r="B379" s="2"/>
      <c r="C379" s="4" t="s">
        <v>4</v>
      </c>
      <c r="D379" s="10"/>
      <c r="E379" s="2" t="s">
        <v>115</v>
      </c>
      <c r="F379" s="2" t="s">
        <v>90</v>
      </c>
      <c r="G379" s="80" t="s">
        <v>366</v>
      </c>
      <c r="H379" s="80" t="s">
        <v>367</v>
      </c>
      <c r="I379" s="80" t="s">
        <v>368</v>
      </c>
      <c r="J379" s="80" t="s">
        <v>369</v>
      </c>
      <c r="K379" s="3">
        <v>1585199</v>
      </c>
      <c r="L379" s="3">
        <v>1270181</v>
      </c>
      <c r="M379" s="3">
        <v>2473700</v>
      </c>
      <c r="N379" s="3">
        <v>2702200</v>
      </c>
      <c r="O379" s="3">
        <v>2336100</v>
      </c>
    </row>
    <row r="380" spans="1:15" ht="66.75" customHeight="1" x14ac:dyDescent="0.2">
      <c r="A380" s="2" t="s">
        <v>54</v>
      </c>
      <c r="B380" s="2"/>
      <c r="C380" s="4" t="s">
        <v>4</v>
      </c>
      <c r="D380" s="10"/>
      <c r="E380" s="2" t="s">
        <v>112</v>
      </c>
      <c r="F380" s="2" t="s">
        <v>114</v>
      </c>
      <c r="G380" s="80"/>
      <c r="H380" s="80"/>
      <c r="I380" s="80"/>
      <c r="J380" s="80"/>
      <c r="K380" s="3">
        <v>505885</v>
      </c>
      <c r="L380" s="3">
        <v>266374.40999999997</v>
      </c>
      <c r="M380" s="3">
        <v>1056900</v>
      </c>
      <c r="N380" s="3">
        <v>371100</v>
      </c>
      <c r="O380" s="3">
        <v>1056900</v>
      </c>
    </row>
    <row r="381" spans="1:15" ht="67.5" customHeight="1" x14ac:dyDescent="0.2">
      <c r="A381" s="2" t="s">
        <v>54</v>
      </c>
      <c r="B381" s="2"/>
      <c r="C381" s="4" t="s">
        <v>4</v>
      </c>
      <c r="D381" s="10"/>
      <c r="E381" s="2" t="s">
        <v>119</v>
      </c>
      <c r="F381" s="2" t="s">
        <v>119</v>
      </c>
      <c r="G381" s="80"/>
      <c r="H381" s="80"/>
      <c r="I381" s="80"/>
      <c r="J381" s="80"/>
      <c r="K381" s="3">
        <v>1493899</v>
      </c>
      <c r="L381" s="3">
        <v>1196304.7</v>
      </c>
      <c r="M381" s="3">
        <v>4784700</v>
      </c>
      <c r="N381" s="3">
        <v>2352200</v>
      </c>
      <c r="O381" s="3">
        <v>4601600</v>
      </c>
    </row>
    <row r="382" spans="1:15" ht="67.5" customHeight="1" x14ac:dyDescent="0.2">
      <c r="A382" s="7" t="s">
        <v>54</v>
      </c>
      <c r="B382" s="7"/>
      <c r="C382" s="8" t="s">
        <v>38</v>
      </c>
      <c r="D382" s="15" t="s">
        <v>222</v>
      </c>
      <c r="E382" s="7"/>
      <c r="F382" s="7"/>
      <c r="G382" s="7"/>
      <c r="H382" s="7"/>
      <c r="I382" s="7"/>
      <c r="J382" s="7"/>
      <c r="K382" s="3">
        <f>K383</f>
        <v>16545700</v>
      </c>
      <c r="L382" s="3">
        <f t="shared" ref="L382:O382" si="128">L383</f>
        <v>3205733.76</v>
      </c>
      <c r="M382" s="3">
        <f t="shared" si="128"/>
        <v>3051000</v>
      </c>
      <c r="N382" s="3">
        <f t="shared" si="128"/>
        <v>3051000</v>
      </c>
      <c r="O382" s="3">
        <f t="shared" si="128"/>
        <v>3051000</v>
      </c>
    </row>
    <row r="383" spans="1:15" ht="178.5" x14ac:dyDescent="0.2">
      <c r="A383" s="2" t="s">
        <v>54</v>
      </c>
      <c r="B383" s="2"/>
      <c r="C383" s="4" t="s">
        <v>38</v>
      </c>
      <c r="D383" s="4"/>
      <c r="E383" s="2" t="s">
        <v>112</v>
      </c>
      <c r="F383" s="2" t="s">
        <v>91</v>
      </c>
      <c r="G383" s="24" t="s">
        <v>370</v>
      </c>
      <c r="H383" s="24" t="s">
        <v>371</v>
      </c>
      <c r="I383" s="24" t="s">
        <v>372</v>
      </c>
      <c r="J383" s="24" t="s">
        <v>373</v>
      </c>
      <c r="K383" s="3">
        <v>16545700</v>
      </c>
      <c r="L383" s="3">
        <v>3205733.76</v>
      </c>
      <c r="M383" s="3">
        <v>3051000</v>
      </c>
      <c r="N383" s="3">
        <v>3051000</v>
      </c>
      <c r="O383" s="3">
        <v>3051000</v>
      </c>
    </row>
    <row r="384" spans="1:15" ht="25.5" x14ac:dyDescent="0.2">
      <c r="A384" s="2" t="s">
        <v>54</v>
      </c>
      <c r="B384" s="2"/>
      <c r="C384" s="15" t="s">
        <v>186</v>
      </c>
      <c r="D384" s="15" t="s">
        <v>243</v>
      </c>
      <c r="E384" s="2"/>
      <c r="F384" s="2"/>
      <c r="G384" s="39"/>
      <c r="H384" s="39"/>
      <c r="I384" s="39"/>
      <c r="J384" s="39"/>
      <c r="K384" s="3">
        <f>K386+K387+K385</f>
        <v>1645338</v>
      </c>
      <c r="L384" s="3">
        <f t="shared" ref="L384:O384" si="129">L386+L387+L385</f>
        <v>1352285</v>
      </c>
      <c r="M384" s="3">
        <f t="shared" si="129"/>
        <v>0</v>
      </c>
      <c r="N384" s="3">
        <f t="shared" si="129"/>
        <v>0</v>
      </c>
      <c r="O384" s="3">
        <f t="shared" si="129"/>
        <v>0</v>
      </c>
    </row>
    <row r="385" spans="1:15" ht="42.75" customHeight="1" x14ac:dyDescent="0.2">
      <c r="A385" s="69" t="s">
        <v>54</v>
      </c>
      <c r="B385" s="69"/>
      <c r="C385" s="70" t="s">
        <v>186</v>
      </c>
      <c r="D385" s="70"/>
      <c r="E385" s="69" t="s">
        <v>115</v>
      </c>
      <c r="F385" s="69" t="s">
        <v>90</v>
      </c>
      <c r="G385" s="74" t="s">
        <v>374</v>
      </c>
      <c r="H385" s="74" t="s">
        <v>375</v>
      </c>
      <c r="I385" s="74" t="s">
        <v>376</v>
      </c>
      <c r="J385" s="74" t="s">
        <v>377</v>
      </c>
      <c r="K385" s="3">
        <v>113047</v>
      </c>
      <c r="L385" s="3"/>
      <c r="M385" s="3"/>
      <c r="N385" s="3"/>
      <c r="O385" s="3"/>
    </row>
    <row r="386" spans="1:15" ht="132.75" customHeight="1" x14ac:dyDescent="0.2">
      <c r="A386" s="2" t="s">
        <v>54</v>
      </c>
      <c r="B386" s="2"/>
      <c r="C386" s="15" t="s">
        <v>186</v>
      </c>
      <c r="D386" s="15"/>
      <c r="E386" s="2" t="s">
        <v>119</v>
      </c>
      <c r="F386" s="2" t="s">
        <v>115</v>
      </c>
      <c r="G386" s="76"/>
      <c r="H386" s="76"/>
      <c r="I386" s="76"/>
      <c r="J386" s="76"/>
      <c r="K386" s="3">
        <v>1072267</v>
      </c>
      <c r="L386" s="3">
        <v>1072267</v>
      </c>
      <c r="M386" s="3"/>
      <c r="N386" s="3"/>
      <c r="O386" s="3"/>
    </row>
    <row r="387" spans="1:15" ht="132.75" customHeight="1" x14ac:dyDescent="0.2">
      <c r="A387" s="2" t="s">
        <v>54</v>
      </c>
      <c r="B387" s="2"/>
      <c r="C387" s="15" t="s">
        <v>186</v>
      </c>
      <c r="D387" s="15"/>
      <c r="E387" s="2" t="s">
        <v>119</v>
      </c>
      <c r="F387" s="2" t="s">
        <v>119</v>
      </c>
      <c r="G387" s="75"/>
      <c r="H387" s="75"/>
      <c r="I387" s="75"/>
      <c r="J387" s="75"/>
      <c r="K387" s="3">
        <v>460024</v>
      </c>
      <c r="L387" s="3">
        <v>280018</v>
      </c>
      <c r="M387" s="3"/>
      <c r="N387" s="3"/>
      <c r="O387" s="3"/>
    </row>
    <row r="388" spans="1:15" ht="151.5" customHeight="1" x14ac:dyDescent="0.2">
      <c r="A388" s="7" t="s">
        <v>54</v>
      </c>
      <c r="B388" s="7"/>
      <c r="C388" s="8" t="s">
        <v>16</v>
      </c>
      <c r="D388" s="4" t="s">
        <v>223</v>
      </c>
      <c r="E388" s="7"/>
      <c r="F388" s="7"/>
      <c r="G388" s="7"/>
      <c r="H388" s="7"/>
      <c r="I388" s="7"/>
      <c r="J388" s="7"/>
      <c r="K388" s="3">
        <f>K389</f>
        <v>17187286</v>
      </c>
      <c r="L388" s="3">
        <f t="shared" ref="L388:O388" si="130">L389</f>
        <v>16432342.199999999</v>
      </c>
      <c r="M388" s="3">
        <f t="shared" si="130"/>
        <v>16278500</v>
      </c>
      <c r="N388" s="3">
        <f t="shared" si="130"/>
        <v>16278500</v>
      </c>
      <c r="O388" s="3">
        <f t="shared" si="130"/>
        <v>16278500</v>
      </c>
    </row>
    <row r="389" spans="1:15" ht="409.5" x14ac:dyDescent="0.2">
      <c r="A389" s="2" t="s">
        <v>54</v>
      </c>
      <c r="B389" s="2"/>
      <c r="C389" s="4" t="s">
        <v>16</v>
      </c>
      <c r="D389" s="4"/>
      <c r="E389" s="2" t="s">
        <v>119</v>
      </c>
      <c r="F389" s="2" t="s">
        <v>118</v>
      </c>
      <c r="G389" s="24" t="s">
        <v>378</v>
      </c>
      <c r="H389" s="24" t="s">
        <v>379</v>
      </c>
      <c r="I389" s="24" t="s">
        <v>380</v>
      </c>
      <c r="J389" s="24" t="s">
        <v>381</v>
      </c>
      <c r="K389" s="3">
        <v>17187286</v>
      </c>
      <c r="L389" s="3">
        <v>16432342.199999999</v>
      </c>
      <c r="M389" s="3">
        <v>16278500</v>
      </c>
      <c r="N389" s="3">
        <v>16278500</v>
      </c>
      <c r="O389" s="3">
        <v>16278500</v>
      </c>
    </row>
    <row r="390" spans="1:15" ht="25.5" x14ac:dyDescent="0.2">
      <c r="A390" s="7" t="s">
        <v>54</v>
      </c>
      <c r="B390" s="7"/>
      <c r="C390" s="8" t="s">
        <v>19</v>
      </c>
      <c r="D390" s="4" t="s">
        <v>227</v>
      </c>
      <c r="E390" s="7"/>
      <c r="F390" s="7"/>
      <c r="G390" s="7"/>
      <c r="H390" s="7"/>
      <c r="I390" s="7"/>
      <c r="J390" s="7"/>
      <c r="K390" s="3">
        <f>K391</f>
        <v>163600</v>
      </c>
      <c r="L390" s="3">
        <f t="shared" ref="L390:O390" si="131">L391</f>
        <v>163600</v>
      </c>
      <c r="M390" s="3">
        <f t="shared" si="131"/>
        <v>177700</v>
      </c>
      <c r="N390" s="3">
        <f t="shared" si="131"/>
        <v>195100</v>
      </c>
      <c r="O390" s="3">
        <f t="shared" si="131"/>
        <v>172000</v>
      </c>
    </row>
    <row r="391" spans="1:15" ht="178.5" x14ac:dyDescent="0.2">
      <c r="A391" s="2" t="s">
        <v>54</v>
      </c>
      <c r="B391" s="2"/>
      <c r="C391" s="4" t="s">
        <v>19</v>
      </c>
      <c r="D391" s="4"/>
      <c r="E391" s="2" t="s">
        <v>113</v>
      </c>
      <c r="F391" s="2" t="s">
        <v>119</v>
      </c>
      <c r="G391" s="21" t="s">
        <v>382</v>
      </c>
      <c r="H391" s="21" t="s">
        <v>383</v>
      </c>
      <c r="I391" s="21" t="s">
        <v>384</v>
      </c>
      <c r="J391" s="21" t="s">
        <v>385</v>
      </c>
      <c r="K391" s="3">
        <v>163600</v>
      </c>
      <c r="L391" s="3">
        <v>163600</v>
      </c>
      <c r="M391" s="3">
        <v>177700</v>
      </c>
      <c r="N391" s="3">
        <v>195100</v>
      </c>
      <c r="O391" s="3">
        <v>172000</v>
      </c>
    </row>
    <row r="392" spans="1:15" ht="165.75" x14ac:dyDescent="0.2">
      <c r="A392" s="7" t="s">
        <v>54</v>
      </c>
      <c r="B392" s="7"/>
      <c r="C392" s="8" t="s">
        <v>23</v>
      </c>
      <c r="D392" s="12" t="s">
        <v>234</v>
      </c>
      <c r="E392" s="7"/>
      <c r="F392" s="7"/>
      <c r="G392" s="7"/>
      <c r="H392" s="7"/>
      <c r="I392" s="7"/>
      <c r="J392" s="7"/>
      <c r="K392" s="3">
        <f>K393</f>
        <v>3883819</v>
      </c>
      <c r="L392" s="3">
        <f t="shared" ref="L392:O392" si="132">L393</f>
        <v>3695137.72</v>
      </c>
      <c r="M392" s="3">
        <f t="shared" si="132"/>
        <v>0</v>
      </c>
      <c r="N392" s="3">
        <f t="shared" si="132"/>
        <v>0</v>
      </c>
      <c r="O392" s="3">
        <f t="shared" si="132"/>
        <v>0</v>
      </c>
    </row>
    <row r="393" spans="1:15" ht="191.25" x14ac:dyDescent="0.2">
      <c r="A393" s="2" t="s">
        <v>54</v>
      </c>
      <c r="B393" s="2"/>
      <c r="C393" s="15" t="s">
        <v>23</v>
      </c>
      <c r="D393" s="10"/>
      <c r="E393" s="2" t="s">
        <v>114</v>
      </c>
      <c r="F393" s="2" t="s">
        <v>116</v>
      </c>
      <c r="G393" s="22" t="s">
        <v>386</v>
      </c>
      <c r="H393" s="22" t="s">
        <v>387</v>
      </c>
      <c r="I393" s="22" t="s">
        <v>388</v>
      </c>
      <c r="J393" s="22" t="s">
        <v>389</v>
      </c>
      <c r="K393" s="3">
        <v>3883819</v>
      </c>
      <c r="L393" s="3">
        <v>3695137.72</v>
      </c>
      <c r="M393" s="3"/>
      <c r="N393" s="3"/>
      <c r="O393" s="3"/>
    </row>
    <row r="394" spans="1:15" ht="127.5" x14ac:dyDescent="0.2">
      <c r="A394" s="7" t="s">
        <v>54</v>
      </c>
      <c r="B394" s="7"/>
      <c r="C394" s="8" t="s">
        <v>58</v>
      </c>
      <c r="D394" s="10" t="s">
        <v>236</v>
      </c>
      <c r="E394" s="7"/>
      <c r="F394" s="7"/>
      <c r="G394" s="7"/>
      <c r="H394" s="7"/>
      <c r="I394" s="7"/>
      <c r="J394" s="7"/>
      <c r="K394" s="3">
        <f>K395</f>
        <v>1123700</v>
      </c>
      <c r="L394" s="3">
        <f t="shared" ref="L394:O394" si="133">L395</f>
        <v>1123700</v>
      </c>
      <c r="M394" s="3">
        <f t="shared" si="133"/>
        <v>1654500</v>
      </c>
      <c r="N394" s="3">
        <f t="shared" si="133"/>
        <v>1050700</v>
      </c>
      <c r="O394" s="3">
        <f t="shared" si="133"/>
        <v>753600</v>
      </c>
    </row>
    <row r="395" spans="1:15" ht="140.25" x14ac:dyDescent="0.2">
      <c r="A395" s="2" t="s">
        <v>54</v>
      </c>
      <c r="B395" s="2"/>
      <c r="C395" s="4" t="s">
        <v>58</v>
      </c>
      <c r="D395" s="10"/>
      <c r="E395" s="2" t="s">
        <v>116</v>
      </c>
      <c r="F395" s="2" t="s">
        <v>119</v>
      </c>
      <c r="G395" s="22" t="s">
        <v>390</v>
      </c>
      <c r="H395" s="22" t="s">
        <v>391</v>
      </c>
      <c r="I395" s="22" t="s">
        <v>392</v>
      </c>
      <c r="J395" s="22" t="s">
        <v>393</v>
      </c>
      <c r="K395" s="3">
        <v>1123700</v>
      </c>
      <c r="L395" s="3">
        <v>1123700</v>
      </c>
      <c r="M395" s="3">
        <v>1654500</v>
      </c>
      <c r="N395" s="3">
        <v>1050700</v>
      </c>
      <c r="O395" s="3">
        <v>753600</v>
      </c>
    </row>
    <row r="396" spans="1:15" ht="63.75" x14ac:dyDescent="0.2">
      <c r="A396" s="7" t="s">
        <v>54</v>
      </c>
      <c r="B396" s="7"/>
      <c r="C396" s="8" t="s">
        <v>59</v>
      </c>
      <c r="D396" s="10" t="s">
        <v>237</v>
      </c>
      <c r="E396" s="7"/>
      <c r="F396" s="7"/>
      <c r="G396" s="7"/>
      <c r="H396" s="7"/>
      <c r="I396" s="7"/>
      <c r="J396" s="7"/>
      <c r="K396" s="3">
        <f>K397</f>
        <v>7566800</v>
      </c>
      <c r="L396" s="3">
        <f t="shared" ref="L396:O396" si="134">L397</f>
        <v>4016853.47</v>
      </c>
      <c r="M396" s="3">
        <f t="shared" si="134"/>
        <v>7566800</v>
      </c>
      <c r="N396" s="3">
        <f t="shared" si="134"/>
        <v>7566800</v>
      </c>
      <c r="O396" s="3">
        <f t="shared" si="134"/>
        <v>7566800</v>
      </c>
    </row>
    <row r="397" spans="1:15" ht="153" x14ac:dyDescent="0.2">
      <c r="A397" s="2" t="s">
        <v>54</v>
      </c>
      <c r="B397" s="2"/>
      <c r="C397" s="4" t="s">
        <v>59</v>
      </c>
      <c r="D397" s="10"/>
      <c r="E397" s="2" t="s">
        <v>121</v>
      </c>
      <c r="F397" s="2" t="s">
        <v>121</v>
      </c>
      <c r="G397" s="22" t="s">
        <v>394</v>
      </c>
      <c r="H397" s="22" t="s">
        <v>395</v>
      </c>
      <c r="I397" s="22" t="s">
        <v>396</v>
      </c>
      <c r="J397" s="22" t="s">
        <v>397</v>
      </c>
      <c r="K397" s="3">
        <v>7566800</v>
      </c>
      <c r="L397" s="3">
        <v>4016853.47</v>
      </c>
      <c r="M397" s="3">
        <v>7566800</v>
      </c>
      <c r="N397" s="3">
        <v>7566800</v>
      </c>
      <c r="O397" s="3">
        <v>7566800</v>
      </c>
    </row>
    <row r="398" spans="1:15" ht="140.25" x14ac:dyDescent="0.2">
      <c r="A398" s="7" t="s">
        <v>54</v>
      </c>
      <c r="B398" s="7"/>
      <c r="C398" s="8" t="s">
        <v>60</v>
      </c>
      <c r="D398" s="10" t="s">
        <v>239</v>
      </c>
      <c r="E398" s="7"/>
      <c r="F398" s="7"/>
      <c r="G398" s="8" t="s">
        <v>390</v>
      </c>
      <c r="H398" s="26" t="s">
        <v>398</v>
      </c>
      <c r="I398" s="26" t="s">
        <v>399</v>
      </c>
      <c r="J398" s="26" t="s">
        <v>393</v>
      </c>
      <c r="K398" s="3">
        <f>K399</f>
        <v>17025433</v>
      </c>
      <c r="L398" s="3">
        <f t="shared" ref="L398:O398" si="135">L399</f>
        <v>14342322.699999999</v>
      </c>
      <c r="M398" s="3">
        <f t="shared" si="135"/>
        <v>3500000</v>
      </c>
      <c r="N398" s="3">
        <f t="shared" si="135"/>
        <v>3500000</v>
      </c>
      <c r="O398" s="3">
        <f t="shared" si="135"/>
        <v>3500000</v>
      </c>
    </row>
    <row r="399" spans="1:15" ht="25.5" x14ac:dyDescent="0.2">
      <c r="A399" s="2" t="s">
        <v>54</v>
      </c>
      <c r="B399" s="2"/>
      <c r="C399" s="4" t="s">
        <v>60</v>
      </c>
      <c r="D399" s="10"/>
      <c r="E399" s="2" t="s">
        <v>116</v>
      </c>
      <c r="F399" s="2" t="s">
        <v>119</v>
      </c>
      <c r="G399" s="22"/>
      <c r="H399" s="22"/>
      <c r="I399" s="22"/>
      <c r="J399" s="22"/>
      <c r="K399" s="3">
        <v>17025433</v>
      </c>
      <c r="L399" s="3">
        <v>14342322.699999999</v>
      </c>
      <c r="M399" s="3">
        <v>3500000</v>
      </c>
      <c r="N399" s="3">
        <v>3500000</v>
      </c>
      <c r="O399" s="3">
        <v>3500000</v>
      </c>
    </row>
    <row r="400" spans="1:15" x14ac:dyDescent="0.2">
      <c r="A400" s="11"/>
      <c r="B400" s="102" t="s">
        <v>61</v>
      </c>
      <c r="C400" s="103"/>
      <c r="D400" s="8"/>
      <c r="E400" s="7"/>
      <c r="F400" s="7"/>
      <c r="G400" s="7"/>
      <c r="H400" s="7"/>
      <c r="I400" s="7"/>
      <c r="J400" s="7"/>
      <c r="K400" s="3">
        <f>K9+K22+K97+K113+K148+K227+K261+K300+K339+K290</f>
        <v>13615873155.34</v>
      </c>
      <c r="L400" s="3">
        <f t="shared" ref="L400:O400" si="136">L9+L22+L97+L113+L148+L227+L261+L300+L339+L290</f>
        <v>12957946001.15</v>
      </c>
      <c r="M400" s="3">
        <f t="shared" si="136"/>
        <v>14887731806</v>
      </c>
      <c r="N400" s="3">
        <f t="shared" si="136"/>
        <v>10221833288</v>
      </c>
      <c r="O400" s="3">
        <f t="shared" si="136"/>
        <v>9655341044</v>
      </c>
    </row>
    <row r="401" spans="2:13" ht="23.25" customHeight="1" x14ac:dyDescent="0.2">
      <c r="K401" s="16"/>
      <c r="L401" s="16"/>
      <c r="M401" s="16"/>
    </row>
    <row r="402" spans="2:13" ht="12.75" customHeight="1" x14ac:dyDescent="0.2"/>
    <row r="403" spans="2:13" x14ac:dyDescent="0.2">
      <c r="B403" s="13" t="s">
        <v>183</v>
      </c>
    </row>
    <row r="404" spans="2:13" x14ac:dyDescent="0.2">
      <c r="B404" s="13" t="s">
        <v>184</v>
      </c>
    </row>
    <row r="405" spans="2:13" collapsed="1" x14ac:dyDescent="0.2"/>
    <row r="407" spans="2:13" x14ac:dyDescent="0.2">
      <c r="D407" s="1" t="s">
        <v>160</v>
      </c>
      <c r="K407" s="16"/>
      <c r="L407" s="16"/>
    </row>
    <row r="408" spans="2:13" x14ac:dyDescent="0.2">
      <c r="K408" s="16"/>
      <c r="L408" s="16"/>
    </row>
  </sheetData>
  <autoFilter ref="A8:O404"/>
  <mergeCells count="258">
    <mergeCell ref="J178:J179"/>
    <mergeCell ref="G199:G203"/>
    <mergeCell ref="H199:H203"/>
    <mergeCell ref="I199:I203"/>
    <mergeCell ref="J199:J203"/>
    <mergeCell ref="G221:G222"/>
    <mergeCell ref="H221:H222"/>
    <mergeCell ref="I221:I222"/>
    <mergeCell ref="J221:J222"/>
    <mergeCell ref="G164:G165"/>
    <mergeCell ref="H164:H165"/>
    <mergeCell ref="I164:I165"/>
    <mergeCell ref="J164:J165"/>
    <mergeCell ref="G170:G171"/>
    <mergeCell ref="H170:H171"/>
    <mergeCell ref="I170:I171"/>
    <mergeCell ref="J170:J171"/>
    <mergeCell ref="G173:G174"/>
    <mergeCell ref="H173:H174"/>
    <mergeCell ref="I173:I174"/>
    <mergeCell ref="J173:J174"/>
    <mergeCell ref="I371:I372"/>
    <mergeCell ref="J371:J372"/>
    <mergeCell ref="G374:G377"/>
    <mergeCell ref="H374:H377"/>
    <mergeCell ref="I374:I377"/>
    <mergeCell ref="J374:J377"/>
    <mergeCell ref="G385:G387"/>
    <mergeCell ref="H385:H387"/>
    <mergeCell ref="I385:I387"/>
    <mergeCell ref="J385:J387"/>
    <mergeCell ref="B300:D300"/>
    <mergeCell ref="B339:D339"/>
    <mergeCell ref="H331:H332"/>
    <mergeCell ref="I331:I332"/>
    <mergeCell ref="J331:J332"/>
    <mergeCell ref="D331:D332"/>
    <mergeCell ref="G326:G327"/>
    <mergeCell ref="H326:H327"/>
    <mergeCell ref="I326:I327"/>
    <mergeCell ref="B292:B295"/>
    <mergeCell ref="C292:C295"/>
    <mergeCell ref="D292:D295"/>
    <mergeCell ref="E292:E295"/>
    <mergeCell ref="F292:F295"/>
    <mergeCell ref="G292:G295"/>
    <mergeCell ref="H292:H295"/>
    <mergeCell ref="I292:I295"/>
    <mergeCell ref="J326:J327"/>
    <mergeCell ref="H48:H53"/>
    <mergeCell ref="I48:I53"/>
    <mergeCell ref="J48:J53"/>
    <mergeCell ref="H319:H320"/>
    <mergeCell ref="I319:I320"/>
    <mergeCell ref="J319:J320"/>
    <mergeCell ref="H316:H317"/>
    <mergeCell ref="I316:I317"/>
    <mergeCell ref="J316:J317"/>
    <mergeCell ref="I263:I264"/>
    <mergeCell ref="J263:J264"/>
    <mergeCell ref="H246:H247"/>
    <mergeCell ref="I246:I247"/>
    <mergeCell ref="J254:J256"/>
    <mergeCell ref="J292:J295"/>
    <mergeCell ref="H241:H242"/>
    <mergeCell ref="I241:I242"/>
    <mergeCell ref="J241:J242"/>
    <mergeCell ref="H229:H231"/>
    <mergeCell ref="H111:H112"/>
    <mergeCell ref="I111:I112"/>
    <mergeCell ref="B97:D97"/>
    <mergeCell ref="B113:D113"/>
    <mergeCell ref="B148:D148"/>
    <mergeCell ref="H308:H310"/>
    <mergeCell ref="I308:I310"/>
    <mergeCell ref="J308:J310"/>
    <mergeCell ref="G20:G21"/>
    <mergeCell ref="H20:H21"/>
    <mergeCell ref="I20:I21"/>
    <mergeCell ref="J20:J21"/>
    <mergeCell ref="G249:G250"/>
    <mergeCell ref="H249:H250"/>
    <mergeCell ref="I249:I250"/>
    <mergeCell ref="J249:J250"/>
    <mergeCell ref="H271:H272"/>
    <mergeCell ref="I271:I272"/>
    <mergeCell ref="J271:J272"/>
    <mergeCell ref="H274:H275"/>
    <mergeCell ref="I274:I275"/>
    <mergeCell ref="J274:J275"/>
    <mergeCell ref="H263:H264"/>
    <mergeCell ref="G48:G53"/>
    <mergeCell ref="B400:C400"/>
    <mergeCell ref="G379:G381"/>
    <mergeCell ref="G351:G353"/>
    <mergeCell ref="G319:G320"/>
    <mergeCell ref="G263:G264"/>
    <mergeCell ref="G241:G242"/>
    <mergeCell ref="G205:G206"/>
    <mergeCell ref="G283:G284"/>
    <mergeCell ref="G331:G332"/>
    <mergeCell ref="G316:G317"/>
    <mergeCell ref="G271:G272"/>
    <mergeCell ref="G274:G275"/>
    <mergeCell ref="G246:G247"/>
    <mergeCell ref="G254:G256"/>
    <mergeCell ref="G216:G219"/>
    <mergeCell ref="G308:G310"/>
    <mergeCell ref="B227:D227"/>
    <mergeCell ref="B261:D261"/>
    <mergeCell ref="G268:G269"/>
    <mergeCell ref="B290:D290"/>
    <mergeCell ref="G229:G231"/>
    <mergeCell ref="H379:H381"/>
    <mergeCell ref="I379:I381"/>
    <mergeCell ref="J379:J381"/>
    <mergeCell ref="G365:G369"/>
    <mergeCell ref="H365:H369"/>
    <mergeCell ref="I365:I369"/>
    <mergeCell ref="J365:J369"/>
    <mergeCell ref="G357:G361"/>
    <mergeCell ref="H357:H361"/>
    <mergeCell ref="I357:I361"/>
    <mergeCell ref="J357:J361"/>
    <mergeCell ref="G371:G372"/>
    <mergeCell ref="H371:H372"/>
    <mergeCell ref="G334:G335"/>
    <mergeCell ref="H334:H335"/>
    <mergeCell ref="I334:I335"/>
    <mergeCell ref="J334:J335"/>
    <mergeCell ref="H351:H353"/>
    <mergeCell ref="I351:I353"/>
    <mergeCell ref="J351:J353"/>
    <mergeCell ref="G337:G338"/>
    <mergeCell ref="H337:H338"/>
    <mergeCell ref="I337:I338"/>
    <mergeCell ref="J337:J338"/>
    <mergeCell ref="J246:J247"/>
    <mergeCell ref="H254:H256"/>
    <mergeCell ref="I254:I256"/>
    <mergeCell ref="H216:H219"/>
    <mergeCell ref="I216:I219"/>
    <mergeCell ref="J216:J219"/>
    <mergeCell ref="H205:H206"/>
    <mergeCell ref="I205:I206"/>
    <mergeCell ref="J205:J206"/>
    <mergeCell ref="G233:G235"/>
    <mergeCell ref="H233:H235"/>
    <mergeCell ref="I233:I235"/>
    <mergeCell ref="J233:J235"/>
    <mergeCell ref="G193:G197"/>
    <mergeCell ref="H193:H197"/>
    <mergeCell ref="I193:I197"/>
    <mergeCell ref="J193:J197"/>
    <mergeCell ref="G167:G168"/>
    <mergeCell ref="H167:H168"/>
    <mergeCell ref="I167:I168"/>
    <mergeCell ref="J167:J168"/>
    <mergeCell ref="G187:G191"/>
    <mergeCell ref="H187:H191"/>
    <mergeCell ref="I187:I191"/>
    <mergeCell ref="J187:J191"/>
    <mergeCell ref="I229:I231"/>
    <mergeCell ref="J229:J231"/>
    <mergeCell ref="G178:G179"/>
    <mergeCell ref="H178:H179"/>
    <mergeCell ref="I178:I179"/>
    <mergeCell ref="I102:I103"/>
    <mergeCell ref="J102:J103"/>
    <mergeCell ref="G102:G103"/>
    <mergeCell ref="G158:G162"/>
    <mergeCell ref="H158:H162"/>
    <mergeCell ref="I158:I162"/>
    <mergeCell ref="J158:J162"/>
    <mergeCell ref="G119:G121"/>
    <mergeCell ref="H119:H121"/>
    <mergeCell ref="I119:I121"/>
    <mergeCell ref="J119:J121"/>
    <mergeCell ref="G127:G128"/>
    <mergeCell ref="H127:H128"/>
    <mergeCell ref="I127:I128"/>
    <mergeCell ref="J127:J128"/>
    <mergeCell ref="G111:G112"/>
    <mergeCell ref="J111:J112"/>
    <mergeCell ref="J75:J80"/>
    <mergeCell ref="J63:J65"/>
    <mergeCell ref="G99:G100"/>
    <mergeCell ref="I99:I100"/>
    <mergeCell ref="J99:J100"/>
    <mergeCell ref="G63:G65"/>
    <mergeCell ref="H63:H65"/>
    <mergeCell ref="I63:I65"/>
    <mergeCell ref="G75:G80"/>
    <mergeCell ref="H75:H80"/>
    <mergeCell ref="I75:I80"/>
    <mergeCell ref="N5:O5"/>
    <mergeCell ref="K6:L6"/>
    <mergeCell ref="H11:H13"/>
    <mergeCell ref="I11:I13"/>
    <mergeCell ref="J11:J13"/>
    <mergeCell ref="A4:B7"/>
    <mergeCell ref="C4:D7"/>
    <mergeCell ref="E4:F6"/>
    <mergeCell ref="G4:J4"/>
    <mergeCell ref="K4:O4"/>
    <mergeCell ref="G5:H7"/>
    <mergeCell ref="I5:I7"/>
    <mergeCell ref="J5:J7"/>
    <mergeCell ref="K5:L5"/>
    <mergeCell ref="M5:M6"/>
    <mergeCell ref="B9:D9"/>
    <mergeCell ref="G11:G13"/>
    <mergeCell ref="A2:K2"/>
    <mergeCell ref="G39:G46"/>
    <mergeCell ref="H39:H46"/>
    <mergeCell ref="I39:I46"/>
    <mergeCell ref="J39:J46"/>
    <mergeCell ref="B22:D22"/>
    <mergeCell ref="G26:G27"/>
    <mergeCell ref="H26:H27"/>
    <mergeCell ref="I26:I27"/>
    <mergeCell ref="J26:J27"/>
    <mergeCell ref="H15:H16"/>
    <mergeCell ref="I15:I16"/>
    <mergeCell ref="J15:J16"/>
    <mergeCell ref="G15:G16"/>
    <mergeCell ref="H283:H284"/>
    <mergeCell ref="I283:I284"/>
    <mergeCell ref="J283:J284"/>
    <mergeCell ref="G82:G85"/>
    <mergeCell ref="H82:H85"/>
    <mergeCell ref="I82:I85"/>
    <mergeCell ref="J82:J85"/>
    <mergeCell ref="G93:G96"/>
    <mergeCell ref="H93:H96"/>
    <mergeCell ref="I93:I96"/>
    <mergeCell ref="J93:J96"/>
    <mergeCell ref="H99:H100"/>
    <mergeCell ref="H136:H137"/>
    <mergeCell ref="I136:I137"/>
    <mergeCell ref="J136:J137"/>
    <mergeCell ref="G152:G156"/>
    <mergeCell ref="H152:H156"/>
    <mergeCell ref="I152:I156"/>
    <mergeCell ref="J152:J156"/>
    <mergeCell ref="G136:G137"/>
    <mergeCell ref="H102:H103"/>
    <mergeCell ref="H268:H269"/>
    <mergeCell ref="I268:I269"/>
    <mergeCell ref="J268:J269"/>
    <mergeCell ref="G288:G289"/>
    <mergeCell ref="H288:H289"/>
    <mergeCell ref="I288:I289"/>
    <mergeCell ref="J288:J289"/>
    <mergeCell ref="G258:G260"/>
    <mergeCell ref="H258:H260"/>
    <mergeCell ref="I258:I260"/>
    <mergeCell ref="J258:J260"/>
  </mergeCells>
  <pageMargins left="0.19685039370078741" right="0.19685039370078741" top="0.19685039370078741" bottom="0.19685039370078741" header="0.31496062992125984" footer="0.31496062992125984"/>
  <pageSetup paperSize="9" scale="54" fitToHeight="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workbookViewId="0">
      <selection activeCell="A2" sqref="A2"/>
    </sheetView>
  </sheetViews>
  <sheetFormatPr defaultRowHeight="12.75" x14ac:dyDescent="0.2"/>
  <cols>
    <col min="1" max="1" width="162.85546875" customWidth="1"/>
  </cols>
  <sheetData>
    <row r="1" spans="1:2" ht="69" x14ac:dyDescent="0.2">
      <c r="A1" s="32" t="s">
        <v>403</v>
      </c>
      <c r="B1" t="b">
        <f>A1=Лист2!A1</f>
        <v>1</v>
      </c>
    </row>
    <row r="2" spans="1:2" ht="34.5" x14ac:dyDescent="0.2">
      <c r="A2" s="32" t="s">
        <v>404</v>
      </c>
      <c r="B2" t="b">
        <f>A2=Лист2!A2</f>
        <v>1</v>
      </c>
    </row>
    <row r="3" spans="1:2" ht="17.25" x14ac:dyDescent="0.2">
      <c r="A3" s="32" t="s">
        <v>405</v>
      </c>
      <c r="B3" t="b">
        <f>A3=Лист2!A3</f>
        <v>1</v>
      </c>
    </row>
    <row r="4" spans="1:2" ht="17.25" x14ac:dyDescent="0.2">
      <c r="A4" s="32" t="s">
        <v>406</v>
      </c>
      <c r="B4" t="b">
        <f>A4=Лист2!A4</f>
        <v>1</v>
      </c>
    </row>
    <row r="5" spans="1:2" ht="17.25" x14ac:dyDescent="0.2">
      <c r="A5" s="32" t="s">
        <v>407</v>
      </c>
      <c r="B5" t="b">
        <f>A5=Лист2!A5</f>
        <v>1</v>
      </c>
    </row>
    <row r="6" spans="1:2" ht="17.25" x14ac:dyDescent="0.2">
      <c r="A6" s="32" t="s">
        <v>408</v>
      </c>
      <c r="B6" t="b">
        <f>A6=Лист2!A6</f>
        <v>1</v>
      </c>
    </row>
    <row r="7" spans="1:2" ht="17.25" x14ac:dyDescent="0.2">
      <c r="A7" s="32" t="s">
        <v>409</v>
      </c>
      <c r="B7" t="b">
        <f>A7=Лист2!A7</f>
        <v>1</v>
      </c>
    </row>
    <row r="8" spans="1:2" ht="34.5" x14ac:dyDescent="0.2">
      <c r="A8" s="32" t="s">
        <v>410</v>
      </c>
      <c r="B8" t="b">
        <f>A8=Лист2!A8</f>
        <v>1</v>
      </c>
    </row>
    <row r="9" spans="1:2" ht="17.25" x14ac:dyDescent="0.2">
      <c r="A9" s="32" t="s">
        <v>411</v>
      </c>
      <c r="B9" t="b">
        <f>A9=Лист2!A9</f>
        <v>1</v>
      </c>
    </row>
    <row r="10" spans="1:2" ht="17.25" x14ac:dyDescent="0.2">
      <c r="A10" s="32" t="s">
        <v>412</v>
      </c>
      <c r="B10" t="b">
        <f>A10=Лист2!A10</f>
        <v>1</v>
      </c>
    </row>
    <row r="11" spans="1:2" ht="17.25" x14ac:dyDescent="0.2">
      <c r="A11" s="32" t="s">
        <v>413</v>
      </c>
      <c r="B11" t="b">
        <f>A11=Лист2!A11</f>
        <v>1</v>
      </c>
    </row>
    <row r="12" spans="1:2" ht="18.75" x14ac:dyDescent="0.2">
      <c r="A12" s="33" t="s">
        <v>414</v>
      </c>
      <c r="B12" t="b">
        <f>A12=Лист2!A12</f>
        <v>1</v>
      </c>
    </row>
    <row r="13" spans="1:2" ht="37.5" x14ac:dyDescent="0.2">
      <c r="A13" s="33" t="s">
        <v>415</v>
      </c>
      <c r="B13" t="b">
        <f>A13=Лист2!A13</f>
        <v>1</v>
      </c>
    </row>
    <row r="14" spans="1:2" ht="37.5" x14ac:dyDescent="0.2">
      <c r="A14" s="33" t="s">
        <v>416</v>
      </c>
      <c r="B14" t="b">
        <f>A14=Лист2!A14</f>
        <v>1</v>
      </c>
    </row>
    <row r="15" spans="1:2" ht="18.75" x14ac:dyDescent="0.2">
      <c r="A15" s="33" t="s">
        <v>417</v>
      </c>
      <c r="B15" t="b">
        <f>A15=Лист2!A15</f>
        <v>1</v>
      </c>
    </row>
    <row r="16" spans="1:2" ht="37.5" x14ac:dyDescent="0.2">
      <c r="A16" s="33" t="s">
        <v>418</v>
      </c>
      <c r="B16" t="b">
        <f>A16=Лист2!A16</f>
        <v>1</v>
      </c>
    </row>
    <row r="17" spans="1:2" ht="37.5" x14ac:dyDescent="0.2">
      <c r="A17" s="33" t="s">
        <v>419</v>
      </c>
      <c r="B17" t="b">
        <f>A17=Лист2!A17</f>
        <v>1</v>
      </c>
    </row>
    <row r="18" spans="1:2" ht="18.75" x14ac:dyDescent="0.2">
      <c r="A18" s="33" t="s">
        <v>420</v>
      </c>
      <c r="B18" t="b">
        <f>A18=Лист2!A18</f>
        <v>1</v>
      </c>
    </row>
    <row r="19" spans="1:2" ht="17.25" x14ac:dyDescent="0.2">
      <c r="A19" s="32" t="s">
        <v>421</v>
      </c>
      <c r="B19" t="b">
        <f>A19=Лист2!A19</f>
        <v>1</v>
      </c>
    </row>
    <row r="20" spans="1:2" ht="18.75" x14ac:dyDescent="0.2">
      <c r="A20" s="33" t="s">
        <v>422</v>
      </c>
      <c r="B20" t="b">
        <f>A20=Лист2!A20</f>
        <v>1</v>
      </c>
    </row>
    <row r="21" spans="1:2" ht="18.75" x14ac:dyDescent="0.2">
      <c r="A21" s="33" t="s">
        <v>423</v>
      </c>
      <c r="B21" t="b">
        <f>A21=Лист2!A21</f>
        <v>1</v>
      </c>
    </row>
    <row r="22" spans="1:2" ht="18.75" x14ac:dyDescent="0.2">
      <c r="A22" s="33" t="s">
        <v>424</v>
      </c>
      <c r="B22" t="b">
        <f>A22=Лист2!A22</f>
        <v>1</v>
      </c>
    </row>
    <row r="23" spans="1:2" ht="18.75" x14ac:dyDescent="0.2">
      <c r="A23" s="33" t="s">
        <v>425</v>
      </c>
      <c r="B23" t="b">
        <f>A23=Лист2!A23</f>
        <v>1</v>
      </c>
    </row>
    <row r="24" spans="1:2" ht="17.25" x14ac:dyDescent="0.2">
      <c r="A24" s="32" t="s">
        <v>426</v>
      </c>
      <c r="B24" t="b">
        <f>A24=Лист2!A24</f>
        <v>1</v>
      </c>
    </row>
    <row r="25" spans="1:2" ht="17.25" x14ac:dyDescent="0.2">
      <c r="A25" s="32" t="s">
        <v>427</v>
      </c>
      <c r="B25" t="b">
        <f>A25=Лист2!A25</f>
        <v>1</v>
      </c>
    </row>
    <row r="26" spans="1:2" ht="17.25" x14ac:dyDescent="0.2">
      <c r="A26" s="32" t="s">
        <v>428</v>
      </c>
      <c r="B26" t="b">
        <f>A26=Лист2!A26</f>
        <v>1</v>
      </c>
    </row>
    <row r="27" spans="1:2" ht="17.25" x14ac:dyDescent="0.2">
      <c r="A27" s="32" t="s">
        <v>429</v>
      </c>
      <c r="B27" t="b">
        <f>A27=Лист2!A27</f>
        <v>1</v>
      </c>
    </row>
    <row r="28" spans="1:2" ht="17.25" x14ac:dyDescent="0.2">
      <c r="A28" s="32" t="s">
        <v>430</v>
      </c>
      <c r="B28" t="b">
        <f>A28=Лист2!A28</f>
        <v>1</v>
      </c>
    </row>
    <row r="29" spans="1:2" ht="18.75" x14ac:dyDescent="0.2">
      <c r="A29" s="33" t="s">
        <v>431</v>
      </c>
      <c r="B29" t="b">
        <f>A29=Лист2!A29</f>
        <v>1</v>
      </c>
    </row>
    <row r="30" spans="1:2" ht="18.75" x14ac:dyDescent="0.2">
      <c r="A30" s="33" t="s">
        <v>432</v>
      </c>
      <c r="B30" t="b">
        <f>A30=Лист2!A30</f>
        <v>1</v>
      </c>
    </row>
    <row r="31" spans="1:2" ht="18.75" x14ac:dyDescent="0.2">
      <c r="A31" s="33" t="s">
        <v>433</v>
      </c>
      <c r="B31" t="b">
        <f>A31=Лист2!A31</f>
        <v>1</v>
      </c>
    </row>
    <row r="32" spans="1:2" ht="18.75" x14ac:dyDescent="0.2">
      <c r="A32" s="33" t="s">
        <v>434</v>
      </c>
      <c r="B32" t="b">
        <f>A32=Лист2!A32</f>
        <v>1</v>
      </c>
    </row>
    <row r="33" spans="1:2" ht="18.75" x14ac:dyDescent="0.2">
      <c r="A33" s="33" t="s">
        <v>435</v>
      </c>
      <c r="B33" t="b">
        <f>A33=Лист2!A33</f>
        <v>1</v>
      </c>
    </row>
    <row r="34" spans="1:2" ht="18.75" x14ac:dyDescent="0.2">
      <c r="A34" s="33" t="s">
        <v>436</v>
      </c>
      <c r="B34" t="b">
        <f>A34=Лист2!A34</f>
        <v>1</v>
      </c>
    </row>
    <row r="35" spans="1:2" ht="18.75" x14ac:dyDescent="0.2">
      <c r="A35" s="33" t="s">
        <v>437</v>
      </c>
      <c r="B35" t="b">
        <f>A35=Лист2!A35</f>
        <v>1</v>
      </c>
    </row>
    <row r="36" spans="1:2" ht="18.75" x14ac:dyDescent="0.2">
      <c r="A36" s="33" t="s">
        <v>438</v>
      </c>
      <c r="B36" t="b">
        <f>A36=Лист2!A36</f>
        <v>1</v>
      </c>
    </row>
    <row r="37" spans="1:2" ht="18.75" x14ac:dyDescent="0.2">
      <c r="A37" s="33" t="s">
        <v>439</v>
      </c>
      <c r="B37" t="b">
        <f>A37=Лист2!A37</f>
        <v>1</v>
      </c>
    </row>
    <row r="38" spans="1:2" ht="18.75" x14ac:dyDescent="0.2">
      <c r="A38" s="33" t="s">
        <v>440</v>
      </c>
      <c r="B38" t="b">
        <f>A38=Лист2!A38</f>
        <v>1</v>
      </c>
    </row>
    <row r="39" spans="1:2" ht="18.75" x14ac:dyDescent="0.2">
      <c r="A39" s="33" t="s">
        <v>441</v>
      </c>
      <c r="B39" t="b">
        <f>A39=Лист2!A39</f>
        <v>1</v>
      </c>
    </row>
    <row r="40" spans="1:2" ht="34.5" x14ac:dyDescent="0.2">
      <c r="A40" s="32" t="s">
        <v>442</v>
      </c>
      <c r="B40" t="b">
        <f>A40=Лист2!A40</f>
        <v>1</v>
      </c>
    </row>
    <row r="41" spans="1:2" ht="56.25" x14ac:dyDescent="0.2">
      <c r="A41" s="33" t="s">
        <v>443</v>
      </c>
      <c r="B41" t="b">
        <f>A41=Лист2!A41</f>
        <v>1</v>
      </c>
    </row>
    <row r="42" spans="1:2" ht="34.5" x14ac:dyDescent="0.2">
      <c r="A42" s="32" t="s">
        <v>444</v>
      </c>
      <c r="B42" t="b">
        <f>A42=Лист2!A42</f>
        <v>1</v>
      </c>
    </row>
    <row r="43" spans="1:2" ht="34.5" x14ac:dyDescent="0.2">
      <c r="A43" s="32" t="s">
        <v>445</v>
      </c>
      <c r="B43" t="b">
        <f>A43=Лист2!A43</f>
        <v>1</v>
      </c>
    </row>
    <row r="44" spans="1:2" ht="34.5" x14ac:dyDescent="0.2">
      <c r="A44" s="32" t="s">
        <v>446</v>
      </c>
      <c r="B44" t="b">
        <f>A44=Лист2!A44</f>
        <v>1</v>
      </c>
    </row>
    <row r="45" spans="1:2" ht="51.75" x14ac:dyDescent="0.2">
      <c r="A45" s="32" t="s">
        <v>447</v>
      </c>
      <c r="B45" t="b">
        <f>A45=Лист2!A45</f>
        <v>1</v>
      </c>
    </row>
    <row r="46" spans="1:2" ht="51.75" x14ac:dyDescent="0.2">
      <c r="A46" s="32" t="s">
        <v>448</v>
      </c>
      <c r="B46" t="b">
        <f>A46=Лист2!A46</f>
        <v>1</v>
      </c>
    </row>
    <row r="47" spans="1:2" ht="34.5" x14ac:dyDescent="0.2">
      <c r="A47" s="32" t="s">
        <v>449</v>
      </c>
      <c r="B47" t="b">
        <f>A47=Лист2!A47</f>
        <v>1</v>
      </c>
    </row>
    <row r="48" spans="1:2" ht="34.5" x14ac:dyDescent="0.2">
      <c r="A48" s="32" t="s">
        <v>450</v>
      </c>
      <c r="B48" t="b">
        <f>A48=Лист2!A48</f>
        <v>1</v>
      </c>
    </row>
    <row r="49" spans="1:2" ht="51.75" x14ac:dyDescent="0.2">
      <c r="A49" s="32" t="s">
        <v>451</v>
      </c>
      <c r="B49" t="b">
        <f>A49=Лист2!A49</f>
        <v>1</v>
      </c>
    </row>
    <row r="50" spans="1:2" ht="51.75" x14ac:dyDescent="0.2">
      <c r="A50" s="32" t="s">
        <v>452</v>
      </c>
      <c r="B50" t="b">
        <f>A50=Лист2!A50</f>
        <v>1</v>
      </c>
    </row>
    <row r="51" spans="1:2" ht="34.5" x14ac:dyDescent="0.2">
      <c r="A51" s="32" t="s">
        <v>453</v>
      </c>
      <c r="B51" t="b">
        <f>A51=Лист2!A51</f>
        <v>1</v>
      </c>
    </row>
    <row r="52" spans="1:2" ht="34.5" x14ac:dyDescent="0.2">
      <c r="A52" s="32" t="s">
        <v>454</v>
      </c>
      <c r="B52" t="b">
        <f>A52=Лист2!A52</f>
        <v>1</v>
      </c>
    </row>
    <row r="53" spans="1:2" ht="34.5" x14ac:dyDescent="0.2">
      <c r="A53" s="32" t="s">
        <v>455</v>
      </c>
      <c r="B53" t="b">
        <f>A53=Лист2!A53</f>
        <v>1</v>
      </c>
    </row>
    <row r="54" spans="1:2" ht="34.5" x14ac:dyDescent="0.2">
      <c r="A54" s="32" t="s">
        <v>456</v>
      </c>
      <c r="B54" t="b">
        <f>A54=Лист2!A54</f>
        <v>1</v>
      </c>
    </row>
    <row r="55" spans="1:2" ht="34.5" x14ac:dyDescent="0.2">
      <c r="A55" s="32" t="s">
        <v>457</v>
      </c>
      <c r="B55" t="b">
        <f>A55=Лист2!A55</f>
        <v>1</v>
      </c>
    </row>
    <row r="56" spans="1:2" ht="17.25" x14ac:dyDescent="0.2">
      <c r="A56" s="32" t="s">
        <v>458</v>
      </c>
      <c r="B56" t="b">
        <f>A56=Лист2!A56</f>
        <v>1</v>
      </c>
    </row>
  </sheetData>
  <autoFilter ref="A1:B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1:H22"/>
  <sheetViews>
    <sheetView workbookViewId="0">
      <selection activeCell="H22" sqref="H22"/>
    </sheetView>
  </sheetViews>
  <sheetFormatPr defaultRowHeight="12.75" x14ac:dyDescent="0.2"/>
  <sheetData>
    <row r="11" spans="4:6" x14ac:dyDescent="0.2">
      <c r="D11">
        <v>168</v>
      </c>
      <c r="E11">
        <v>56</v>
      </c>
      <c r="F11" s="35">
        <f>D11/E11</f>
        <v>3</v>
      </c>
    </row>
    <row r="12" spans="4:6" x14ac:dyDescent="0.2">
      <c r="D12">
        <v>175</v>
      </c>
      <c r="E12">
        <v>62</v>
      </c>
      <c r="F12" s="35">
        <f>D12/E12</f>
        <v>2.8225806451612905</v>
      </c>
    </row>
    <row r="19" spans="6:8" x14ac:dyDescent="0.2">
      <c r="F19">
        <v>58</v>
      </c>
      <c r="H19">
        <f>F20/F19</f>
        <v>1.2931034482758621</v>
      </c>
    </row>
    <row r="20" spans="6:8" x14ac:dyDescent="0.2">
      <c r="F20">
        <v>75</v>
      </c>
    </row>
    <row r="22" spans="6:8" x14ac:dyDescent="0.2">
      <c r="F22">
        <v>70</v>
      </c>
      <c r="H22">
        <f>F22*H19</f>
        <v>90.517241379310349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workbookViewId="0">
      <selection activeCell="A2" sqref="A2"/>
    </sheetView>
  </sheetViews>
  <sheetFormatPr defaultRowHeight="12.75" x14ac:dyDescent="0.2"/>
  <cols>
    <col min="1" max="1" width="128.28515625" customWidth="1"/>
  </cols>
  <sheetData>
    <row r="1" spans="1:1" ht="69" x14ac:dyDescent="0.2">
      <c r="A1" s="32" t="s">
        <v>403</v>
      </c>
    </row>
    <row r="2" spans="1:1" ht="34.5" x14ac:dyDescent="0.2">
      <c r="A2" s="32" t="s">
        <v>404</v>
      </c>
    </row>
    <row r="3" spans="1:1" ht="17.25" x14ac:dyDescent="0.2">
      <c r="A3" s="32" t="s">
        <v>405</v>
      </c>
    </row>
    <row r="4" spans="1:1" ht="17.25" x14ac:dyDescent="0.2">
      <c r="A4" s="32" t="s">
        <v>406</v>
      </c>
    </row>
    <row r="5" spans="1:1" ht="17.25" x14ac:dyDescent="0.2">
      <c r="A5" s="32" t="s">
        <v>407</v>
      </c>
    </row>
    <row r="6" spans="1:1" ht="17.25" x14ac:dyDescent="0.2">
      <c r="A6" s="32" t="s">
        <v>408</v>
      </c>
    </row>
    <row r="7" spans="1:1" ht="17.25" x14ac:dyDescent="0.2">
      <c r="A7" s="32" t="s">
        <v>409</v>
      </c>
    </row>
    <row r="8" spans="1:1" ht="34.5" x14ac:dyDescent="0.2">
      <c r="A8" s="32" t="s">
        <v>410</v>
      </c>
    </row>
    <row r="9" spans="1:1" ht="17.25" x14ac:dyDescent="0.2">
      <c r="A9" s="32" t="s">
        <v>411</v>
      </c>
    </row>
    <row r="10" spans="1:1" ht="17.25" x14ac:dyDescent="0.2">
      <c r="A10" s="32" t="s">
        <v>412</v>
      </c>
    </row>
    <row r="11" spans="1:1" ht="17.25" x14ac:dyDescent="0.2">
      <c r="A11" s="32" t="s">
        <v>413</v>
      </c>
    </row>
    <row r="12" spans="1:1" ht="18.75" x14ac:dyDescent="0.2">
      <c r="A12" s="33" t="s">
        <v>414</v>
      </c>
    </row>
    <row r="13" spans="1:1" ht="37.5" x14ac:dyDescent="0.2">
      <c r="A13" s="33" t="s">
        <v>415</v>
      </c>
    </row>
    <row r="14" spans="1:1" ht="56.25" x14ac:dyDescent="0.2">
      <c r="A14" s="33" t="s">
        <v>416</v>
      </c>
    </row>
    <row r="15" spans="1:1" ht="18.75" x14ac:dyDescent="0.2">
      <c r="A15" s="33" t="s">
        <v>417</v>
      </c>
    </row>
    <row r="16" spans="1:1" ht="56.25" x14ac:dyDescent="0.2">
      <c r="A16" s="33" t="s">
        <v>418</v>
      </c>
    </row>
    <row r="17" spans="1:1" ht="37.5" x14ac:dyDescent="0.2">
      <c r="A17" s="33" t="s">
        <v>419</v>
      </c>
    </row>
    <row r="18" spans="1:1" ht="37.5" x14ac:dyDescent="0.2">
      <c r="A18" s="33" t="s">
        <v>420</v>
      </c>
    </row>
    <row r="19" spans="1:1" ht="17.25" x14ac:dyDescent="0.2">
      <c r="A19" s="32" t="s">
        <v>421</v>
      </c>
    </row>
    <row r="20" spans="1:1" ht="37.5" x14ac:dyDescent="0.2">
      <c r="A20" s="33" t="s">
        <v>422</v>
      </c>
    </row>
    <row r="21" spans="1:1" ht="18.75" x14ac:dyDescent="0.2">
      <c r="A21" s="33" t="s">
        <v>423</v>
      </c>
    </row>
    <row r="22" spans="1:1" ht="18.75" x14ac:dyDescent="0.2">
      <c r="A22" s="33" t="s">
        <v>424</v>
      </c>
    </row>
    <row r="23" spans="1:1" ht="18.75" x14ac:dyDescent="0.2">
      <c r="A23" s="33" t="s">
        <v>425</v>
      </c>
    </row>
    <row r="24" spans="1:1" ht="17.25" x14ac:dyDescent="0.2">
      <c r="A24" s="32" t="s">
        <v>426</v>
      </c>
    </row>
    <row r="25" spans="1:1" ht="17.25" x14ac:dyDescent="0.2">
      <c r="A25" s="32" t="s">
        <v>427</v>
      </c>
    </row>
    <row r="26" spans="1:1" ht="17.25" x14ac:dyDescent="0.2">
      <c r="A26" s="32" t="s">
        <v>428</v>
      </c>
    </row>
    <row r="27" spans="1:1" ht="17.25" x14ac:dyDescent="0.2">
      <c r="A27" s="32" t="s">
        <v>429</v>
      </c>
    </row>
    <row r="28" spans="1:1" ht="17.25" x14ac:dyDescent="0.2">
      <c r="A28" s="32" t="s">
        <v>430</v>
      </c>
    </row>
    <row r="29" spans="1:1" ht="18.75" x14ac:dyDescent="0.2">
      <c r="A29" s="33" t="s">
        <v>431</v>
      </c>
    </row>
    <row r="30" spans="1:1" ht="37.5" x14ac:dyDescent="0.2">
      <c r="A30" s="33" t="s">
        <v>432</v>
      </c>
    </row>
    <row r="31" spans="1:1" ht="18.75" x14ac:dyDescent="0.2">
      <c r="A31" s="33" t="s">
        <v>433</v>
      </c>
    </row>
    <row r="32" spans="1:1" ht="18.75" x14ac:dyDescent="0.2">
      <c r="A32" s="33" t="s">
        <v>434</v>
      </c>
    </row>
    <row r="33" spans="1:1" ht="18.75" x14ac:dyDescent="0.2">
      <c r="A33" s="33" t="s">
        <v>435</v>
      </c>
    </row>
    <row r="34" spans="1:1" ht="18.75" x14ac:dyDescent="0.2">
      <c r="A34" s="33" t="s">
        <v>436</v>
      </c>
    </row>
    <row r="35" spans="1:1" ht="37.5" x14ac:dyDescent="0.2">
      <c r="A35" s="33" t="s">
        <v>437</v>
      </c>
    </row>
    <row r="36" spans="1:1" ht="18.75" x14ac:dyDescent="0.2">
      <c r="A36" s="33" t="s">
        <v>438</v>
      </c>
    </row>
    <row r="37" spans="1:1" ht="18.75" x14ac:dyDescent="0.2">
      <c r="A37" s="33" t="s">
        <v>439</v>
      </c>
    </row>
    <row r="38" spans="1:1" ht="18.75" x14ac:dyDescent="0.2">
      <c r="A38" s="33" t="s">
        <v>440</v>
      </c>
    </row>
    <row r="39" spans="1:1" ht="18.75" x14ac:dyDescent="0.2">
      <c r="A39" s="33" t="s">
        <v>441</v>
      </c>
    </row>
    <row r="40" spans="1:1" ht="34.5" x14ac:dyDescent="0.2">
      <c r="A40" s="32" t="s">
        <v>442</v>
      </c>
    </row>
    <row r="41" spans="1:1" ht="56.25" x14ac:dyDescent="0.2">
      <c r="A41" s="33" t="s">
        <v>443</v>
      </c>
    </row>
    <row r="42" spans="1:1" ht="34.5" x14ac:dyDescent="0.2">
      <c r="A42" s="32" t="s">
        <v>444</v>
      </c>
    </row>
    <row r="43" spans="1:1" ht="34.5" x14ac:dyDescent="0.2">
      <c r="A43" s="32" t="s">
        <v>445</v>
      </c>
    </row>
    <row r="44" spans="1:1" ht="34.5" x14ac:dyDescent="0.2">
      <c r="A44" s="32" t="s">
        <v>446</v>
      </c>
    </row>
    <row r="45" spans="1:1" ht="69" x14ac:dyDescent="0.2">
      <c r="A45" s="32" t="s">
        <v>447</v>
      </c>
    </row>
    <row r="46" spans="1:1" ht="69" x14ac:dyDescent="0.2">
      <c r="A46" s="32" t="s">
        <v>448</v>
      </c>
    </row>
    <row r="47" spans="1:1" ht="51.75" x14ac:dyDescent="0.2">
      <c r="A47" s="32" t="s">
        <v>449</v>
      </c>
    </row>
    <row r="48" spans="1:1" ht="51.75" x14ac:dyDescent="0.2">
      <c r="A48" s="32" t="s">
        <v>450</v>
      </c>
    </row>
    <row r="49" spans="1:1" ht="69" x14ac:dyDescent="0.2">
      <c r="A49" s="32" t="s">
        <v>451</v>
      </c>
    </row>
    <row r="50" spans="1:1" ht="69" x14ac:dyDescent="0.2">
      <c r="A50" s="32" t="s">
        <v>452</v>
      </c>
    </row>
    <row r="51" spans="1:1" ht="34.5" x14ac:dyDescent="0.2">
      <c r="A51" s="32" t="s">
        <v>453</v>
      </c>
    </row>
    <row r="52" spans="1:1" ht="34.5" x14ac:dyDescent="0.2">
      <c r="A52" s="32" t="s">
        <v>454</v>
      </c>
    </row>
    <row r="53" spans="1:1" ht="51.75" x14ac:dyDescent="0.2">
      <c r="A53" s="32" t="s">
        <v>455</v>
      </c>
    </row>
    <row r="54" spans="1:1" ht="34.5" x14ac:dyDescent="0.2">
      <c r="A54" s="32" t="s">
        <v>456</v>
      </c>
    </row>
    <row r="55" spans="1:1" ht="34.5" x14ac:dyDescent="0.2">
      <c r="A55" s="32" t="s">
        <v>457</v>
      </c>
    </row>
    <row r="56" spans="1:1" ht="17.25" x14ac:dyDescent="0.2">
      <c r="A56" s="32" t="s">
        <v>458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РРО</vt:lpstr>
      <vt:lpstr>Лист1</vt:lpstr>
      <vt:lpstr>Лист3</vt:lpstr>
      <vt:lpstr>Лист2</vt:lpstr>
      <vt:lpstr>РРО!Заголовки_для_печати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KolesnikovaEV</dc:creator>
  <dc:description>POI HSSF rep:2.49.0.158</dc:description>
  <cp:lastModifiedBy>KolesnikovaEV</cp:lastModifiedBy>
  <cp:lastPrinted>2022-01-25T10:50:00Z</cp:lastPrinted>
  <dcterms:created xsi:type="dcterms:W3CDTF">2020-01-15T04:01:51Z</dcterms:created>
  <dcterms:modified xsi:type="dcterms:W3CDTF">2023-01-24T12:11:55Z</dcterms:modified>
</cp:coreProperties>
</file>