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64011"/>
  <mc:AlternateContent xmlns:mc="http://schemas.openxmlformats.org/markup-compatibility/2006">
    <mc:Choice Requires="x15">
      <x15ac:absPath xmlns:x15ac="http://schemas.microsoft.com/office/spreadsheetml/2010/11/ac" url="K:\Колесникова\РРО\2023-2025\Реестр по утвержденному бюджету на 2023-2025 гг\"/>
    </mc:Choice>
  </mc:AlternateContent>
  <bookViews>
    <workbookView xWindow="360" yWindow="270" windowWidth="14940" windowHeight="9150"/>
  </bookViews>
  <sheets>
    <sheet name="РРО" sheetId="9" r:id="rId1"/>
    <sheet name="Лист1" sheetId="10" r:id="rId2"/>
    <sheet name="Лист3" sheetId="12" r:id="rId3"/>
    <sheet name="Лист2" sheetId="11" r:id="rId4"/>
  </sheets>
  <definedNames>
    <definedName name="_xlnm._FilterDatabase" localSheetId="1" hidden="1">Лист1!$A$1:$B$1</definedName>
    <definedName name="_xlnm._FilterDatabase" localSheetId="0" hidden="1">РРО!$A$8:$O$404</definedName>
    <definedName name="_xlnm.Print_Titles" localSheetId="0">РРО!$8:$8</definedName>
  </definedNames>
  <calcPr calcId="162913"/>
</workbook>
</file>

<file path=xl/calcChain.xml><?xml version="1.0" encoding="utf-8"?>
<calcChain xmlns="http://schemas.openxmlformats.org/spreadsheetml/2006/main">
  <c r="L220" i="9" l="1"/>
  <c r="M220" i="9"/>
  <c r="N220" i="9"/>
  <c r="O220" i="9"/>
  <c r="K220" i="9"/>
  <c r="L198" i="9"/>
  <c r="M198" i="9"/>
  <c r="N198" i="9"/>
  <c r="O198" i="9"/>
  <c r="K198" i="9"/>
  <c r="L182" i="9"/>
  <c r="M182" i="9"/>
  <c r="N182" i="9"/>
  <c r="O182" i="9"/>
  <c r="K182" i="9"/>
  <c r="L177" i="9"/>
  <c r="M177" i="9"/>
  <c r="N177" i="9"/>
  <c r="O177" i="9"/>
  <c r="K177" i="9"/>
  <c r="L172" i="9"/>
  <c r="M172" i="9"/>
  <c r="N172" i="9"/>
  <c r="O172" i="9"/>
  <c r="K172" i="9"/>
  <c r="L169" i="9"/>
  <c r="M169" i="9"/>
  <c r="N169" i="9"/>
  <c r="O169" i="9"/>
  <c r="K169" i="9"/>
  <c r="L163" i="9"/>
  <c r="M163" i="9"/>
  <c r="N163" i="9"/>
  <c r="O163" i="9"/>
  <c r="K163" i="9"/>
  <c r="L98" i="9"/>
  <c r="M98" i="9"/>
  <c r="N98" i="9"/>
  <c r="O98" i="9"/>
  <c r="K98" i="9"/>
  <c r="L110" i="9"/>
  <c r="M110" i="9"/>
  <c r="N110" i="9"/>
  <c r="O110" i="9"/>
  <c r="K110" i="9"/>
  <c r="L370" i="9"/>
  <c r="M370" i="9"/>
  <c r="N370" i="9"/>
  <c r="O370" i="9"/>
  <c r="K370" i="9"/>
  <c r="L373" i="9"/>
  <c r="M373" i="9"/>
  <c r="N373" i="9"/>
  <c r="O373" i="9"/>
  <c r="K373" i="9"/>
  <c r="L348" i="9"/>
  <c r="M348" i="9"/>
  <c r="N348" i="9"/>
  <c r="O348" i="9"/>
  <c r="K348" i="9"/>
  <c r="L346" i="9"/>
  <c r="M346" i="9"/>
  <c r="N346" i="9"/>
  <c r="O346" i="9"/>
  <c r="K346" i="9"/>
  <c r="L384" i="9"/>
  <c r="M384" i="9"/>
  <c r="N384" i="9"/>
  <c r="O384" i="9"/>
  <c r="K384" i="9"/>
  <c r="L364" i="9"/>
  <c r="M364" i="9"/>
  <c r="N364" i="9"/>
  <c r="O364" i="9"/>
  <c r="K364" i="9"/>
  <c r="L362" i="9"/>
  <c r="M362" i="9"/>
  <c r="N362" i="9"/>
  <c r="O362" i="9"/>
  <c r="K362" i="9"/>
  <c r="L356" i="9"/>
  <c r="M356" i="9"/>
  <c r="N356" i="9"/>
  <c r="O356" i="9"/>
  <c r="K356" i="9"/>
  <c r="L350" i="9"/>
  <c r="M350" i="9"/>
  <c r="N350" i="9"/>
  <c r="O350" i="9"/>
  <c r="K350" i="9"/>
  <c r="L340" i="9" l="1"/>
  <c r="M340" i="9"/>
  <c r="N340" i="9"/>
  <c r="O340" i="9"/>
  <c r="K340" i="9"/>
  <c r="L140" i="9" l="1"/>
  <c r="M140" i="9"/>
  <c r="N140" i="9"/>
  <c r="O140" i="9"/>
  <c r="K140" i="9"/>
  <c r="L144" i="9"/>
  <c r="M144" i="9"/>
  <c r="N144" i="9"/>
  <c r="O144" i="9"/>
  <c r="K144" i="9"/>
  <c r="L133" i="9"/>
  <c r="M133" i="9"/>
  <c r="N133" i="9"/>
  <c r="O133" i="9"/>
  <c r="K133" i="9"/>
  <c r="L124" i="9"/>
  <c r="M124" i="9"/>
  <c r="N124" i="9"/>
  <c r="O124" i="9"/>
  <c r="K124" i="9"/>
  <c r="L126" i="9"/>
  <c r="M126" i="9"/>
  <c r="N126" i="9"/>
  <c r="O126" i="9"/>
  <c r="K126" i="9"/>
  <c r="L118" i="9"/>
  <c r="M118" i="9"/>
  <c r="N118" i="9"/>
  <c r="O118" i="9"/>
  <c r="K118" i="9"/>
  <c r="L116" i="9"/>
  <c r="M116" i="9"/>
  <c r="N116" i="9"/>
  <c r="O116" i="9"/>
  <c r="K116" i="9"/>
  <c r="L81" i="9" l="1"/>
  <c r="M81" i="9"/>
  <c r="N81" i="9"/>
  <c r="O81" i="9"/>
  <c r="K81" i="9"/>
  <c r="L74" i="9"/>
  <c r="M74" i="9"/>
  <c r="N74" i="9"/>
  <c r="O74" i="9"/>
  <c r="K74" i="9"/>
  <c r="L38" i="9"/>
  <c r="M38" i="9"/>
  <c r="N38" i="9"/>
  <c r="O38" i="9"/>
  <c r="K38" i="9"/>
  <c r="K47" i="9"/>
  <c r="L47" i="9"/>
  <c r="M47" i="9"/>
  <c r="N47" i="9"/>
  <c r="O47" i="9"/>
  <c r="L243" i="9" l="1"/>
  <c r="M243" i="9"/>
  <c r="N243" i="9"/>
  <c r="O243" i="9"/>
  <c r="K243" i="9"/>
  <c r="L257" i="9" l="1"/>
  <c r="M257" i="9"/>
  <c r="N257" i="9"/>
  <c r="O257" i="9"/>
  <c r="K257" i="9"/>
  <c r="L336" i="9" l="1"/>
  <c r="M336" i="9"/>
  <c r="N336" i="9"/>
  <c r="O336" i="9"/>
  <c r="K336" i="9"/>
  <c r="L330" i="9"/>
  <c r="M330" i="9"/>
  <c r="N330" i="9"/>
  <c r="O330" i="9"/>
  <c r="K330" i="9"/>
  <c r="L325" i="9"/>
  <c r="M325" i="9"/>
  <c r="N325" i="9"/>
  <c r="O325" i="9"/>
  <c r="K325" i="9"/>
  <c r="L307" i="9" l="1"/>
  <c r="M307" i="9"/>
  <c r="N307" i="9"/>
  <c r="O307" i="9"/>
  <c r="K307" i="9"/>
  <c r="K303" i="9"/>
  <c r="L303" i="9"/>
  <c r="M303" i="9"/>
  <c r="L287" i="9" l="1"/>
  <c r="M287" i="9"/>
  <c r="N287" i="9"/>
  <c r="O287" i="9"/>
  <c r="K287" i="9"/>
  <c r="O284" i="9"/>
  <c r="N284" i="9"/>
  <c r="M284" i="9"/>
  <c r="O283" i="9"/>
  <c r="N283" i="9"/>
  <c r="M283" i="9"/>
  <c r="O279" i="9"/>
  <c r="N275" i="9"/>
  <c r="O275" i="9" s="1"/>
  <c r="M274" i="9"/>
  <c r="N274" i="9" s="1"/>
  <c r="O274" i="9" s="1"/>
  <c r="O271" i="9"/>
  <c r="O270" i="9" s="1"/>
  <c r="N271" i="9"/>
  <c r="N270" i="9" s="1"/>
  <c r="M271" i="9"/>
  <c r="M270" i="9" s="1"/>
  <c r="L271" i="9"/>
  <c r="L270" i="9" s="1"/>
  <c r="K270" i="9"/>
  <c r="L267" i="9"/>
  <c r="M267" i="9"/>
  <c r="N267" i="9"/>
  <c r="O267" i="9"/>
  <c r="K267" i="9"/>
  <c r="H22" i="12"/>
  <c r="H19" i="12"/>
  <c r="O298" i="9" l="1"/>
  <c r="N298" i="9"/>
  <c r="M298" i="9"/>
  <c r="L298" i="9"/>
  <c r="K298" i="9"/>
  <c r="L296" i="9"/>
  <c r="M296" i="9"/>
  <c r="N296" i="9"/>
  <c r="O296" i="9"/>
  <c r="K296" i="9"/>
  <c r="L291" i="9"/>
  <c r="M291" i="9"/>
  <c r="N291" i="9"/>
  <c r="O291" i="9"/>
  <c r="K291" i="9"/>
  <c r="K290" i="9" l="1"/>
  <c r="O290" i="9"/>
  <c r="L290" i="9"/>
  <c r="M290" i="9"/>
  <c r="N290" i="9"/>
  <c r="K19" i="9"/>
  <c r="L19" i="9"/>
  <c r="M19" i="9"/>
  <c r="N19" i="9"/>
  <c r="O19" i="9"/>
  <c r="L28" i="9"/>
  <c r="M28" i="9"/>
  <c r="N28" i="9"/>
  <c r="O28" i="9"/>
  <c r="K28" i="9"/>
  <c r="L17" i="9"/>
  <c r="M17" i="9"/>
  <c r="N17" i="9"/>
  <c r="O17" i="9"/>
  <c r="K17" i="9"/>
  <c r="L10" i="9"/>
  <c r="M10" i="9"/>
  <c r="N10" i="9"/>
  <c r="O10" i="9"/>
  <c r="L14" i="9"/>
  <c r="M14" i="9"/>
  <c r="N14" i="9"/>
  <c r="O14" i="9"/>
  <c r="K14" i="9"/>
  <c r="K10" i="9" l="1"/>
  <c r="L180" i="9"/>
  <c r="M180" i="9"/>
  <c r="N180" i="9"/>
  <c r="O180" i="9"/>
  <c r="K180" i="9"/>
  <c r="L344" i="9" l="1"/>
  <c r="M344" i="9"/>
  <c r="N344" i="9"/>
  <c r="O344" i="9"/>
  <c r="K344" i="9"/>
  <c r="L56" i="9" l="1"/>
  <c r="M56" i="9"/>
  <c r="N56" i="9"/>
  <c r="O56" i="9"/>
  <c r="K56" i="9"/>
  <c r="L30" i="9"/>
  <c r="M30" i="9"/>
  <c r="N30" i="9"/>
  <c r="O30" i="9"/>
  <c r="K30" i="9"/>
  <c r="L315" i="9" l="1"/>
  <c r="K315" i="9"/>
  <c r="M305" i="9"/>
  <c r="N305" i="9"/>
  <c r="O305" i="9"/>
  <c r="L305" i="9"/>
  <c r="K305" i="9"/>
  <c r="K265" i="9" l="1"/>
  <c r="L265" i="9"/>
  <c r="L276" i="9"/>
  <c r="M276" i="9"/>
  <c r="N276" i="9"/>
  <c r="O276" i="9"/>
  <c r="K276" i="9"/>
  <c r="L248" i="9" l="1"/>
  <c r="M248" i="9"/>
  <c r="N248" i="9"/>
  <c r="O248" i="9"/>
  <c r="K248" i="9"/>
  <c r="O142" i="9" l="1"/>
  <c r="N142" i="9"/>
  <c r="M142" i="9"/>
  <c r="L142" i="9"/>
  <c r="K142" i="9"/>
  <c r="O138" i="9"/>
  <c r="N138" i="9"/>
  <c r="M138" i="9"/>
  <c r="L138" i="9"/>
  <c r="K138" i="9"/>
  <c r="K104" i="9" l="1"/>
  <c r="L104" i="9"/>
  <c r="K106" i="9"/>
  <c r="L106" i="9"/>
  <c r="K108" i="9"/>
  <c r="L108" i="9"/>
  <c r="L101" i="9"/>
  <c r="M101" i="9"/>
  <c r="N101" i="9"/>
  <c r="O101" i="9"/>
  <c r="K101" i="9"/>
  <c r="K97" i="9" l="1"/>
  <c r="L97" i="9"/>
  <c r="L333" i="9"/>
  <c r="M333" i="9"/>
  <c r="N333" i="9"/>
  <c r="O333" i="9"/>
  <c r="K333" i="9"/>
  <c r="O285" i="9"/>
  <c r="N285" i="9"/>
  <c r="M285" i="9"/>
  <c r="L285" i="9"/>
  <c r="K285" i="9"/>
  <c r="L262" i="9"/>
  <c r="M262" i="9"/>
  <c r="N262" i="9"/>
  <c r="O262" i="9"/>
  <c r="K262" i="9"/>
  <c r="L186" i="9"/>
  <c r="M186" i="9"/>
  <c r="N186" i="9"/>
  <c r="O186" i="9"/>
  <c r="K186" i="9"/>
  <c r="O68" i="9"/>
  <c r="N68" i="9"/>
  <c r="M68" i="9"/>
  <c r="L68" i="9"/>
  <c r="K68" i="9"/>
  <c r="L25" i="9"/>
  <c r="M25" i="9"/>
  <c r="N25" i="9"/>
  <c r="O25" i="9"/>
  <c r="K25" i="9"/>
  <c r="F12" i="12" l="1"/>
  <c r="F11" i="12"/>
  <c r="B45" i="10" l="1"/>
  <c r="B46" i="10"/>
  <c r="B47" i="10"/>
  <c r="B48" i="10"/>
  <c r="B49" i="10"/>
  <c r="B50" i="10"/>
  <c r="B51" i="10"/>
  <c r="B52" i="10"/>
  <c r="B53" i="10"/>
  <c r="B54" i="10"/>
  <c r="B55" i="10"/>
  <c r="B56" i="10"/>
  <c r="B21" i="10"/>
  <c r="B22" i="10"/>
  <c r="B23" i="10"/>
  <c r="B24" i="10"/>
  <c r="B25" i="10"/>
  <c r="B26" i="10"/>
  <c r="B27" i="10"/>
  <c r="B28" i="10"/>
  <c r="B29" i="10"/>
  <c r="B30" i="10"/>
  <c r="B31" i="10"/>
  <c r="B32" i="10"/>
  <c r="B33" i="10"/>
  <c r="B34" i="10"/>
  <c r="B35" i="10"/>
  <c r="B36" i="10"/>
  <c r="B37" i="10"/>
  <c r="B38" i="10"/>
  <c r="B39" i="10"/>
  <c r="B40" i="10"/>
  <c r="B41" i="10"/>
  <c r="B42" i="10"/>
  <c r="B43" i="10"/>
  <c r="B44" i="10"/>
  <c r="B2" i="10"/>
  <c r="B3" i="10"/>
  <c r="B4" i="10"/>
  <c r="B5" i="10"/>
  <c r="B6" i="10"/>
  <c r="B7" i="10"/>
  <c r="B8" i="10"/>
  <c r="B9" i="10"/>
  <c r="B10" i="10"/>
  <c r="B11" i="10"/>
  <c r="B12" i="10"/>
  <c r="B13" i="10"/>
  <c r="B14" i="10"/>
  <c r="B15" i="10"/>
  <c r="B16" i="10"/>
  <c r="B17" i="10"/>
  <c r="B18" i="10"/>
  <c r="B19" i="10"/>
  <c r="B20" i="10"/>
  <c r="B1" i="10"/>
  <c r="L114" i="9" l="1"/>
  <c r="M114" i="9"/>
  <c r="N114" i="9"/>
  <c r="O114" i="9"/>
  <c r="K114" i="9"/>
  <c r="L223" i="9" l="1"/>
  <c r="M223" i="9"/>
  <c r="N223" i="9"/>
  <c r="O223" i="9"/>
  <c r="K223" i="9"/>
  <c r="L313" i="9" l="1"/>
  <c r="M313" i="9"/>
  <c r="N313" i="9"/>
  <c r="O313" i="9"/>
  <c r="K313" i="9"/>
  <c r="M265" i="9" l="1"/>
  <c r="N265" i="9"/>
  <c r="O265" i="9"/>
  <c r="M106" i="9" l="1"/>
  <c r="N106" i="9"/>
  <c r="O106" i="9"/>
  <c r="L282" i="9" l="1"/>
  <c r="M282" i="9"/>
  <c r="N282" i="9"/>
  <c r="O282" i="9"/>
  <c r="K282" i="9"/>
  <c r="L273" i="9"/>
  <c r="M273" i="9"/>
  <c r="N273" i="9"/>
  <c r="O273" i="9"/>
  <c r="K273" i="9"/>
  <c r="O392" i="9" l="1"/>
  <c r="N392" i="9"/>
  <c r="M392" i="9"/>
  <c r="L392" i="9"/>
  <c r="K392" i="9"/>
  <c r="O23" i="9" l="1"/>
  <c r="N23" i="9"/>
  <c r="M23" i="9"/>
  <c r="L23" i="9"/>
  <c r="K23" i="9"/>
  <c r="L342" i="9" l="1"/>
  <c r="M342" i="9"/>
  <c r="N342" i="9"/>
  <c r="O342" i="9"/>
  <c r="L354" i="9"/>
  <c r="M354" i="9"/>
  <c r="N354" i="9"/>
  <c r="O354" i="9"/>
  <c r="L378" i="9"/>
  <c r="M378" i="9"/>
  <c r="N378" i="9"/>
  <c r="O378" i="9"/>
  <c r="L382" i="9"/>
  <c r="M382" i="9"/>
  <c r="N382" i="9"/>
  <c r="O382" i="9"/>
  <c r="L388" i="9"/>
  <c r="M388" i="9"/>
  <c r="N388" i="9"/>
  <c r="O388" i="9"/>
  <c r="L390" i="9"/>
  <c r="M390" i="9"/>
  <c r="N390" i="9"/>
  <c r="O390" i="9"/>
  <c r="L394" i="9"/>
  <c r="M394" i="9"/>
  <c r="N394" i="9"/>
  <c r="O394" i="9"/>
  <c r="L396" i="9"/>
  <c r="M396" i="9"/>
  <c r="N396" i="9"/>
  <c r="O396" i="9"/>
  <c r="L398" i="9"/>
  <c r="M398" i="9"/>
  <c r="N398" i="9"/>
  <c r="O398" i="9"/>
  <c r="K398" i="9"/>
  <c r="K396" i="9"/>
  <c r="K394" i="9"/>
  <c r="K390" i="9"/>
  <c r="K388" i="9"/>
  <c r="K382" i="9"/>
  <c r="K378" i="9"/>
  <c r="K354" i="9"/>
  <c r="K342" i="9"/>
  <c r="N339" i="9" l="1"/>
  <c r="O339" i="9"/>
  <c r="M339" i="9"/>
  <c r="K339" i="9"/>
  <c r="L339" i="9"/>
  <c r="L301" i="9"/>
  <c r="M301" i="9"/>
  <c r="N301" i="9"/>
  <c r="O301" i="9"/>
  <c r="N303" i="9"/>
  <c r="O303" i="9"/>
  <c r="L311" i="9"/>
  <c r="M311" i="9"/>
  <c r="N311" i="9"/>
  <c r="O311" i="9"/>
  <c r="M315" i="9"/>
  <c r="N315" i="9"/>
  <c r="O315" i="9"/>
  <c r="L318" i="9"/>
  <c r="M318" i="9"/>
  <c r="N318" i="9"/>
  <c r="O318" i="9"/>
  <c r="L321" i="9"/>
  <c r="M321" i="9"/>
  <c r="N321" i="9"/>
  <c r="O321" i="9"/>
  <c r="L323" i="9"/>
  <c r="M323" i="9"/>
  <c r="N323" i="9"/>
  <c r="O323" i="9"/>
  <c r="L328" i="9"/>
  <c r="M328" i="9"/>
  <c r="N328" i="9"/>
  <c r="O328" i="9"/>
  <c r="K328" i="9"/>
  <c r="K323" i="9"/>
  <c r="K321" i="9"/>
  <c r="K318" i="9"/>
  <c r="K311" i="9"/>
  <c r="K301" i="9"/>
  <c r="L278" i="9"/>
  <c r="M278" i="9"/>
  <c r="N278" i="9"/>
  <c r="O278" i="9"/>
  <c r="L280" i="9"/>
  <c r="M280" i="9"/>
  <c r="N280" i="9"/>
  <c r="O280" i="9"/>
  <c r="K280" i="9"/>
  <c r="K278" i="9"/>
  <c r="L228" i="9"/>
  <c r="M228" i="9"/>
  <c r="N228" i="9"/>
  <c r="O228" i="9"/>
  <c r="L232" i="9"/>
  <c r="M232" i="9"/>
  <c r="N232" i="9"/>
  <c r="O232" i="9"/>
  <c r="L236" i="9"/>
  <c r="M236" i="9"/>
  <c r="N236" i="9"/>
  <c r="O236" i="9"/>
  <c r="L238" i="9"/>
  <c r="M238" i="9"/>
  <c r="N238" i="9"/>
  <c r="O238" i="9"/>
  <c r="L240" i="9"/>
  <c r="M240" i="9"/>
  <c r="N240" i="9"/>
  <c r="O240" i="9"/>
  <c r="L245" i="9"/>
  <c r="M245" i="9"/>
  <c r="N245" i="9"/>
  <c r="O245" i="9"/>
  <c r="L251" i="9"/>
  <c r="M251" i="9"/>
  <c r="N251" i="9"/>
  <c r="O251" i="9"/>
  <c r="L253" i="9"/>
  <c r="M253" i="9"/>
  <c r="N253" i="9"/>
  <c r="O253" i="9"/>
  <c r="K253" i="9"/>
  <c r="K251" i="9"/>
  <c r="K245" i="9"/>
  <c r="K240" i="9"/>
  <c r="K238" i="9"/>
  <c r="K236" i="9"/>
  <c r="K232" i="9"/>
  <c r="K228" i="9"/>
  <c r="L151" i="9"/>
  <c r="M151" i="9"/>
  <c r="N151" i="9"/>
  <c r="O151" i="9"/>
  <c r="K151" i="9"/>
  <c r="L149" i="9"/>
  <c r="M149" i="9"/>
  <c r="N149" i="9"/>
  <c r="O149" i="9"/>
  <c r="L157" i="9"/>
  <c r="M157" i="9"/>
  <c r="N157" i="9"/>
  <c r="O157" i="9"/>
  <c r="L166" i="9"/>
  <c r="M166" i="9"/>
  <c r="N166" i="9"/>
  <c r="O166" i="9"/>
  <c r="L175" i="9"/>
  <c r="M175" i="9"/>
  <c r="N175" i="9"/>
  <c r="O175" i="9"/>
  <c r="L184" i="9"/>
  <c r="M184" i="9"/>
  <c r="N184" i="9"/>
  <c r="O184" i="9"/>
  <c r="L192" i="9"/>
  <c r="M192" i="9"/>
  <c r="N192" i="9"/>
  <c r="O192" i="9"/>
  <c r="L204" i="9"/>
  <c r="M204" i="9"/>
  <c r="N204" i="9"/>
  <c r="O204" i="9"/>
  <c r="L207" i="9"/>
  <c r="M207" i="9"/>
  <c r="N207" i="9"/>
  <c r="O207" i="9"/>
  <c r="L209" i="9"/>
  <c r="M209" i="9"/>
  <c r="N209" i="9"/>
  <c r="O209" i="9"/>
  <c r="L211" i="9"/>
  <c r="M211" i="9"/>
  <c r="N211" i="9"/>
  <c r="O211" i="9"/>
  <c r="L213" i="9"/>
  <c r="M213" i="9"/>
  <c r="N213" i="9"/>
  <c r="O213" i="9"/>
  <c r="L215" i="9"/>
  <c r="M215" i="9"/>
  <c r="N215" i="9"/>
  <c r="O215" i="9"/>
  <c r="L225" i="9"/>
  <c r="M225" i="9"/>
  <c r="N225" i="9"/>
  <c r="O225" i="9"/>
  <c r="K225" i="9"/>
  <c r="K215" i="9"/>
  <c r="K213" i="9"/>
  <c r="K211" i="9"/>
  <c r="K209" i="9"/>
  <c r="K207" i="9"/>
  <c r="K204" i="9"/>
  <c r="K192" i="9"/>
  <c r="K184" i="9"/>
  <c r="K175" i="9"/>
  <c r="K166" i="9"/>
  <c r="K157" i="9"/>
  <c r="K149" i="9"/>
  <c r="L122" i="9"/>
  <c r="M122" i="9"/>
  <c r="N122" i="9"/>
  <c r="O122" i="9"/>
  <c r="L129" i="9"/>
  <c r="M129" i="9"/>
  <c r="N129" i="9"/>
  <c r="O129" i="9"/>
  <c r="L131" i="9"/>
  <c r="M131" i="9"/>
  <c r="N131" i="9"/>
  <c r="O131" i="9"/>
  <c r="L135" i="9"/>
  <c r="M135" i="9"/>
  <c r="N135" i="9"/>
  <c r="O135" i="9"/>
  <c r="L146" i="9"/>
  <c r="M146" i="9"/>
  <c r="N146" i="9"/>
  <c r="O146" i="9"/>
  <c r="K146" i="9"/>
  <c r="K135" i="9"/>
  <c r="K131" i="9"/>
  <c r="K129" i="9"/>
  <c r="K122" i="9"/>
  <c r="M104" i="9"/>
  <c r="N104" i="9"/>
  <c r="O104" i="9"/>
  <c r="M108" i="9"/>
  <c r="N108" i="9"/>
  <c r="O108" i="9"/>
  <c r="L32" i="9"/>
  <c r="M32" i="9"/>
  <c r="N32" i="9"/>
  <c r="O32" i="9"/>
  <c r="L34" i="9"/>
  <c r="M34" i="9"/>
  <c r="N34" i="9"/>
  <c r="O34" i="9"/>
  <c r="L36" i="9"/>
  <c r="M36" i="9"/>
  <c r="N36" i="9"/>
  <c r="O36" i="9"/>
  <c r="L54" i="9"/>
  <c r="M54" i="9"/>
  <c r="N54" i="9"/>
  <c r="O54" i="9"/>
  <c r="L58" i="9"/>
  <c r="M58" i="9"/>
  <c r="N58" i="9"/>
  <c r="O58" i="9"/>
  <c r="L60" i="9"/>
  <c r="M60" i="9"/>
  <c r="N60" i="9"/>
  <c r="O60" i="9"/>
  <c r="L62" i="9"/>
  <c r="M62" i="9"/>
  <c r="N62" i="9"/>
  <c r="O62" i="9"/>
  <c r="L66" i="9"/>
  <c r="M66" i="9"/>
  <c r="N66" i="9"/>
  <c r="O66" i="9"/>
  <c r="L70" i="9"/>
  <c r="M70" i="9"/>
  <c r="N70" i="9"/>
  <c r="O70" i="9"/>
  <c r="L72" i="9"/>
  <c r="M72" i="9"/>
  <c r="N72" i="9"/>
  <c r="O72" i="9"/>
  <c r="L86" i="9"/>
  <c r="M86" i="9"/>
  <c r="N86" i="9"/>
  <c r="O86" i="9"/>
  <c r="L88" i="9"/>
  <c r="M88" i="9"/>
  <c r="N88" i="9"/>
  <c r="O88" i="9"/>
  <c r="L90" i="9"/>
  <c r="M90" i="9"/>
  <c r="N90" i="9"/>
  <c r="O90" i="9"/>
  <c r="L92" i="9"/>
  <c r="M92" i="9"/>
  <c r="N92" i="9"/>
  <c r="O92" i="9"/>
  <c r="K92" i="9"/>
  <c r="K90" i="9"/>
  <c r="K88" i="9"/>
  <c r="K86" i="9"/>
  <c r="K72" i="9"/>
  <c r="K70" i="9"/>
  <c r="K66" i="9"/>
  <c r="K62" i="9"/>
  <c r="K60" i="9"/>
  <c r="K58" i="9"/>
  <c r="K54" i="9"/>
  <c r="K36" i="9"/>
  <c r="K34" i="9"/>
  <c r="K32" i="9"/>
  <c r="O97" i="9" l="1"/>
  <c r="N97" i="9"/>
  <c r="M97" i="9"/>
  <c r="K22" i="9"/>
  <c r="K113" i="9"/>
  <c r="K300" i="9"/>
  <c r="L113" i="9"/>
  <c r="O113" i="9"/>
  <c r="N113" i="9"/>
  <c r="M113" i="9"/>
  <c r="M22" i="9"/>
  <c r="L22" i="9"/>
  <c r="O22" i="9"/>
  <c r="N22" i="9"/>
  <c r="M227" i="9"/>
  <c r="N300" i="9"/>
  <c r="L227" i="9"/>
  <c r="M300" i="9"/>
  <c r="K227" i="9"/>
  <c r="O227" i="9"/>
  <c r="L300" i="9"/>
  <c r="N227" i="9"/>
  <c r="O300" i="9"/>
  <c r="M148" i="9"/>
  <c r="L148" i="9"/>
  <c r="N148" i="9"/>
  <c r="K148" i="9"/>
  <c r="O148" i="9"/>
  <c r="M9" i="9"/>
  <c r="K9" i="9"/>
  <c r="L9" i="9"/>
  <c r="O9" i="9"/>
  <c r="N9" i="9"/>
  <c r="L261" i="9"/>
  <c r="K261" i="9"/>
  <c r="O261" i="9"/>
  <c r="N261" i="9"/>
  <c r="M261" i="9"/>
  <c r="N400" i="9" l="1"/>
  <c r="M400" i="9"/>
  <c r="O400" i="9"/>
  <c r="L400" i="9"/>
  <c r="K400" i="9"/>
</calcChain>
</file>

<file path=xl/sharedStrings.xml><?xml version="1.0" encoding="utf-8"?>
<sst xmlns="http://schemas.openxmlformats.org/spreadsheetml/2006/main" count="2078" uniqueCount="621">
  <si>
    <t>Департамент финансов администрации города Нефтеюганска</t>
  </si>
  <si>
    <t>011</t>
  </si>
  <si>
    <t>04-2601</t>
  </si>
  <si>
    <t>04-2602</t>
  </si>
  <si>
    <t>04-2621</t>
  </si>
  <si>
    <t>040</t>
  </si>
  <si>
    <t>04-2515</t>
  </si>
  <si>
    <t>04-2520</t>
  </si>
  <si>
    <t>04-2547</t>
  </si>
  <si>
    <t>04-2553</t>
  </si>
  <si>
    <t>04-2554</t>
  </si>
  <si>
    <t>04-2557</t>
  </si>
  <si>
    <t>04-2608</t>
  </si>
  <si>
    <t>04-2617</t>
  </si>
  <si>
    <t>04-2620</t>
  </si>
  <si>
    <t>04-2623</t>
  </si>
  <si>
    <t>04-2902</t>
  </si>
  <si>
    <t>04-3102</t>
  </si>
  <si>
    <t>04-3103</t>
  </si>
  <si>
    <t>04-3201</t>
  </si>
  <si>
    <t>04-3202</t>
  </si>
  <si>
    <t>04-3205</t>
  </si>
  <si>
    <t>04-3206</t>
  </si>
  <si>
    <t>04-3237</t>
  </si>
  <si>
    <t>04-3289</t>
  </si>
  <si>
    <t>050</t>
  </si>
  <si>
    <t>04-2502</t>
  </si>
  <si>
    <t>070</t>
  </si>
  <si>
    <t>04-2504</t>
  </si>
  <si>
    <t>04-2508</t>
  </si>
  <si>
    <t>04-3228</t>
  </si>
  <si>
    <t>231</t>
  </si>
  <si>
    <t>04-2522</t>
  </si>
  <si>
    <t>04-2523</t>
  </si>
  <si>
    <t>04-2525</t>
  </si>
  <si>
    <t>04-2526</t>
  </si>
  <si>
    <t>04-2535</t>
  </si>
  <si>
    <t>04-2555</t>
  </si>
  <si>
    <t>04-2715</t>
  </si>
  <si>
    <t>04-3222</t>
  </si>
  <si>
    <t>04-3224</t>
  </si>
  <si>
    <t>04-3241</t>
  </si>
  <si>
    <t>04-3401</t>
  </si>
  <si>
    <t>04-3403</t>
  </si>
  <si>
    <t>242</t>
  </si>
  <si>
    <t>04-2530</t>
  </si>
  <si>
    <t>04-2531</t>
  </si>
  <si>
    <t>272</t>
  </si>
  <si>
    <t>04-2534</t>
  </si>
  <si>
    <t>461</t>
  </si>
  <si>
    <t>04-2505</t>
  </si>
  <si>
    <t>04-2507</t>
  </si>
  <si>
    <t>04-2541</t>
  </si>
  <si>
    <t>04-2544</t>
  </si>
  <si>
    <t>481</t>
  </si>
  <si>
    <t>04-2511</t>
  </si>
  <si>
    <t>04-2542</t>
  </si>
  <si>
    <t>04-3117</t>
  </si>
  <si>
    <t>04-3254</t>
  </si>
  <si>
    <t>04-3284</t>
  </si>
  <si>
    <t>04-3321</t>
  </si>
  <si>
    <t xml:space="preserve">ИТОГО: </t>
  </si>
  <si>
    <t>план</t>
  </si>
  <si>
    <t>факт</t>
  </si>
  <si>
    <t>2022</t>
  </si>
  <si>
    <t>Нормативный правовой акт, договор, соглашение</t>
  </si>
  <si>
    <t>наименование и реквизиты</t>
  </si>
  <si>
    <t>номер раздела, главы, статьи, части, пункта, подпункта, абзаца</t>
  </si>
  <si>
    <t>дата вступления в силу, срок действия</t>
  </si>
  <si>
    <t>06.10.2003 - не ограничен</t>
  </si>
  <si>
    <t>Подпункт 3 части 1 статьи 16, в целом</t>
  </si>
  <si>
    <t>Подпункт 6 части 1 статьи 16, Статья 91.13</t>
  </si>
  <si>
    <t>Подпункт 7.1 части 1 статьи 16, ст.5.2.</t>
  </si>
  <si>
    <t>Подпункт 13 части 1 статьи 16, ст.9</t>
  </si>
  <si>
    <t>Подпункт 19 части 1 статьи 16, ст.9</t>
  </si>
  <si>
    <t>Подпункт 9 части 1 статьи 17</t>
  </si>
  <si>
    <t>Подпункт 8.2 части 1 статьи 17, ст.8</t>
  </si>
  <si>
    <t>Подпункт 9 части 1 статьи 17, ст. 33.35</t>
  </si>
  <si>
    <t>06.10.2003 - не ограничен, 19.02.1993 - не ограничен</t>
  </si>
  <si>
    <t>в целом</t>
  </si>
  <si>
    <t>20.11.1997 - не ограничен</t>
  </si>
  <si>
    <t>06.10.2003 - не ограничен, 15.01.1996 - не ограничен</t>
  </si>
  <si>
    <t xml:space="preserve">в целом, ст.25 п.3, ст.3, в целом </t>
  </si>
  <si>
    <t>2</t>
  </si>
  <si>
    <t>3</t>
  </si>
  <si>
    <t>4</t>
  </si>
  <si>
    <t>5</t>
  </si>
  <si>
    <t>6</t>
  </si>
  <si>
    <t>11</t>
  </si>
  <si>
    <t>12</t>
  </si>
  <si>
    <t>13</t>
  </si>
  <si>
    <t>14</t>
  </si>
  <si>
    <t>15</t>
  </si>
  <si>
    <t>Объем ассигнований на исполнение расходного обязательства, руб.</t>
  </si>
  <si>
    <t>финансовый год</t>
  </si>
  <si>
    <t>очердной финансовый год</t>
  </si>
  <si>
    <t>плановый период</t>
  </si>
  <si>
    <t>первый год</t>
  </si>
  <si>
    <t>второй год</t>
  </si>
  <si>
    <t>Коды бюджетной классификации</t>
  </si>
  <si>
    <t>Р</t>
  </si>
  <si>
    <t>Пр</t>
  </si>
  <si>
    <t>Код и наименование полномочия, тип расходного обязательства</t>
  </si>
  <si>
    <t>Код и наименование ГРБС</t>
  </si>
  <si>
    <t>Дума города Нефтеюганска</t>
  </si>
  <si>
    <t>администрация города Нефтеюганска</t>
  </si>
  <si>
    <t>ДЕПАРТАМЕНТ МУНИЦИПАЛЬНОГО ИМУЩЕСТВА АДМИНИСТРАЦИИ ГОРОДА НЕФТЕЮГАНСКА</t>
  </si>
  <si>
    <t>Департамент образования и молодёжной политики администрации города Нефтеюганска</t>
  </si>
  <si>
    <t>Комитет культуры и туризма администрации города Нефтеюганска</t>
  </si>
  <si>
    <t>Комитет физической культуры и спорта администрации города Нефтеюганска</t>
  </si>
  <si>
    <t>ДЕПАРТАМЕНТ ГРАДОСТРОИТЕЛЬСТВА И ЗЕМЕЛЬНЫХ ОТНОШЕНИЙ АДМИНИСТРАЦИИ ГОРОДА НЕФТЕЮГАНСКА</t>
  </si>
  <si>
    <t>Департамент жилищно-коммунального хозяйства администрации города Нефтеюганска</t>
  </si>
  <si>
    <t>03</t>
  </si>
  <si>
    <t>06</t>
  </si>
  <si>
    <t>10</t>
  </si>
  <si>
    <t>01</t>
  </si>
  <si>
    <t>04</t>
  </si>
  <si>
    <t>08</t>
  </si>
  <si>
    <t>02</t>
  </si>
  <si>
    <t>05</t>
  </si>
  <si>
    <t>07</t>
  </si>
  <si>
    <t>09</t>
  </si>
  <si>
    <t xml:space="preserve">Федеральный закон "Об общих принципах организации местного самоуправления в Российской Федерации" (с изменениями), Федеральный закон "О муниципальной службе в Российской Федерации" (с изменениями), Федеральный закон  Налоговый кодекс Российской Федерации (с изменениями), Решение Думы города Нефтеюганска "О денежном содержании лица, замещающего муниципальную должность и лица, замещающего должность муниципальной службы в органах местного самоуправления города Нефтеюганска" (с изменениями)
</t>
  </si>
  <si>
    <t>06.10.2003 - не ограничен, 01.06.2007 - не ограничен, 01.01.2017 - не ограничен, 26.09.2018 - не ограничен</t>
  </si>
  <si>
    <t>№131-ФЗ от 06.10.2003, №25-ФЗ от 02.03.2007,  N 146-ФЗ от 31 июля 1998 года, №440-VI РД от 26.09.2018</t>
  </si>
  <si>
    <t>Федеральный закон "Об общих принципах организации местного самоуправления в Российской Федерации" (с изменениями), Федеральный закон "О муниципальной службе в Российской Федерации" (с изменениями), Федеральный закон  Налоговый кодекс Российской Федерации (с изменениями), Решение Думы города Нефтеюганска "О денежном содержании лица, замещающего муниципальную должность и лица, замещающего должность муниципальной службы в органах местного самоуправления города Нефтеюганска" (с изменениями)</t>
  </si>
  <si>
    <t>Подпункт 9 части 1 статьи 17, ст.34, в целом, в целом</t>
  </si>
  <si>
    <t>№131-ФЗ от 06.10.2003, № 4520-1 ФЗ от 19.02.1993</t>
  </si>
  <si>
    <t xml:space="preserve">№131-ФЗ от 06.10.2003, N35-ФЗ от 06.03.2006 </t>
  </si>
  <si>
    <t>Подпункт 10 части 1 статьи 16, ст.19</t>
  </si>
  <si>
    <t>№131-ФЗ от 06.10.2003 , N 69-ФЗ от 21.12.1994</t>
  </si>
  <si>
    <t>№131-ФЗ от 06.10.2003 , N 273-ФЗ от 29.12.2012</t>
  </si>
  <si>
    <t>№131-ФЗ от 06.10.2003 , N 273-ФЗ от 29.12.2012, №124-ФЗ от 24.07.1998</t>
  </si>
  <si>
    <t xml:space="preserve">Подпункт 13 части 1 статьи 16, ст.9, ст.12 п.1 </t>
  </si>
  <si>
    <t xml:space="preserve">№131-ФЗ от 06.10.2003, N329-ФЗ от 04.12.2007 N329-ФЗ </t>
  </si>
  <si>
    <t xml:space="preserve">№131-ФЗ от 06.10.2003, N28-ФЗ от 12.02.1998, N68-ФЗ от 21.12.1994 </t>
  </si>
  <si>
    <t xml:space="preserve">№131-ФЗ от 06.10.2003, №209-ФЗ от 24.07.2007 </t>
  </si>
  <si>
    <t>Федеральный закон "Об общих принципах организации местного самоуправления в Российской Федерации" (с изменениями), Федеральный закон "О развитии малого и среднего предпринимательства в РФ" (с изменениями)</t>
  </si>
  <si>
    <t>№131-ФЗ от 06.10.2003, N7-ФЗ от 12.01.1996</t>
  </si>
  <si>
    <t>Федеральный закон "Об общих принципах организации местного самоуправления в Российской Федерации" (с изменениями), Федеральный закон  "О некоммерческих организациях" (с изменениями)</t>
  </si>
  <si>
    <t>№131-ФЗ от 06.10.2003,  N 44-ФЗ от 02.04.2014</t>
  </si>
  <si>
    <t>Федеральный закон от  "Об общих принципах организации местного самоуправления в Российской Федерации, Федеральный закон  "Об участии граждан в охране общественного порядка" (с изменениями)</t>
  </si>
  <si>
    <t>№131-ФЗ от 06.10.2003, №25-ФЗ от 02.03.2007, N7-ФЗ от 12.01.1996, №24-нп от 14.02.2018</t>
  </si>
  <si>
    <t>06.10.2003 - не ограничен, 08.02.1992 - не ограничен</t>
  </si>
  <si>
    <t>Подпункт 7 части 1 статьи 17, в целом</t>
  </si>
  <si>
    <t>№131-ФЗ от 06.10.2003, №2124-1  от 27.12.1991</t>
  </si>
  <si>
    <t xml:space="preserve">№131-ФЗ от 06.10.2003, N261-ФЗ от 23.11.2009 </t>
  </si>
  <si>
    <t>Подпункт 1 части 1 статьи 16, ст.12.1, в целом</t>
  </si>
  <si>
    <t>06.10.2003 - не ограничен, 01.01.2000 - не ограничен, 25.04.2012 - не ограничен</t>
  </si>
  <si>
    <t xml:space="preserve">№143-фз от 15.11.1997 </t>
  </si>
  <si>
    <t>Федеральный закон "Об актах гражданского состояния " (с изменениями)</t>
  </si>
  <si>
    <t xml:space="preserve">п.5, ст.19
абз.1, ч.5, ст.19,ст.7 п.1 </t>
  </si>
  <si>
    <t>№131-ФЗ от 06.10.2003, №264-фз  от 29.12.2006</t>
  </si>
  <si>
    <t>Федеральный закон "Об общих принципах организации местного самоуправления в Российской Федерации" (с изменениями), Федеральный закон "О развитии сельского хозяйства "  (с изменениями)</t>
  </si>
  <si>
    <t>06.10.2003 - не ограничен, 01.01.2007 - не ограничен</t>
  </si>
  <si>
    <t xml:space="preserve">Подпункт 13 части 1 статьи 16, гл.12 ст.95 </t>
  </si>
  <si>
    <t>06.10.2003 - не ограничен, 01.09.2013 - не ограничен</t>
  </si>
  <si>
    <t xml:space="preserve">№131-ФЗ от 06.10.2003, от 29.12.2012 №273-фз </t>
  </si>
  <si>
    <t>Федеральный закон "Об общих принципах организации местного самоуправления в Российской Федерации" (с изменениями), Федеральный закон "Об образовании в Российской Федерации" (с изменениями)</t>
  </si>
  <si>
    <t>Федеральный закон "Об общих принципах организации местного самоуправления в Российской Федерации" (с изменениями), Федеральный закон "Об образовании в Российской Федерации " (с изменениями)</t>
  </si>
  <si>
    <t xml:space="preserve"> </t>
  </si>
  <si>
    <t>22.05.1995 - не ограничен, 30.06.1999 - не ограничен, 01.01.2018 - не ограничен, 27.12.2010 - не ограничен</t>
  </si>
  <si>
    <t xml:space="preserve"> №81-фз  от 19.05.1995, №120-фз  от 24.06.1999 , №418-фз  от 28.12.2017 , №1119  от 27.12.2010 </t>
  </si>
  <si>
    <t>Федеральный закон "О государственных пособиях гражданам, имеющим детей "( с изменениями), Федеральный закон "Об основах системы профилактики безнадзорности и правонарушений несовершеннолетних "( с изменениями), Федеральный закон "О ежемесячных выплатах семьям, имеющим детей"  ( с изменениями), Постановление Правительства РФ "О предоставлении субвенций из федерального бюджета бюджетам субъектов Российской Федерации на выплату единовременных пособий при всех формах устройства детей, лишенных родительского попечения, в семью "( с изменениями)</t>
  </si>
  <si>
    <t>абз.2, п.5, ст.19, ст.8</t>
  </si>
  <si>
    <t xml:space="preserve">№131-ФЗ от 06.10.2003, N188-ФЗ от 29.12.2004 </t>
  </si>
  <si>
    <t>Федеральный закон "Об общих принципах организации местного самоуправления в Российской Федерации" (с изменениями), Жилищный кодекс Российской Федерации  (с изменениями)</t>
  </si>
  <si>
    <t>Федеральный закон "Об общих принципах организации местного самоуправления в Российской Федерации" (с изменениями), Федеральный закон "О пожарной безопасности" (с изменениями)</t>
  </si>
  <si>
    <t>Федеральный закон "Об общих принципах организации местного самоуправления в Российской Федерации (с изменениями), Федеральный закон "О противодействии терроризму" (с изменениями)</t>
  </si>
  <si>
    <t xml:space="preserve">Федеральный закон "Об общих принципах организации местного самоуправления в Российской Федерации" (с изменениями), Закон Российской Федерации «О государственных гарантиях и компенсациях для лиц, работающих и проживающих в районах Крайнего Севера и приравненных к ним местностях» (с изменениями) </t>
  </si>
  <si>
    <t>Федеральный закон "Об общих принципах организации местного самоуправления в Российской Федерации" (с изменениями), Федеральный закон "О пожарной безопасности"(с изменениями)</t>
  </si>
  <si>
    <t>Федеральный закон "Об общих принципах организации местного самоуправления в Российской Федерации" (с изменениями), Федеральный закон "Об образовании в Российской Федерации"  (с изменениями)</t>
  </si>
  <si>
    <t>Федеральный закон "Об общих принципах организации местного самоуправления в Российской Федерации" (с изменениями), Федеральный закон "Об образовании в Российской Федерации"  (с изменениями), Федеральный закон "Об основных гарантиях прав ребенка в Российской Федерации " (с изменениями)</t>
  </si>
  <si>
    <t>Федеральный закон "Об общих принципах организации местного самоуправления в Российской Федерации" (с изменениями), Федеральный закон "О физической культуре и спорте в Российской Федерации" (с изменениями)</t>
  </si>
  <si>
    <t>Федеральный закон  "Об общих принципах организации местного самоуправления в Российской Федерации" (с изменениями), Закон Российской Федерации "О средствах массовой информации " (с изменениями)</t>
  </si>
  <si>
    <t>Федеральный закон  "Об общих принципах организации местного самоуправления в Российской Федерации" (с изменениями), Федеральный закон  "Об энергосбережении и о повышении энергетической эффективности и о внесении изменений в отдельные законодательные акты Российской Федерации"</t>
  </si>
  <si>
    <t>Федеральный закон "Об общих принципах организации местного самоуправления в Российской Федерации" (с изменениями), Федеральный закон "Об образовании в Российской Федерации"  (с изменениями), Федеральный закон "Об основных гарантиях прав ребенка в Российской Федерации "  о(с изменениями)</t>
  </si>
  <si>
    <t xml:space="preserve">Федеральный закон "Об общих принципах организации местного самоуправления в Российской Федерации" (с изменениями), Закон Российской Федерации «О государственных гарантиях и компенсациях для лиц, работающих и проживающих в районах Крайнего Севера и приравненных к ним местностях»,  (с изменениями) </t>
  </si>
  <si>
    <t>Федеральный закон "Об общих принципах организации местного самоуправления в Российской Федерации" (с изменениями), Основы законодательства Российской Федерации о культуре (с изменениями)</t>
  </si>
  <si>
    <t>Федеральный закон "Об общих принципах организации местного самоуправления в Российской Федерации" (с изменениями)</t>
  </si>
  <si>
    <t>№131-ФЗ от 06.10.2003</t>
  </si>
  <si>
    <t xml:space="preserve">Закон Российской Федерации «О государственных гарантиях и компенсациях для лиц, работающих и проживающих в районах Крайнего Севера и приравненных к ним местностях» (с изменениями) </t>
  </si>
  <si>
    <t>№ 4520-1 ФЗ от 19.02.1993</t>
  </si>
  <si>
    <t>Е.В.Колесникова</t>
  </si>
  <si>
    <t>23-77-74</t>
  </si>
  <si>
    <t>04-2613</t>
  </si>
  <si>
    <t>04-2801</t>
  </si>
  <si>
    <t>04-2604</t>
  </si>
  <si>
    <t>04-2516</t>
  </si>
  <si>
    <t>составление и рассмотрение проекта бюджета муниципального округа, городского округа, утверждение и исполнение бюджета муниципального округа, городского округа, осуществление контроля за его исполнением, составление и утверждение отчета об исполнении бюджета муниципального округа, городского округа</t>
  </si>
  <si>
    <t>владение, пользование и распоряжение имуществом, находящимся в муниципальной собственности муниципального округа, городского округа</t>
  </si>
  <si>
    <t>организация в границах муниципального округа,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</si>
  <si>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дорожная деятельность в отношении автомобильных дорог местного значения в границах муниципального округа,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муниципального округа, городского округа,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</si>
  <si>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обеспечение проживающих в муниципальном округе,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</si>
  <si>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создание условий для предоставления транспортных услуг населению и организация транспортного обслуживания населения в границах муниципального округа, городского округа (в части автомобильного транспорта)</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</si>
  <si>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муниципального округа, городского округа</t>
  </si>
  <si>
    <t>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городского округа, реализацию прав коренных малочисленных народов и других национальных меньшинств, обеспечение социальной и культурной адаптации мигрантов, профилактику межнациональных (межэтнических) конфликтов</t>
  </si>
  <si>
    <t>обеспечение первичных мер пожарной безопасности в границах муниципального округа, городского округа</t>
  </si>
  <si>
    <t>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</si>
  <si>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</si>
  <si>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</si>
  <si>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</si>
  <si>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организация библиотечного обслуживания населения, комплектование и обеспечение сохранности библиотечных фондов библиотек муниципального округа, городского округа</t>
  </si>
  <si>
    <t>создание условий для организации досуга и обеспечения жителей муниципального округа, городского округа услугами организаций культуры</t>
  </si>
  <si>
    <t>обеспечение условий для развития на территории муниципального округа, городского округа физической культуры, школьного спорта и массового спорта</t>
  </si>
  <si>
    <t>организация проведения официальных физкультурно-оздоровительных и спортивных мероприятий муниципального округа, городского округа</t>
  </si>
  <si>
    <t>организация благоустройства территории муниципального округа, городского округа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</si>
  <si>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утверждение генеральных планов муниципального округа, городского округа, правил землепользования и застройки, утверждение подготовленной на основе генеральных планов муниципального округа, городского округа документации по планировке территории, выдача градостроительного плана земельного участка, расположенного в границах муниципального округа, городского округа,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округа, городского округа, утверждение местных нормативов градостроительного проектирования муниципального округа, городского округа, ведение информационной системы обеспечения градостроительной деятельности, осуществляемой на территории муниципального округа, городского округа, резервирование земель и изъятие земельных участков в границах муниципального округа, городского округа для муниципальных нужд, осуществление муниципального земельного контроля в границах муниципального округа,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муниципальных округов, городских округов, принятие в соответствии с гражданским законодательством Российской Федерации решения о сносе самовольной постройки, решения о сносе самовольной постройки или ее приведении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</si>
  <si>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организация и осуществление мероприятий по территориальной обороне и гражданской обороне, защите населения и территории муниципального округа,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</si>
  <si>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содействие развитию малого и среднего предпринимательства</t>
  </si>
  <si>
    <t>оказание поддержки социально ориентированным некоммерческим организациям, благотворительной деятельности и добровольчеству (волонтерству)</t>
  </si>
  <si>
    <t>организация и осуществление мероприятий по работе с детьми и молодежью в муниципальном округе, городском округе</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</si>
  <si>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</si>
  <si>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</si>
  <si>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</si>
  <si>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обслуживание долговых обязательств в части процентов, пеней и штрафных санкций по бюджетным кредитам, полученным из региональных бюджетов</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</si>
  <si>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</si>
  <si>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</si>
  <si>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</si>
  <si>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</si>
  <si>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установление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 № 4520-1 «О государственных гарантиях и компенсациях для лиц, работающих и проживающих в районах Крайнего Севера и приравненных к ним местностях», статьи 325 и 326 Трудового кодекса Российской Федерации</t>
  </si>
  <si>
    <t>предоставление доплаты за выслугу лет к трудовой пенсии муниципальным служащим за счет средств местного бюджета</t>
  </si>
  <si>
    <t>осуществление мероприятий в сфере профилактики правонарушений, предусмотренных Федеральным законом от 23 июня 2016 г. № 182-ФЗ «Об основах системы профилактики правонарушений в Российской Федерации»</t>
  </si>
  <si>
    <t>Иные дополнительные меры социальной поддержки и социальной помощи для отдельных категорий граждан</t>
  </si>
  <si>
    <t>на государственную регистрацию актов гражданского состояния</t>
  </si>
  <si>
    <t>по составлению (изменению) списков кандидатов в присяжные заседатели</t>
  </si>
  <si>
    <t>на осуществление полномочий по обеспечению жильем отдельных категорий граждан, установленных федеральными законами от 12 января 1995 г. № 5-ФЗ «О ветеранах» и от 24 ноября 1995 г. № 181-ФЗ «О социальной защите инвалидов в Российской Федерации»</t>
  </si>
  <si>
    <t>на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</si>
  <si>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на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</si>
  <si>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животноводства без учета рыбоводства и рыболовства)</t>
  </si>
  <si>
    <t>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растениеводства)</t>
  </si>
  <si>
    <t>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начального общего, основного общего, общего образования в частных общеобразовательных организациях в городской местности)</t>
  </si>
  <si>
    <t>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дошкольного образования в частных дошкольных образовательных организациях, в частных общеобразовательных организациях)</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</si>
  <si>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осуществление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осуществления контроля за распоряжением ими</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</si>
  <si>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</si>
  <si>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на организацию и обеспечение отдыха и оздоровления детей (за исключением организации отдыха детей в каникулярное время), осуществление мероприятий по обеспечению безопасности жизни и здоровья детей в период их пребывания в организациях отдыха детей и их оздоровления, осуществление в пределах своих полномочий регионального государственного контроля за достоверностью, актуальностью и полнотой сведений об организациях отдыха детей и их оздоровления, содержащихся в реестре организаций отдыха детей и их оздоровления, осуществление иных полномочий, предусмотренных Федеральным законом от 24 июля 1998 г. № 124-ФЗ «Об основных гарантиях прав ребенка в Российской Федерации»</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</si>
  <si>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 осуществление полномочий в области обращения с животными, предусмотренных законодательством в области обращения с животными, в том числе организации мероприятий при осуществлении деятельности по обращению с животными без владельцев</t>
  </si>
  <si>
    <t>на осуществление отдельных полномочий в сфере охраны здоровья в соответствии с частью первой статьи 16 Федерального закона от 21 ноября 2011 г. № 323-ФЗ «Об основах охраны здоровья граждан в Российской Федерации», не включенных в пункт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</si>
  <si>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на осуществление полномочий в связи с установлением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 № 4520-1 «О государственных гарантиях и компенсациях для лиц, работающих и проживающих в районах Крайнего Севера и приравненных к ним местностях»</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</si>
  <si>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</si>
  <si>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городской местности)</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</si>
  <si>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</si>
  <si>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организация благоустройства территории муниципального округа, городского округа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</si>
  <si>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На профилактику и устранение последствий распространения новой коронавирусной инфекции</t>
  </si>
  <si>
    <t>Федеральный закон  Налоговый кодекс Российской Федерации (с изменениями), Решение Думы города Нефтеюганска "О денежном содержании лица, замещающего муниципальную должность и лица, замещающего должность муниципальной службы в органах местного самоуправления города Нефтеюганска" (с изменениями); Решение Думы города Нефтеюганска " Об утверждении правил исчисления денежного содержания лиц, замещающих муниципальные должности и лиц, замещающих должности муниципальной службы в органах местного самоуправления города Нефтеюганска".</t>
  </si>
  <si>
    <t xml:space="preserve">Трудовой кодекс Российской Федерации, Закон Российской Федерации «О государственных гарантиях и компенсациях для лиц, работающих и проживающих в районах Крайнего Севера и приравненных к ним местностях» (с изменениями), Решение Думы города Нефтеюганска "Об утверждении Положения о гарантиях и компенсациях для лиц, проживающих в муниципальном образовании город Нефтеюганск, работающих в организациях, финансируемых из бюджета муниципального образования город Нефтеюганск". </t>
  </si>
  <si>
    <t>ст. 325,326; ст.33,35; в целом.</t>
  </si>
  <si>
    <t>"Бюджетный кодекс Российской Федерации"; "Устав города Нефтеюганска", утвержден решением Думы города Нефтеюганска ; Постановление администрации города Нефтеюганска  "О порядке использования бюджетных ассигнований резервного фонда администрации города Нефтеюганска"</t>
  </si>
  <si>
    <t>от 31.07.1998 № 145-ФЗ ; от 30.05.2005 № 475 ; от 10.01.2014 № 4-нп</t>
  </si>
  <si>
    <t>Статья 81 главы 10 раздела III , Статья 184.1 главы 21 раздела VII;  Статья 43, в целом; в целом</t>
  </si>
  <si>
    <t xml:space="preserve">01.01.2000 - не ограничен; 01.01.2006 - не ограничен; 10.01.2014 - не ограничен  </t>
  </si>
  <si>
    <t xml:space="preserve">Федеральный закон "Об общих принципах организации местного самоуправления в Российской Федерации"; Федеральный закон  "О внесении изменений в части первую и вторую Налогового кодекса Российской Федерации в связи с передачей налоговым органам полномочий по администрированию страховых взносов на обязательное пенсионное, социальное и медицинское страхование"; Закон ХМАО-Югры  "Об отдельных вопросах муниципальной службы в ХМАО-Югре"; Распоряжение администрации города Нефтеюганска  "О порядке и размерах возмещения расходов, связанных со служебными командировками лиц, замещающих должности муниципальной службы в администрации города Нефтеюганска, органах администрации города Нефтеюганска"; Федеральный закон "О компенсации за нарушение права на судопроизводство в разумный срок или права на исполнение судебного акта в разумный срок"; Решение Думы города Нефтеюганска   "Об утверждении Положения о бюджетном устройстве и бюджетном процессе в городе Нефтеюганске" </t>
  </si>
  <si>
    <t>от 06.10.2003 № 131-ФЗ; от 03.07.2016 N 243-ФЗ;   от 20.07.2007 № 113-оз; от 20.12.2018 № 402-р; от 30.04.2010 N 68-ФЗ; от 25.09.2013 N 633-V</t>
  </si>
  <si>
    <t>Статьи 16, 17 главы 3, в целом; в целом; в целом; в целом; часть 8 статьи 3; часть 16 статьи 6</t>
  </si>
  <si>
    <t xml:space="preserve">08.10.2003 - не ограничен; 01.01.2017 - не ограничен; 20.08.2007 - не ограничен; 01.01.2019 - не ограничен; 04.05.2010 - не ограничен; 04.05.2010 - не ограничен    </t>
  </si>
  <si>
    <t>"Налоговый кодекс Российской Федерации (часть вторая)"; Решение Думы города "О денежном содержании лица, замещающего  муниципальную должность и лица, замещающего должность муниципальной службы в органах местного самоуправления  города Нефтеюганска"; Решение Думы города Нефтеюганска "Об утверждении Правил исчисления денежного содержания лиц, замещающих муниципальные должности, и лиц, замещающих должности муниципальной службы в органах местного самоуправления города Нефтеюганска"</t>
  </si>
  <si>
    <t xml:space="preserve"> от 05.08.2000 N 117-ФЗ; от 26.09.2018 № 440-VI ; от 26.12.2018 N 516-VI </t>
  </si>
  <si>
    <t>Статья 207                 главы 23; в целом; в целом</t>
  </si>
  <si>
    <t>01.01.2001 - не ограничен; 05.10.2018 - не ограничен;  01.01.2019 - не ограничен</t>
  </si>
  <si>
    <t xml:space="preserve">Постановление администрации города Нефтеюганска  "Об утверждении муниципальной программы «Управление муниципальными финансами города Нефтеюганска»"; Решение Думы города Нефтеюганска "Об утверждении Положения о бюджетном устройстве и бюджетном процессе в городе Нефтеюганске" </t>
  </si>
  <si>
    <t xml:space="preserve">от 15.11.2018 №591-п;  от 25.09.2013 N 633-V </t>
  </si>
  <si>
    <t>в целом; в целом</t>
  </si>
  <si>
    <t xml:space="preserve">01.01.2019 - не ограничен; 27.09.2013 - не ограничен </t>
  </si>
  <si>
    <t>"Трудовой кодекс Российской Федерации";  Закон РФ  "О государственных гарантиях и компенсациях для лиц, работающих и проживающих в районах Крайнего Севера и приравненных к ним местностях"</t>
  </si>
  <si>
    <t xml:space="preserve">от 30.12.2001 N 197-ФЗ; от 19.02.1993 N 4520-1  </t>
  </si>
  <si>
    <t>Статья 325; Статьи 33, 35</t>
  </si>
  <si>
    <t xml:space="preserve">01.02.2002 - не ограничен; 01.06.1993 - не ограничен </t>
  </si>
  <si>
    <t xml:space="preserve">№131-фз от 06.10.2003                    №153-фз от 27.07.2006                          № 597-п от 15.11.2018 </t>
  </si>
  <si>
    <t>срок действия не ограничен; срок действия не ограничен;
01.01.2019-31.12.2030</t>
  </si>
  <si>
    <t>Федеральный закон "Об общих принципах организации местного самоуправления в РФ";         
Постановление администрации города Нефтеюганска "Об утверждении муниципальной программы города Нефтеюганска "Защита населения и территории от чрезвычайных ситуаций, обеспечение первичных мер пожарной безопасности в городе Нефтеюганске"</t>
  </si>
  <si>
    <t xml:space="preserve">№131-фз от 06.10.2003                    №592-п от 15.11.2018  </t>
  </si>
  <si>
    <t xml:space="preserve"> гл.3 ст.16 п.1 п/п 10;
в целом</t>
  </si>
  <si>
    <t>срок действия не ограничен; 01.01.2019-31.12.2030</t>
  </si>
  <si>
    <t>срок действия не ограничен;
действует с 01.01.2019-31.12.2030г.</t>
  </si>
  <si>
    <t>Федеральный закон  "Об общих принципах организации местного самоуправления в РФ";               
Постановление  администрации города Нефтеюганска "Об утверждении муниципальной программы города Нефтеюганска «Развитие культуры и туризма в городе Нефтеюганске»</t>
  </si>
  <si>
    <t>№ 131-фз от 06.10.2003                        №599-п от 15.11.2018</t>
  </si>
  <si>
    <t>гл.3 ст.16 п.1 п/п 16;
 в целом</t>
  </si>
  <si>
    <t>Федеральный закон  "Об общих принципах организации местного самоуправления в РФ";         
Постановление  администрации города Нефтеюганска  "Об утверждении муниципальной программы города Нефтеюганска «Развитие культуры и туризма в городе Нефтеюганске»</t>
  </si>
  <si>
    <t>№ 131-фз от 06.10.2003                      №599-п от 15.11.2018</t>
  </si>
  <si>
    <t>гл.3 ст.16 п.1 п/п17;
 в целом</t>
  </si>
  <si>
    <t>Федеральный закон "Об общих принципах организации местного самоуправления в РФ";        
Постановление  администрации города Нефтеюганска "Об утверждении муниципальной программы города Нефтеюганска «Развитие культуры и туризма в городе Нефтеюганске»</t>
  </si>
  <si>
    <t xml:space="preserve">№ 131-фз от 06.10.2003                   №599-п от 15.11.2018 </t>
  </si>
  <si>
    <t>гл.3 ст.17 п.1 п/п3;
в целом</t>
  </si>
  <si>
    <t>Федеральный закон "Об общих принципах организации местного самоуправления в РФ";          
Постановление  администрации города Нефтеюганска "Об утверждении муниципальной программы города Нефтеюганска «Развитие культуры и туризма в городе Нефтеюганске»</t>
  </si>
  <si>
    <t>гл.3 ст.17 п.1 п/п3;
 в целом</t>
  </si>
  <si>
    <t>06.10.2003 - не ограничен, 01.03.2005- не ограничен</t>
  </si>
  <si>
    <t>06.10.2003 - не ограничен, 10.03.2006 - не ограничен</t>
  </si>
  <si>
    <t>06.10.2003 - не ограничен, 26.12.1994 - не ограничен</t>
  </si>
  <si>
    <t>06.10.2003 - не ограничен, 01.09.2013 -не ограничен</t>
  </si>
  <si>
    <t>06.10.2003 - не ограничен, 01.09.2013- не ограничен</t>
  </si>
  <si>
    <t>06.10.2003 - не ограничен, 01.09.2013 - не ограничен, 24.07.1998 - не ограничен, 05.08.1998 - не ограничен</t>
  </si>
  <si>
    <t>06.10.2003 - не ограничен, 30.03.2008  - не ограничен</t>
  </si>
  <si>
    <t>06.10.2003 - не ограничен, - не ограничен</t>
  </si>
  <si>
    <t>06.10.2003 - не ограничен, 27.11.2009 - не ограничен</t>
  </si>
  <si>
    <t>06.10.2003 - не ограничен, 01.06.1993 - не ограничен</t>
  </si>
  <si>
    <t xml:space="preserve">Федеральный закон  "Об общих принципах организации местного самоуправления в Российской Федерации" (с изменениями), Федеральный закон "О государственной социальной помощи "  (с изменениями)
</t>
  </si>
  <si>
    <t>№131-ФЗн от 06.10.2003, №178-ФЗ  от 17.07.1999</t>
  </si>
  <si>
    <t xml:space="preserve"> №81-фз  от 19.05.1995, №120-фз  от 24.06.1999 , №418-фз  от 28.12.2017 , </t>
  </si>
  <si>
    <t xml:space="preserve"> с 01.01.2009 - не ограничен (ст.16 с 08.10.2003 - не ограничен), 
с 10.03.2006 - не ограничен (ст.5.2 с 20.07.2016 - не ограничен),</t>
  </si>
  <si>
    <t>Федеральный закон "Об общих принципах организации местного самоуправления в Российской Федерации (с изменениями), 
Федеральный закон "О противодействии терроризму" (с изменениями),</t>
  </si>
  <si>
    <t>Федеральный закон "Об общих принципах организации местного самоуправления в Российской Федерации" (с изменениями), 
Федеральный закон "О пожарной безопасности" (с изменениями)</t>
  </si>
  <si>
    <t>№ 131-ФЗ от 06.10.2003,
N 69-ФЗ от 21.12.1994</t>
  </si>
  <si>
    <t>Подпункт 10 части 1 статьи 16, 
ст.19</t>
  </si>
  <si>
    <t>с 01.01.2009 - не ограничен (ст.16 с 08.10.2003 - не ограничен), 
с 26.12.1994 - не ограничен</t>
  </si>
  <si>
    <t>Федеральный закон "Об общих принципах организации местного самоуправления в Российской Федерации" (с изменениями), 
Федеральный закон "Об образовании в Российской Федерации"(с изменениями), 
Федеральный закон "Об основных гарантиях прав ребенка в Российской Федерации " (с изменениями)</t>
  </si>
  <si>
    <t>№ 131-ФЗ от 06.10.2003, 
N 273-ФЗ от 29.12.2012, 
№ 124-ФЗ от 24.07.1998</t>
  </si>
  <si>
    <t xml:space="preserve">Подпункт 13 части 1 статьи 16, 
ст.9, 
ст.12 п.1 </t>
  </si>
  <si>
    <t xml:space="preserve">с 01.01.2009 - не ограничен (ст.16 с 08.10.2003 - не ограничен), 
с 01.09.2013 - не ограничен, 
с 05.08.1998 - не ограничен
</t>
  </si>
  <si>
    <t>Федеральный закон "Об общих принципах организации местного самоуправления в Российской Федерации" (с изменениями), 
Федеральный закон "О физической культуре и спорте в Российской Федерации"(с изменениями),
Закон ХМАО-Югры "О регулировании отдельных вопросов в сфере физической культуры и спорта в Ханты-Мансийском автономном округе - Югре" (с изменениями)</t>
  </si>
  <si>
    <t xml:space="preserve">№ 131-ФЗ от 06.10.2003, 
N 329-ФЗ от 04.12.2007,
№ 1-оз от 27.02.2020
</t>
  </si>
  <si>
    <t>Подпункт 19 части 1 статьи 16, 
ст.9,
ст.9</t>
  </si>
  <si>
    <t>с 01.01.2009 - не ограничен (ст.16 с 08.10.2003 - не ограничен), 
с 30.03.2008 - не ограничен,
с 29.02.2020 - не ограничен,</t>
  </si>
  <si>
    <t>Федеральный закон "Об общих принципах организации местного самоуправления в Российской Федерации" (с изменениями), 
Федеральный закон "О муниципальной службе в Российской Федерации" (с изменениями), 
Федеральный закон  "Налоговый кодекс Российской Федерации" (с изменениями), 
Решение Думы города Нефтеюганска "О денежном содержании лица, замещающего муниципальную должность и лица, замещающего должность муниципальной службы в органах местного самоуправления города Нефтеюганска" (с изменениями)</t>
  </si>
  <si>
    <t>№131-ФЗ от 06.10.2003, 
№25-ФЗ от 02.03.2007,  
N 146-ФЗ от 31.07.1998, 
№440-VI РД от 26.09.2018</t>
  </si>
  <si>
    <t>Подпункт 9 части 1 статьи 17, 
ст.34, 
в целом, 
в целом</t>
  </si>
  <si>
    <t>с 01.01.2009 - не ограничен (ст.16 с 08.10.2003 - не ограничен), 
с 01.06.2007 - не ограничен, 
ч.1 с 01.01.1999, ч.2 с 01.01.2001 - не ограничен,
с 06.10.2018 - не ограничен</t>
  </si>
  <si>
    <t>Федеральный закон "Об общих принципах организации местного самоуправления в Российской Федерации" (с изменениями), 
Федеральный закон "О муниципальной службе в Российской Федерации" (с изменениями), 
Федеральный закон  Налоговый кодекс Российской Федерации (с изменениями), 
Решение Думы города Нефтеюганска "О денежном содержании лица, замещающего муниципальную должность и лица, замещающего должность муниципальной службы в органах местного самоуправления города Нефтеюганска" (с изменениями)</t>
  </si>
  <si>
    <t>с 01.01.2009 - не ограничен (ст.16 с 08.10.2003 - не ограничен), 
с 01.06.2007 - не ограничен, 
ч.1 с 01.01.1999, ч.2 с 01.01.2001 - не ограничен, 
с 06.10.2018 - не ограничен</t>
  </si>
  <si>
    <t>Федеральный закон  "Об общих принципах организации местного самоуправления в Российской Федерации" (с изменениями), 
Федеральный закон  "Об энергосбережении и о повышении энергетической эффективности и о внесении изменений в отдельные законодательные акты Российской Федерации"</t>
  </si>
  <si>
    <t xml:space="preserve">№131-ФЗ от 06.10.2003, 
N261-ФЗ от 23.11.2009 </t>
  </si>
  <si>
    <t>Подпункт 8.2 части 1 статьи 17, 
ст.8</t>
  </si>
  <si>
    <t>с 01.01.2009 - не ограничен (ст.16 с 08.10.2003 - не ограничен), 
с 27.11.2009 - не ограничен</t>
  </si>
  <si>
    <t>№131-ФЗ от 06.10.2003
№ 4520-1 ФЗ от 19.02.1993,
№ 373-V от 27.09.2012</t>
  </si>
  <si>
    <t>Подпункт 9 части 1 статьи 17, 
ст. 33.35,
п.4</t>
  </si>
  <si>
    <t>с 01.01.2009 - не ограничен (ст.16 с 08.10.2003 - не ограничен), 
с 01.06.1993 - не ограничен,
с 05.10.2012 - не ограничен</t>
  </si>
  <si>
    <t>пункт 7.1 части 1 статьи 16, ст.5.2.</t>
  </si>
  <si>
    <t>06.10.2003 - не ограничен, 16.02.1998 - не ограничен, 26.12.1994 - не ограничен</t>
  </si>
  <si>
    <t>пункт 33 части 1 статьи 16, в целом</t>
  </si>
  <si>
    <t>06.10.2003 - не ограничен, 30.07.2007 - не ограничен</t>
  </si>
  <si>
    <t xml:space="preserve">пункт 33 части 1 статьи 16, ст.31.1 </t>
  </si>
  <si>
    <t>пункт 37 части 1 статьи 16, в целом</t>
  </si>
  <si>
    <t>06.10.2003 - не ограничен, 07.04.2014 - не ограничен</t>
  </si>
  <si>
    <t>пункт9 части 1 статьи 17, ст.34, в целом, в целом</t>
  </si>
  <si>
    <t>пункт 9 части 1 статьи 17, ст.34, в целом, в целом</t>
  </si>
  <si>
    <t xml:space="preserve">пункт 9 части 1 статьи 17, ст.34, ст.9.1, в целом </t>
  </si>
  <si>
    <t xml:space="preserve">Федеральный закон "Об общих принципах организации местного самоуправления в Российской Федерации" (с изменениями), Федеральный закон "О муниципальной службе в Российской Федерации" (с изменениями), Федеральный закон "Об основных гарантиях избирательных прав и права на участие в референдуме граждан Российской Федерации" (с изменениями), </t>
  </si>
  <si>
    <t xml:space="preserve">№131-ФЗ от 06.10.2003, №25-ФЗ от 02.03.2007, №67-ФЗ от 12.06.2002, </t>
  </si>
  <si>
    <t xml:space="preserve">Пункт 1части 5 статьи 35, </t>
  </si>
  <si>
    <t>пункт 7 части 1 статьи 17, в целом</t>
  </si>
  <si>
    <t>пункт 8.2 части 1 статьи 17, ст.8</t>
  </si>
  <si>
    <t>06.10.2003 - не ограничен, 30.11.2009 - не ограничен</t>
  </si>
  <si>
    <t>Федеральный закон "Об общих принципах организации местного самоуправления в Российской Федерации" (с изменениями), Закон Российской Федерации «О государственных гарантиях и компенсациях для лиц, работающих и проживающих в районах Крайнего Севера и приравненных к ним местностях» (с изменениями), Трудовой кодекс РФ</t>
  </si>
  <si>
    <t>пункт 9 части 1 статьи 17, ст. 33.35</t>
  </si>
  <si>
    <t>Федеральный закон "Об общих принципах организации местного самоуправления в Российской Федерации" (с изменениями),Федеральный закон "О государственном пенсионном обеспечении в Российской Федерации"(с изменениями); Федеральный закон  "О муниципальной службе в Российской Федерации"(с изменениями), Устав города Нефтеюганска (с изменениями), Трудовой кодекс Российской Федерации.</t>
  </si>
  <si>
    <t>пункт 9 части 1 статьи 17, пункт 4 ст. 7, подпункт 5 пункта 1 ст. 23</t>
  </si>
  <si>
    <t xml:space="preserve">Федеральный закон "Об общих принципах организации местного самоуправления в Российской Федерации" (с изменениями), Федеральный закон "О муниципальной службе в Российской Федерации" (с изменениями), Федеральный закон  Налоговый кодекс Российской Федерации (с изменениями), Решение Думы города Нефтеюганска "О денежном содержании лица, замещающего муниципальную должность и лица, замещающего должность муниципальной службы в органах местного самоуправления города Нефтеюганска" (с изменениями), Кодекс РФ Об административных правонарушениях </t>
  </si>
  <si>
    <t>ч.1 ст.16 пп 4;                 в целом;                               в целом;                       в целом;</t>
  </si>
  <si>
    <t xml:space="preserve">Федеральный закон "Об общих принципах организации местного самоуправления в Российской Федерации" (с изменениями), Федеральный закон  "О безопасности дорожного движения" (с изменениями), Федеральный закон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(с изменениями), Постановление администрации города Нефтеюганска "Об утверждении муниципальной программы города Нефтеюганска «Развитие транспортной системы в городе Нефтеюганске»" (с изменениями), Постановление администрации города Нефтеюганска"Об утверждении нормативов финансовых затрат на капитальный ремонт, ремонт и содержание автомобильных дорог общего пользования местного значения города Нефтеюганска и Правил расчета размера ассигнований бюджета города Нефтеюганска на капитальный ремонт, ремонт и содержание автомобильных дорог общего пользования местного значения города Нефтеюганска" </t>
  </si>
  <si>
    <t>№131-ФЗ от 06.10.2003,                  №196-ФЗ от 10.12.1995,                   №257-ФЗ от 08.11.2007,              №604-п от 15.11.2018,               № 22-нп от 10.02.2020</t>
  </si>
  <si>
    <t>ч.1 ст.16 пп 5;   ст.6 п. 4;                   в целом;                     в целом;                      в целом;</t>
  </si>
  <si>
    <t>06.10.2003 - не ограничен; 26.12.1995 - не ограничен; 12.11.2007 - не ограничен; 01.01.2019 - 31.12.2030; 14.02.2020 - не ограничен;</t>
  </si>
  <si>
    <t>Федеральный закон "Об общих принципах организации местного самоуправления в Российской Федерации" (с изменениями), Федеральный закон "О пожарной безопасности"  (с изменениями); Постановление администрации города Нефтеюганска "Об утверждении муниципальной программы города Нефтеюганска «Защита населения и территории от чрезвычайных ситуаций, обеспечение первичных мер пожарной безопасности в городе Нефтеюганске»"  (с изменениями);</t>
  </si>
  <si>
    <t>№ 131-ФЗ от 06.10.2003;                   № 69-ФЗ от 21.12.1994;                    № 592-п  от 15.11.2018;</t>
  </si>
  <si>
    <t>06.10.2003 - не ограничен; 05.01.1995 - не ограничен; 01.01.2019-31.12.2030</t>
  </si>
  <si>
    <t>Федеральный закон "Об общих принципах организации местного самоуправления в Российской Федерации" (с изменениями), Градостроительный кодекс Российской Федерации  (с изменениями), Федеральный закон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Федеральный закон "О теплоснабжении" (с изменениями); Постановление администрации города Нефтеюганска "Об утверждении муниципальной программы города Нефтеюганска «Развитие жилищно-коммунального комплекса и повышение энергетической эффективности в городе Нефтеюганске»" (с изменениями);</t>
  </si>
  <si>
    <t>№ 131-ФЗ от 06.10.2003;             №190-ФЗ от 29.12.2004;               №257-ФЗ от  08.11.2007;              №190-ФЗ от 27.07.2010;                  № 605-п от 15.11.2018;</t>
  </si>
  <si>
    <t>ч.1 ст.16 пп.25;   ст.34 п.1, ст.65;             гл.2 ст.13 п.6, п.11;                         в целом;                         в целом;</t>
  </si>
  <si>
    <t>06.10.2003 - не ограничен; 30.12.2004 - не ограничен; 12.11.2007 - не ограничен; 30.07.2010 - не ограничен; 01.01.2019-31.12.2030;</t>
  </si>
  <si>
    <t>Федеральный закон "Об общих принципах организации местного самоуправления в Российской Федерации" (с изменениями), Федеральный закон "О муниципальной службе в Российской Федерации" (с изменениями), Федеральный закон  Налоговый кодекс Российской Федерации (с изменениями), Решение Думы города Нефтеюганска "О денежном содержании лица, замещающего муниципальную должность и лица, замещающего должность муниципальной службы в органах местного самоуправления города Нефтеюганска" (с изменениями); Постановление администрации города Нефтеюганска "Об утверждении муниципальной программы города Нефтеюганска «Развитие жилищно-коммунального комплекса и повышение энергетической эффективности в городе Нефтеюганске»" (с изменениями);</t>
  </si>
  <si>
    <t>№ 131-ФЗ от 06.10.2003;               № 25-ФЗ от 02.03.2007;                № 146-ФЗ от 31.07.1998;               № 440-VI от 26.09.2018;              № 605-п от 15.11.2018;</t>
  </si>
  <si>
    <t>ч.1 ст.17 пп.9;   ст.34;                   в целом;                           в целом;                      в целом;</t>
  </si>
  <si>
    <t>06.10.2003 - не ограничен; 01.06.2007 - не ограничен; 01.01.1999 - не ограничен; 01.01.2019 - не ограничен; 01.01.2019-31.12.2030</t>
  </si>
  <si>
    <t>Федеральный закон "Об общих принципах организации местного самоуправления в Российской Федерации" (с изменениями),  Федеральный закон  "О некоммерческих организациях" (с изменениями), Постановление администрации города Нефтеюганска "Об утверждении муниципальной программы города Нефтеюганска «Развитие жилищно-коммунального комплекса и повышение энергетической эффективности в городе Нефтеюганске»" (с изменениями);</t>
  </si>
  <si>
    <t>№ 131-ФЗ от 06.10.2003;            №7-ФЗ от 12.01.1996;                  № 605-п от 15.11.2018;</t>
  </si>
  <si>
    <t>ч.1 ст. 17 пп. 9,  ст.34;                        в целом;                      в целом;</t>
  </si>
  <si>
    <t xml:space="preserve">06.10.2003 - не ограничен; 15.01.1996 - не ограничен;   01.01.2019-31.12.2030          </t>
  </si>
  <si>
    <t>Федеральный закон "Об общих принципах организации местного самоуправления в Российской Федерации" (с изменениями), Закон Российской Федерации «О государственных гарантиях и компенсациях для лиц, работающих и проживающих в районах Крайнего Севера и приравненных к ним местностях» (с изменениями), Устав города Нефтеюганска (с изменениями); Постановление администрации города Нефтеюганска "Об утверждении муниципальной программы города Нефтеюганска «Развитие жилищно-коммунального комплекса и повышение энергетической эффективности в городе Нефтеюганске»" (с изменениями);</t>
  </si>
  <si>
    <t>№ 131-ФЗ от 06.10.2003;               № 4520-1 ФЗ от 19.02.1993;               № 475 от 30.05.2005;                   № 605-п от 15.11.2018;</t>
  </si>
  <si>
    <t>ч.1 ст.17 пп 9; ст. 33, 35;         ст.46.4;                        в целом;                     в целом;</t>
  </si>
  <si>
    <t>06.10.2003 - не ограничен; 01.06.1993 - не ограничен; 09.06.2005 -  не ограничен; 01.01.2019-31.12.2030</t>
  </si>
  <si>
    <t>Федеральный закон  "Об общих принципах организации местного самоуправления в Российской Федерации" (с изменениями), Федеральный закон «Об основах системы профилактики правонарушений в Российской Федерации» (с изменениями); Постановление администрации города Нефтеюганска "Об утверждении муниципальной программы города Нефтеюганска «Профилактика правонарушений в сфере общественного порядка, пропаганда здорового образа жизни (профилактика наркомании, токсикомании и алкоголизма) в городе Нефтеюганске»" (с измененниями)</t>
  </si>
  <si>
    <t>№ 131-ФЗ от 06.10.2003;               № 182-ФЗ от 23.06.2016;                 № 596-п от 15.11.2018;</t>
  </si>
  <si>
    <t>ч.1 ст.14.1 пп.15;                  ст.12, ст.16;              в целом;</t>
  </si>
  <si>
    <t>06.10.2003 - не ограничен; 22.09.2016 - не ограничен;  01.01.2019-31.12.2030;</t>
  </si>
  <si>
    <t>Федеральными законами "О защите населения и территорий от чрезвычайных ситуаций природного и техногенного характера" (с изменениями), Федеральный закон"О санитарно-эпидемиологическом благополучии населения" (с изменениями),
Федеральный закон "Об погребении и похоронном деле" (с изменениями), Федеральный закон "О некомерческих организациях" (с изменениями); Постановление администрации города Нефтеюганска "О мерах по предотвращению завоза и распространения новой коронавирусной инфекции, вызванной COVID-2019, на территории города Нефтеюганска"; Постановление администрации города Нефтеюганска "О порядке предоставления в 2020 году субсидии юридическим лицам, предоставляющим населению бытовые услуги (баня) на территории города Нефтеюганска, на финансовое обеспечение затрат, связанных с профилактикой и устранением последствий распространения коронавирусной инфекции"</t>
  </si>
  <si>
    <t>№ 68-ФЗ от 21.12.1994;               № 52-ФЗ от 30.03.1999;              № 8-ФЗ от 12.01.1996; 
№ 7-ФЗ от 12.01.1996;                    № 536-п от 06.04.2020;               № 73-нп от 14.05.2020;</t>
  </si>
  <si>
    <t>гл.2 ст.11.1 пп. м;                          гл.6 ст.50 п.2 аб.6;                        в целом;                      в целом;                    п.4.1, п.4.2;              в целом;</t>
  </si>
  <si>
    <t>11.11.1994 - не ограничен; 30.03.1999- не ограничен; 20.01.1996 - не ограничен; 20.01.1996 - не ограничен; 10.04.2020 - не ограничен; 22.05.2020 - не ограничен;</t>
  </si>
  <si>
    <t>Федеральный закон  "Об общих принципах организации местного самоуправления в Российской Федерации" (с изменениями), Федеральный закон "О государственной социальной помощи "(с изменениями), Решение Думы города Нефтеюганска "О дополнительных мерах социальной поддержки для отдельных категорий граждан в городе Нефтеюганске" (с изменнениями); Постановление администрации города Нефтеюганска  "Об утверждении порядка предоставления субсидии из бюджета города Нефтеюганска на финансовое обеспечение затрат юридическим лицам (за исключением муниципальных учреждений), осуществляющим свою деятельность в сфере теплоснабжения, водоснабжения и водоотведения и оказывающим коммунальные услуги населению города Нефтеюганска, связанных с погашением задолженности за потребленные топливно-энергетические ресурсы"; Постановление администрации города Нефтеюганска "Об утверждении порядка предоставления субсидии из бюджета города Нефтеюганска на возмещение недополученных доходов юридическим лицам (за исключением субсидий государственным (муниципальным) учреждениям), индивидуальным предпринимателям, физическим лицам в связи с предоставлением населению бытовых услуг (баня) на территории города Нефтеюганска по тарифам, не обеспечивающим возмещение издержек" (с изменениями)</t>
  </si>
  <si>
    <t xml:space="preserve">№ 131-ФЗ от 06.10.2003;               № 178-ФЗ  от 17.07.1999;                № 276-V от 25.04.2012;                 № 142-нп от 17.09.2020;                 № 65-нп от 14.05.2018; </t>
  </si>
  <si>
    <t>гл.4 ст.20 п.5;    гл.3 ст.12 п.1;          в целом;                     в целом;                      в целом;</t>
  </si>
  <si>
    <t>06.10.2003 - не ограничен, 10.06.2000 - не ограничен, 01.05.2012 - не ограничен; 18.09.2020 - не ограничен; 18.05.2018- не ограничен;</t>
  </si>
  <si>
    <t>Федеральный закон "Об общих принципах организации местного самоуправления в Российской Федерации" (с изменениями), Федеральный закон "О муниципальной службе в Российской Федерации" (с изменениями), Федеральный закон  Налоговый кодекс Российской Федерации (с изменениями), Постановление администрации города Нефтеюганска "Об утверждении муниципальной программы города Нефтеюганска «Развитие жилищно-коммунального комплекса и повышение энергетической эффективности в городе Нефтеюганске»" (с изменениями);</t>
  </si>
  <si>
    <t>№№ 131-ФЗ от 06.10.2003;           №25-ФЗ от 02.03.2007;                № 146-ФЗ от 31.07.1998;              № 605-п от 15.11.2018;</t>
  </si>
  <si>
    <t>ч.1 ст.17 пп.3;   ст.34;                     в целом;                    в целом;</t>
  </si>
  <si>
    <t>06.10.2003 - не ограничен, 01.06.2007 - не ограничен, 01.01.1999 - не ограничен; 01.01.2019-31.12.2030</t>
  </si>
  <si>
    <t>Федеральный закон "О государственных пособиях гражданам, имеющим детей "( с изменениями), Федеральный закон "Об основах системы профилактики безнадзорности и правонарушений несовершеннолетних "(с изменениями), Федеральный закон "О ежемесячных выплатах семьям, имеющим детей" (с изменениями); Постановление администрации города Нефтеюганска "Об утверждении муниципальной программы города Нефтеюганска «Дополнительные меры социальной поддержки отдельных категорий граждан города Нефтеюганска»" (с изменениями)</t>
  </si>
  <si>
    <t>№ 81-ФЗ  от 19.05.1995;               №120-ФЗ от 24.06.1999;             №418-ФЗ от 28.12.2017;                      № 601-п от 15.11.2018;</t>
  </si>
  <si>
    <t>в целом;         ст.25 п.2, ст.3;         в целом;                      в целом;</t>
  </si>
  <si>
    <t>22.05.1995 - не ограничен, 30.06.1999 - не ограничен, 01.01.2018 - не ограничен, 01.01.2019-31.12.2030</t>
  </si>
  <si>
    <t>Федеральный закон  "Об общих принципах организации местного самоуправления в Российской Федерации" (с изменениями), Закон Российской Федерации "О ветеринарии " (с изменениями); Постановление администрации города Нефтеюганска "Об утверждении муниципальной программы города Нефтеюганска «Развитие жилищно-коммунального комплекса и повышение энергетической эффективности в городе Нефтеюганске»" (с изменениями);</t>
  </si>
  <si>
    <t>№131-ФЗ от 06.10.2003;            №4979-1 от 14.05.1993;                   № 605-п от 15.11.2018;</t>
  </si>
  <si>
    <t>ч.1 ст.14.1 п.13
абз.2;                   ч.5 ст.3 ст.19;       в целом;</t>
  </si>
  <si>
    <t>06.10.2003 - не ограничен, 17.06.1993 - не ограничен; 01.01.2019-31.12.2030</t>
  </si>
  <si>
    <t>Федеральный закон "Об общих принципах организации местного самоуправления в Российской Федерации" (с изменениями), Федеральный закон "Об основах охраны здоровья граждан в Российской Федерации " (с изменениями);  Постановление администрации города Нефтеюганска "Об утверждении муниципальной программы города Нефтеюганска «Развитие жилищно-коммунального комплекса и повышение энергетической эффективности в городе Нефтеюганске»" (с изменениями);</t>
  </si>
  <si>
    <t>№ 131-ФЗ от 06.10.2003;              №323-фз от 21.11.2011;               № 605-п от 15.11.2018;</t>
  </si>
  <si>
    <t>ч.5 ст.19 абз.1;  ч.1 ст.15;                  в целом;</t>
  </si>
  <si>
    <t xml:space="preserve"> 06.10.2003 - не ограничен, 22.11.2011 - не ограничен; 01.01.2019-31.12.2030</t>
  </si>
  <si>
    <t>№ 131-ФЗ от 06.10.2003;               №4979-1 от 14.05.1993;                    № 605-п от 15.11.2018;</t>
  </si>
  <si>
    <t>ч.1 ст.14.1 п.13
абз.2;                      ч.5 ст.3 ст.19;               в целом;</t>
  </si>
  <si>
    <t>Федеральный закон "Об общих принципах организации местного самоуправления в Российской Федерации" (с изменениями), Жилищный кодекс Российской Федерации  (с изменениями), Постановление Правительства ХМАО-Югры "О государственной программе Ханты-Мансийского автономного округа – Югры «Развитие жилищной сферы»" (с изменениями), Постановление администрации города Нефтеюганска "Об утверждении муниципальной программы города Нефтеюганска «Развитие жилищной сферы города Нефтеюганска»"(с изменениями)</t>
  </si>
  <si>
    <t>Федеральный закон "Об общих принципах организации местного самоуправления в Российской Федерации" (с изменениями), Федеральный закон  (с изменениями)
"О гражданской обороне", Федеральный закон "О защите населения и территорий от чрезвычайных ситуаций природного и техногенного характера" (с изменениями)</t>
  </si>
  <si>
    <t>06.10.2003 - не ограничен, 01.06.2007 - не ограничен, 07.08.1998 - не ограничен, 05.10.2018 - не ограничен</t>
  </si>
  <si>
    <t>В соответствии с Бюджетным кодексом Российской Федерации, Федеральным законом от 06.10.2003 № 131-ФЗ «Об общих принципах организации местного самоуправления в Российской Федерации», Положением о бюджетном устройстве и бюджетном процессе в городе Нефтеюганске, утверждённым решением Думы города от 25.09.2013 № 633-V, руководствуясь Уставом города Нефтеюганска, Дума города решила:</t>
  </si>
  <si>
    <t xml:space="preserve">1.Внести в решение Думы города Нефтеюганска от 21.12.2020 №880-VI «О бюджете города Нефтеюганска на 2021 год и плановый период 2022 и 2023 годов» (в редакции от 17.06.2021 №976-VI) следующие изменения: </t>
  </si>
  <si>
    <t xml:space="preserve">1.1.Пункт 1 изложить в следующей редакции: </t>
  </si>
  <si>
    <t xml:space="preserve">«1.Утвердить основные характеристики бюджета города Нефтеюганска (далее - бюджет города) на 2021 год:  </t>
  </si>
  <si>
    <r>
      <t>1)общий объём доходов бюджета города в сумме 9 749 151 081 рубль 63 копейки;</t>
    </r>
    <r>
      <rPr>
        <sz val="11"/>
        <rFont val="Calibri"/>
        <family val="2"/>
        <charset val="204"/>
      </rPr>
      <t xml:space="preserve"> </t>
    </r>
  </si>
  <si>
    <t>2)общий объём расходов бюджета города в сумме 11 499 123 366 рублей 63 копейки;</t>
  </si>
  <si>
    <r>
      <t>3)дефицит бюджета города в сумме 1 749 972 285 рублей;</t>
    </r>
    <r>
      <rPr>
        <sz val="11"/>
        <rFont val="Calibri"/>
        <family val="2"/>
        <charset val="204"/>
      </rPr>
      <t xml:space="preserve"> </t>
    </r>
  </si>
  <si>
    <t>4)верхний предел муниципального внутреннего долга города на 1 января 2022 года в объёме 33 577 600 рублей, в том числе верхний предел долга по муниципальным гарантиям 0 рублей;</t>
  </si>
  <si>
    <t>5)предельный объем муниципального внутреннего долга в размере                     3 267 611 153 рубля;</t>
  </si>
  <si>
    <t>6)объем расходов на обслуживание муниципального внутреннего долга 1 154 200 рублей.».</t>
  </si>
  <si>
    <t xml:space="preserve">1.2.Пункт 2 изложить в следующей редакции: </t>
  </si>
  <si>
    <t>«2.Утвердить основные характеристики бюджета города на плановый период 2022 и 2023 годов:</t>
  </si>
  <si>
    <t xml:space="preserve">1)общий объём доходов бюджета города на 2022 год в сумме                                 10 515 831 637  рублей и на 2023 год 9 593 309 987 рублей; </t>
  </si>
  <si>
    <t>2)общий объём расходов бюджета города на 2022 год в сумме                              10 765 819 189 рублей и на 2023 год 9 739 423 097 рублей, в том числе условно утвержденные расходы на 2022 год в сумме 110 000 000 рублей и на 2023 год в сумме 220 000 000 рублей;</t>
  </si>
  <si>
    <t>3)дефицит бюджета города на 2022 год в сумме 249 987 552 рубля, на 2023 год 146 113 110 рублей;</t>
  </si>
  <si>
    <r>
      <t>4)верхний предел муниципального внутреннего долга на 1 января        2023 года 0 рублей, на 1 января 2024 года 0 рублей, в том числе верхний предел долга по муниципальным гарантиям города на 2022 год в объёме 0 рублей, на 2023 год 0 рублей;</t>
    </r>
    <r>
      <rPr>
        <sz val="11"/>
        <rFont val="Calibri"/>
        <family val="2"/>
        <charset val="204"/>
      </rPr>
      <t xml:space="preserve"> </t>
    </r>
  </si>
  <si>
    <t>5)предельный объем муниципального внутреннего долга на 2022 год в размере 3 184 365 637 рублей и на 2023 год в размере 3 193 873 987 рублей;</t>
  </si>
  <si>
    <t>6)объем расходов на обслуживание муниципального внутреннего долга на 2022 год 13 800 рублей, на 2023 год 0 рублей.».</t>
  </si>
  <si>
    <t>1.3.Пункт 13 изложить в следующей редакции:</t>
  </si>
  <si>
    <t xml:space="preserve"> «13.Утвердить общий объем бюджетных ассигнований на исполнение публичных нормативных обязательств:</t>
  </si>
  <si>
    <t>1)на 2021 год в сумме 10 183 685 рублей;</t>
  </si>
  <si>
    <t>2)на 2022 год в сумме 8 877 400 рублей;</t>
  </si>
  <si>
    <t>3)на 2023 год в сумме 8 877 400 рублей.».</t>
  </si>
  <si>
    <t>1.4.Пункт 14 изложить в следующей редакции:</t>
  </si>
  <si>
    <t xml:space="preserve"> «14.Утвердить в бюджете общий объём межбюджетных трансфертов, получаемых из других бюджетов:</t>
  </si>
  <si>
    <t>1)на 2021 год 6 694 921 016 рублей 63 копейки;</t>
  </si>
  <si>
    <t xml:space="preserve">2)на 2022 год 7 331 466 000 рублей; </t>
  </si>
  <si>
    <t>3)на 2023 год 6 399 436 000 рублей.».</t>
  </si>
  <si>
    <r>
      <t>1.5.</t>
    </r>
    <r>
      <rPr>
        <sz val="11"/>
        <rFont val="Calibri"/>
        <family val="2"/>
        <charset val="204"/>
      </rPr>
      <t xml:space="preserve"> </t>
    </r>
    <r>
      <rPr>
        <sz val="14"/>
        <rFont val="Times New Roman"/>
        <family val="1"/>
        <charset val="204"/>
      </rPr>
      <t xml:space="preserve">Пункт 15 изложить в следующей редакции: </t>
    </r>
  </si>
  <si>
    <t>«1.5.По резервному фонду предусмотрены расходы в соответствии со статьей 81 Бюджетного кодекса Российской Федерации:</t>
  </si>
  <si>
    <t>1)на 2021 год в сумме 47 286 814 рублей;</t>
  </si>
  <si>
    <t>2)на 2022 год в сумме 5 000 000 рублей;</t>
  </si>
  <si>
    <t>3)на 2023 год в сумме 5 000 000 рублей.».</t>
  </si>
  <si>
    <t>1.6.Пункт 16 изложить в следующей редакции:</t>
  </si>
  <si>
    <t>«16.Установить объем бюджетных ассигнований дорожного фонда муниципального образования город Нефтеюганск:</t>
  </si>
  <si>
    <t xml:space="preserve">1)на 2021 год в сумме 83 191 045 рублей;  </t>
  </si>
  <si>
    <t xml:space="preserve">2)на 2022 год в сумме 62 250 400 рублей; </t>
  </si>
  <si>
    <t>3)на 2023 год в сумме 62 250 400 рублей.».</t>
  </si>
  <si>
    <t>1.7.Подпункт 7 пункта 17 признать утратившим силу.</t>
  </si>
  <si>
    <r>
      <t>1.8.Приложение 1 «Распределение доходов бюджета города Нефтеюганска на 2021 год по показателям классификации доходов» изложить в новой редакции согласно приложению 1 к настоящему решению.</t>
    </r>
    <r>
      <rPr>
        <sz val="13.5"/>
        <rFont val="Calibri"/>
        <family val="2"/>
        <charset val="204"/>
      </rPr>
      <t xml:space="preserve"> </t>
    </r>
  </si>
  <si>
    <t>1.9.Приложение 2 «Распределение доходов бюджета города Нефтеюганска на 2022 и 2023 годы по показателям классификации доходов» изложить в новой редакции согласно приложению 2 изложить в новой редакции согласно приложению 2 к настоящему решению.</t>
  </si>
  <si>
    <t xml:space="preserve">1.10.Приложение 3 «Источники финансирования дефицита бюджета города Нефтеюганска на 2021 год» изложить в новой редакции согласно приложению 3 к настоящему решению. </t>
  </si>
  <si>
    <t xml:space="preserve">1.11.Приложение 4 «Источники финансирования дефицита бюджета города Нефтеюганска на 2022 и 2023 годы» изложить в новой редакции согласно приложению 4 к настоящему решению. </t>
  </si>
  <si>
    <t>1.12.Приложение 5 «Перечень главных администраторов доходов бюджета города Нефтеюганска» изложить в новой редакции согласно приложению 5 к настоящему решению.</t>
  </si>
  <si>
    <t xml:space="preserve">1.13.Приложение 7 «Распределение бюджетных ассигнований по целевым статьям (муниципальным программам и непрограммным направлениям деятельности), группам (группам и подгруппам) видов расходов классификации расходов бюджета города Нефтеюганск на 2021 год» изложить в новой редакции согласно приложению 6 к настоящему решению. </t>
  </si>
  <si>
    <t>1.14.Приложение 8 «Распределение бюджетных ассигнований по целевым статьям (муниципальным программам и непрограммным направлениям деятельности), группам (группам и подгруппам) видов расходов классификации расходов бюджета города Нефтеюганск на плановый период 2022 и 2023 годов» изложить в новой редакции согласно приложению 7 к настоящему решению.</t>
  </si>
  <si>
    <t>1.15.Приложение 9 «Распределение бюджетных ассигнований по разделам, подразделам классификации расходов бюджета города Нефтеюганск на 2021 год» изложить в новой редакции согласно приложению 8 к настоящему решению.</t>
  </si>
  <si>
    <t>1.16.Приложение 10 «Распределение бюджетных ассигнований по разделам, подразделам классификации расходов бюджета города Нефтеюганск на плановый период 2022 и 2023 годов» изложить в новой редакции согласно приложению 9 к настоящему решению.</t>
  </si>
  <si>
    <t>1.17.Приложение 11 «Распределение бюджетных ассигнований по разделам, подразделам, целевым статьям (муниципальным программам и непрограммным направлениям деятельности), группам (группам и подгруппам) видов расходов классификации расходов бюджета города Нефтеюганска на 2021 год» изложить в новой редакции согласно приложению 10 к настоящему решению.</t>
  </si>
  <si>
    <t>1.18.Приложение 12 «Распределение бюджетных ассигнований по разделам, подразделам, целевым статьям (муниципальным программам и непрограммным направлениям деятельности), группам (группам и подгруппам) видов расходов классификации расходов бюджета города Нефтеюганска на плановый период 2022 и 2023 годов» изложить в новой редакции согласно приложению 11 к настоящему решению.</t>
  </si>
  <si>
    <t>1.19.Приложение 13 «Ведомственная структура расходов бюджета города Нефтеюганск на 2021 год» изложить в новой редакции согласно приложению 12 к настоящему решению.</t>
  </si>
  <si>
    <t>1.20.Приложение 14 «Ведомственная структура расходов бюджета города Нефтеюганск на плановый период 2022 и 2023 годов» изложить в новой редакции согласно приложению 13 к настоящему решению.</t>
  </si>
  <si>
    <t>1.21.Приложение 15 «Программа муниципальных внутренних заимствований города Нефтеюганска на 2021 год и плановый период 2022-2023 годы» изложить в новой редакции согласно приложению 14 к настоящему решению.</t>
  </si>
  <si>
    <r>
      <t>1.22.Приложение 16 «Программа муниципальных гарантий города Нефтеюганска на 2021 год и на плановый период 2022 и 2023 годов»</t>
    </r>
    <r>
      <rPr>
        <sz val="11"/>
        <rFont val="Calibri"/>
        <family val="2"/>
        <charset val="204"/>
      </rPr>
      <t xml:space="preserve"> </t>
    </r>
    <r>
      <rPr>
        <sz val="13.5"/>
        <rFont val="Times New Roman"/>
        <family val="1"/>
        <charset val="204"/>
      </rPr>
      <t>изложить в новой редакции согласно приложению 15 к настоящему решению.</t>
    </r>
  </si>
  <si>
    <t>2.Опубликовать решение в газете «Здравствуйте, нефтеюганцы!» и разместить на официальном сайте органов местного самоуправления города Нефтеюганска в сети Интернет.</t>
  </si>
  <si>
    <t xml:space="preserve">3.Решение вступает в силу после его официального опубликования. </t>
  </si>
  <si>
    <t>2024</t>
  </si>
  <si>
    <t>пункт 10 части 1 статьи 16, ст.19</t>
  </si>
  <si>
    <t>пункт17 части 1 статьи 16, в целом</t>
  </si>
  <si>
    <t>06.10.2003 - не ограничен, 17.11.1992 - не ограничен</t>
  </si>
  <si>
    <t>04-2713</t>
  </si>
  <si>
    <t xml:space="preserve">Федеральный закон "Об общих принципах организации местного самоуправления в Российской Федерации" (с изменениями), Гражданский кодекс Российской Федерации (с изменениями), Федеральный закон "Об особенностях отчуждения недвижимого имущества, находящегося в государственной собственности субъектов Российской Федерации или в муниципальной собственности и арендуемого субъектами малого и среднего предпринимательства, и о внесении изменений в отдельные законодательные акты Российской Федерации" ( с изменениями), Федеральный закон "О приватизации государственного и муниципального имущества" (с изменениями), Федеральный закон "О концессионных соглашениях"( с изменениями) </t>
  </si>
  <si>
    <t>№131-ФЗ от 06.10.2003, №51-ФЗ от 30.11.1994,        № 159-ФЗ от 22.07.2008, №178-ФЗ от 21.12.2001, №115-ФЗ от 21.07.2005</t>
  </si>
  <si>
    <t>06.10.2003 - не ограничен, 30.11.1994 - не ограничен, 22.07.2008 - не ограничен, 21.12.2001 - не ограничен, 21.07.2005 - не ограничен</t>
  </si>
  <si>
    <t>№131-ФЗ от 06.10.2003, N188-ФЗ от 29.12.2004, № 476-п от 31.10.2021, 602-п от 15.11.2018</t>
  </si>
  <si>
    <t>Федеральный закон "Об общих принципах организации местного самоуправления в Российской Федерации" (с изменениями), Федеральный закон "О пожарной безопасности"  (с изменениями)</t>
  </si>
  <si>
    <t>Подпункт 10 части 1 статьи 16</t>
  </si>
  <si>
    <t>06.10.2003 - не ограничен, 21.12.1994 - не ограничен</t>
  </si>
  <si>
    <t>Федеральный закон "Об общих принципах организации местного самоуправления в Российской Федерации" (с изменениями), Закон Российской Федерации "О средствах массовой информации "  (с изменениями</t>
  </si>
  <si>
    <t xml:space="preserve">06.10.2003 - не ограничен, 08.02.1992 - не ограничен </t>
  </si>
  <si>
    <t>Федеральный закон от "Об общих принципах организации местного самоуправления в Российской Федерации"( с изменениями), Федеральный закон "О дополнительных гарантиях по социальной поддержке детей-сирот и детей, оставшихся без попечения родителей"( с изменениями )</t>
  </si>
  <si>
    <t>№131-ФЗ от 06.10.2003, №159-ФЗ от 21.12.1996</t>
  </si>
  <si>
    <t xml:space="preserve">23.12.1996 - не ограничен </t>
  </si>
  <si>
    <t xml:space="preserve">№ 68-ФЗ от 21.12.1994;                           № 8-ФЗ от 12.01.1996; 
№ 7-ФЗ от 12.01.1996;                              </t>
  </si>
  <si>
    <t xml:space="preserve">гл.2 ст.11.1 пп. м;                          гл.6 ст.50 п.2 аб.6;                                       п.4.1, п.4.2;             </t>
  </si>
  <si>
    <t>11.11.1994 - не ограничен; 30.03.1999- не ограничен; 10.04.2020 - не ограничен</t>
  </si>
  <si>
    <t>Федеральными законами "О защите населения и территорий от чрезвычайных ситуаций природного и техногенного характера" (с изменениями), Федеральный закон"О санитарно-эпидемиологическом благополучии населения" (с изменениями),
Постановление администрации города Нефтеюганска "О мерах по предотвращению завоза и распространения новой коронавирусной инфекции, вызванной COVID-2019, на территории города Нефтеюганска"</t>
  </si>
  <si>
    <t xml:space="preserve">№ 68-ФЗ от 21.12.1994;                           № 8-ФЗ от 12.01.1996; 
№ 7-ФЗ от 12.01.1996;               </t>
  </si>
  <si>
    <t xml:space="preserve">№ 68-ФЗ от 21.12.1994;                           № 8-ФЗ от 12.01.1996; 
№ 7-ФЗ от 12.01.1996;          </t>
  </si>
  <si>
    <t>№131-ФЗ от 06.10.2003 , N 159-ФЗ от 21.12.1996</t>
  </si>
  <si>
    <t>06.10.2003 - не ограничен, 21.12.1996 - не ограничен</t>
  </si>
  <si>
    <t>Федеральный закон"Об общих принципах организации местного самоуправления в Российской Федерации" (с изменениями); Федеральный закон "О дополнительных гарантиях по социальной поддержке детей-сирот и детей оставшихся без попечения родителей" (с изменениями)</t>
  </si>
  <si>
    <t xml:space="preserve">ч.1 ст.16 пп. 6;       </t>
  </si>
  <si>
    <t>Федеральный закон Об энергосбережении и энергетической эффективности и о внесении изменений в отдельные законодательные акты; 
Об утверждении муниципальной программы города Нефтеюганска «Развитие жилищно-коммунального комплекса и повышение энергетической эффективности в городе Нефтеюганске»</t>
  </si>
  <si>
    <t>Федеральный закон "Об общих принципах организации местного самоуправления в Российской Федерации" (с изменениями), 
Федеральный закон «О государственных гарантиях и компенсациях для лиц, работающих и проживающих в районах Крайнего Севера и приравненных к ним местностях» (с изменениями),
Решение Думы города Нефтеюганска "Об утверждении положения о гарантиях и компенсациях для лиц, проживающих в муниципальном образовании города Нефтеюганск, работающих в организациях, финансируемых из бюджета муниципального образования город Нефтеюганск" (с изменениями)</t>
  </si>
  <si>
    <t>№131-ФЗ от 06.10.2003,  N 3612-1 ВС РФ от 09.10.1992</t>
  </si>
  <si>
    <t>пункт 28 части 1 статьи 16, в целом, в целом</t>
  </si>
  <si>
    <t xml:space="preserve">Федеральный закон "Об общих принципах организации местного самоуправления в Российской Федерации" (с изменениями), Федеральный закон "О муниципальной службе в Российской Федерации" (с изменениями),  Федеральный закон  "О некоммерческих организациях" (с изменениями), постановление администрации города Нефтеюганска "О порядке формирования, финансового обеспечения  выполнения муниципального задания муниципальными учреждениями города Нефтеюганска и предоставления субсидий муниципальным бюджетным  и автономным учреждениям города Нефтеюганска на финансовое обеспечение выполнения муниципального задания" (с изменениями)
</t>
  </si>
  <si>
    <t>06.10.2003 - не ограничен, 01.06.2007 - не ограничен, 24.01.1996 - не ограничен, 17.02.2018 - не ограничен</t>
  </si>
  <si>
    <t xml:space="preserve">06.10.2003 - не ограничен, 01.06.2007 - не ограничен, 15.06.2002 - не ограничен, </t>
  </si>
  <si>
    <t>06.10.2003 - не ограничен, 16.04.1993 - не ограничен</t>
  </si>
  <si>
    <t>№131-ФЗ от 06.10.2003,№166-ФЗ от 15.12.2001,N25-ФЗ от 02.03.2007,  №475 от 30.05.2005, №197-ФЗ от 30.12.2001.</t>
  </si>
  <si>
    <t xml:space="preserve">06.10.2003 - не ограничен, 17.12.2001 - не ограничен, 01.06.2007 - не ограничен, 30.05.2005 - не ограничен,         31.12.2001- не ограничен.
</t>
  </si>
  <si>
    <t>Федеральный закон  «Об основах системы профилактики правонарушений в Российской Федерации», Федеральный закон  "Об участии граждан в охране общественного порядка"</t>
  </si>
  <si>
    <t xml:space="preserve">№ 182-ФЗ от 23.06.2016, N 44-ФЗ (ред. от 31.12.2017) от 02.04.2014 </t>
  </si>
  <si>
    <t>в целом, в целом</t>
  </si>
  <si>
    <t>21.09.2016 - не ограничен, 30.06.2014г. - не ограничен.</t>
  </si>
  <si>
    <t>Осуществление мероприятий в сфере профилактики правонарушений</t>
  </si>
  <si>
    <t>06.10.2003 - не ограничен, 01.06.2007 - не ограничен, 01.01.2017 - не ограничен, 05.10.2018 - не ограничен</t>
  </si>
  <si>
    <r>
      <t xml:space="preserve">Плановый реестр расходных обязательств </t>
    </r>
    <r>
      <rPr>
        <b/>
        <u/>
        <sz val="11"/>
        <color indexed="8"/>
        <rFont val="Times New Roman"/>
        <family val="1"/>
        <charset val="204"/>
      </rPr>
      <t>Департамент финансов администрации города Нефтеюганска</t>
    </r>
    <r>
      <rPr>
        <b/>
        <sz val="11"/>
        <color indexed="8"/>
        <rFont val="Times New Roman"/>
        <family val="1"/>
        <charset val="204"/>
      </rPr>
      <t xml:space="preserve"> на 2023 год и на плановый период 2024 и 2025 годов</t>
    </r>
  </si>
  <si>
    <t>2025</t>
  </si>
  <si>
    <t>Федеральный закон "Об общих принципах организации местного самоуправления в Российской Федерации" (с изменениями), Федеральный закон "О муниципальной службе в Российской Федерации" (с изменениями); Закон ХМАО - Югры "Об отдельных вопросах муниципальной службы в Ханты-Мансийском автономном округе - Югре"; Закон ХМАО - Югры  "О гарантиях осуществления полномочий депутата, члена выборного органа местного самоуправления, выборного должностного лица местного самоуправления в Ханты-Мансийском автономном округе - Югре";Приказ Минздравсоцразвития РФ "Об утверждении Порядка прохождения диспансеризации государственными гражданскими служащими Российской Федерации и муниципальными служащими, перечня заболеваний, препятствующих поступлению на государственную гражданскую службу Российской Федерации и муниципальную службу или ее прохождению, а также формы заключения медицинского учреждения";Решение Думы города Нефтеюганска "О новой редакции Устава города Нефтеюганска";  Решение Думы города Нефтеюганска "О Положении о порядке и условиях предоставления гарантий при осуществлении полномочий лица, замещающего муниципальную должность органа местного самоуправления города Нефтеюганска"; Решение Думы города Нефтеюганска "Об утверждении Положения о порядке и размерах выплат по страхованию лиц, замещающих муниципальные должности в городе Нефтеюганске"; Решение Думы города Нефтеюганска "Об утверждении Положения о порядке, размерах и условиях предоставления дополнительных гарантий муниципальным служащим города Нефтеюганска"; Решение Думы города Нефтеюганска "Об утверждении Положения о наградах и почётном звании муниципального образования город Нефтеюганск»; Решение Думы города Нефтеюганска "Об утверждении Положения о порядке и размерах выплат по обязательному государственному страхованию лиц, замещающих должности муниципальной службы в органах местного самоуправления города Нефтеюганска»; Распоряжение Председателя Думы города "Об обеспечении, выдаче и списании подарков, ценных подарков, цветов и сувенирной продукции"; Постановление Председателя Думы "Об утверждении Положения о командировании лиц, замещающих должности муниципальной службы в Думе города Нефтеюганска"; Постановление Председателя Думы "Об утверждении нормативных затрат на обеспечение функций Думы города Нефтеюганска"; Распоряжение Председателя Думы города "О порядке использования сотовой связи в Думе города Нефтеюганска".</t>
  </si>
  <si>
    <t>ст.35; ст.34; ст 21; в целом; п.3;п.п.9,11 ст18, ч.2 ст.26.1, ст.43,ст.46,4; в целом; п.1-3 раздела VIII; в целом; пп 7.7 п 7,пп.17.1,17.2 п.17; п.7.1-7.3 раздела VII; пп.5-8; в целом; в целом; в целом.</t>
  </si>
  <si>
    <t>06.10.2003 - не ограничен, 01.06.2007 - не ограничен, 10.08.2007 - не ограничен, 10.01.2008- не ограничен, 02.02.2010-не ограничен, 08.07.2005-не ограничен, 25.04.2008-не ограничен, 28.11.2006-не ограничен, 06.04.2013-не ограничен, 04.11.2016-не ограничен, 28.10.2009-не ограничен, 30.12.2016-не ограничен, 28.01.2022-не ограничен, 29.07.2022-31.12.2023, 26.05.2022-не ограничен.</t>
  </si>
  <si>
    <t>№131-ФЗ от 06.10.2003, №25-ФЗ от 02.03.2007; №113-оз от 20.07.2007; № 201-оз от 14.12.2009; № 984н от 14.12.2009; №475 от 30.05.2005; № 404-IV от 25.04.2008; №108-IV от 21.11.2006; № 530-V от 28.03.2013; № 30-VI от 31.10.2016; № 654-IV от 28.09.2009; 67-од от 30.12.2016; № 8-П от 27.01.2022; 36-П от 29.07.2022; № 22-од от 26.05.2022.</t>
  </si>
  <si>
    <t xml:space="preserve"> N 146-ФЗ от 31 июля 1998 года, № 17-ФЗ от 05.08.2000; № 278-п от 23.08.2019; №440-VI  от 26.09.2018;№ 516-VI от 26.12.2018.</t>
  </si>
  <si>
    <t>в целом; в целом; в целом; в целом.</t>
  </si>
  <si>
    <t>01.01.1999-не ограничен, 01.01.201-не ограничен;01.01.2020-не ограничен; 06.10.2018 - не ограничен; 01.01.2019 -не ограничен.</t>
  </si>
  <si>
    <t xml:space="preserve"> № 197-ФЗ от 30.12.2001; № 4520-1 ФЗ от 19.02.1993; № 373-V от 27.09.2012.</t>
  </si>
  <si>
    <t>01.02.2002-не ограничен, 01.06.1993 - не ограничен, 06.10.2012-не ограничен</t>
  </si>
  <si>
    <t>301</t>
  </si>
  <si>
    <t>Счётная палата города Нефтеюганска</t>
  </si>
  <si>
    <t>Федеральный закон "Об общих принципах организации местного самоуправления в Российской Федерации" (с изменениями), Федеральный закон "О муниципальной службе в Российской Федерации" (с изменениями);Федеральный закон "Об общих принципах организации и деятельности контрольно-счетных органов субъектов Российской Федерации и муниципальных образований"; Закон ХМАО - Югры "Об отдельных вопросах муниципальной службы в Ханты-Мансийском автономном округе - Югре"; Закон ХМАО - Югры  "О гарантиях осуществления полномочий депутата, члена выборного органа местного самоуправления, выборного должностного лица местного самоуправления в Ханты-Мансийском автономном округе - Югре";Приказ Минздравсоцразвития РФ "Об утверждении Порядка прохождения диспансеризации государственными гражданскими служащими Российской Федерации и муниципальными служащими, перечня заболеваний, препятствующих поступлению на государственную гражданскую службу Российской Федерации и муниципальную службу или ее прохождению, а также формы заключения медицинского учреждения";Решение Думы города Нефтеюганска "О новой редакци Устава города Нефтеюганска"; Решение Думы города "О Счётной палате города Нефтеюганска"; Решение Думы города Нефтеюганска "О Положении о порядке и условиях предоставления гарантий при осуществлении полномочий лица, замещающего муниципальную должность органа местного самоуправления города Нефтеюганска"; Решение Думы города Нефтеюганска "Об утверждении Положения о порядке и размерах выплат по страхованию лиц, замещающих муниципальные должности в городе Нефтеюганске"; Решение Думы города Нефтеюганска "Об утверждении Положения о порядке, размерах и условиях предоставления дополнительных гарантий муниципальным служащим города Нефтеюганска"; Решение Думы города Нефтеюганска "Об утверждении Положения о порядке и размерах выплат по обязательному государственному страхованию лиц, замещающих должности муниципальной службы в органах местного самоуправления города Нефтеюганска»;  Приказ "Об утверждении Положения о командировании лиц, замещающих должности муниципальной службы в  Счетной палате города Нефтеюганска"; Приказ "Об утверждении нормативных затрат на обеспечение функций Счётной палаты города Нефтеюганска в 2023 году и плановом периоде 2024-2025 годов"; Распоряжение Председателя Счётной палаты "О порядке использования сотовой связи в Счётной палате города Нефтеюганска".</t>
  </si>
  <si>
    <t>№131-ФЗ от 06.10.2003, №25-ФЗ от 02.03.2007,  № 6-ФЗ от 07.02.2011; №113-оз от 20.07.2007; №201-оз от 28.12.2007; № 984н от 14.12.2009; №475 от 30.05.2005; № 56-VII от 22.12.2021; № 404-IV от 25.04.2008; №108-IV от 21.11.2006; № 530 от 28.03.2013; № 654-IV от 28.10.2009; № 11-нп от 10.03.2022; № 51-П от 29.07.2022; № 33-од от 27.04.2022.</t>
  </si>
  <si>
    <t>Ст.38; ст.34; ст 20; ст 21; в целом; п.3; ст.29, ст.43,ст.46,4; в целом;в целом; п.1-3 раздела VIII; в целом; п.7.1-7.3 раздела VII; в целом; в целом; в целом.</t>
  </si>
  <si>
    <t>06.10.2003 - не ограничен, 01.06.2007 - не ограничен, 01.10.2011-не ограничен, 10.08.2007 - не ограничен, 10.01.2008-не ограничен, 02.02.2010-не ограничен, 08.07.2005-не ограничен, 01.01.2022-не ограничен, 25.04.2008-не ограничен, 28.11.2006-не ограничен, 06.04.2013-не ограничен, 28.10.2009-не ограничен, 12.03.2022-не ограничен, 29.07.2022-31.12.2023, 27.04.2022-не ограничен.</t>
  </si>
  <si>
    <t xml:space="preserve">Федеральный закон  Налоговый кодекс Российской Федерации (с изменениями), Постановление Правительства Ханты-Мансийского АО - Югры "О нормативах формирования расходов на оплату труда депутатов, выборных должностных лиц местного самоуправления, осуществляющих свои полномочия на постоянной основе, муниципальных служащих в Ханты-Мансийском автономном округе - Югре"; Решение Думы города Нефтеюганска "О денежном содержании лица, замещающего муниципальную должность и лица, замещающего должность муниципальной службы в органах местного самоуправления города Нефтеюганска" (с изменениями); Решение Думы города Нефтеюганска " Об утверждении правил исчисления денежного содержания лиц, замещающих муниципальные должности и лиц, замещающих должности муниципальной службы в органах местного самоуправления города Нефтеюганска".
</t>
  </si>
  <si>
    <t>№ 146-ФЗ от 31 июля 1998 года, №117-ФЗ от 05.08.2000; №278-п от 23.08.2019; №440-VI  от 26.09.2018; № 516-VI от 26.12.2018.</t>
  </si>
  <si>
    <t>01.01.1999- не ограничен, 01.01.2001- не ограничен; 01.01.2020-не ограничен; 06.10.2018 - не ограничен, 01.01.2019-не ограничен.</t>
  </si>
  <si>
    <t>Федеральный закон "Об общих принципах организации местного самоуправления в Российской Федерации" (с изменениями), 
Федеральный закон "О физической культуре и спорте в Российской Федерации"(с изменениями),
Закон ХМАО-Югры "О регулировании отдельных вопросов в сфере физической культуры и спорта в Ханты-Мансийском автономном округе - Югре" (с изменениями)
Федеральнгый закон "Об основах систем профилактики правонарушений в Российской Федерации"</t>
  </si>
  <si>
    <t xml:space="preserve">№ 131-ФЗ от 06.10.2003, 
N 329-ФЗ от 04.12.2007,
№ 1-оз от 27.02.2020,
№ 182-ФЗ от 23.06.2016
</t>
  </si>
  <si>
    <t>Подпункт 19 части 1 статьи 16, 
ст.9,
ст.9,
ст.11</t>
  </si>
  <si>
    <t>с 01.01.2009 - не ограничен (ст.16 с 08.10.2003 - не ограничен), 
с 30.03.2008 - не ограничен,
с 29.02.2020 - не ограничен,
с 21.09.2016 - не ограничен</t>
  </si>
  <si>
    <t>Федеральный закон "Об общих принципах организации местного самоуправления в Российской Федерации", 
Федеральный закон «Об основах системы профилактики правонарушений в Российской Федерации»</t>
  </si>
  <si>
    <t xml:space="preserve">№ 131-ФЗ от 06.10.2003, 
№ 182-ФЗ от 23.06.2016 </t>
  </si>
  <si>
    <t>Подпункт 9 части 1 статьи 17, 
ст. 12</t>
  </si>
  <si>
    <t>с 01.01.2009 - не ограничен (ст.16 с 08.10.2003 - не ограничен),
с 21.09.2016 - не ограничен</t>
  </si>
  <si>
    <t>«О  муниципальной программе города Нефтеюганска «Управление муниципальным имуществом города Нефтеюганска»</t>
  </si>
  <si>
    <t>Постановление администрации города Нефтеюганска от 15.11.2018 № 606-п</t>
  </si>
  <si>
    <t>В целом</t>
  </si>
  <si>
    <t>01.01.2019, до 31.12.2030</t>
  </si>
  <si>
    <t>«О государственной программе ХМАО-Югры "Жилищно-коммунальный комплекс и городская среда», «О государственной программе ХМАО-Югры "Развитее жилищной сферы», "Об утверждении муниципальной программы города Нефтеюганска «Развитие жилищно-коммунального комплекса и повышение энергетической эффективности в городе Нефтеюганске»,  "Об утверждении муниципальной программы города Нефтеюганска «Развитие жилищной сферы в городе Нефтеюганске»</t>
  </si>
  <si>
    <t>Постановление Правительства ХМАО-Югры от 05.10.2018 № 347-п, Постановление Правительства ХМАО-Югры от 05.10.2018 № 346-п, Постановление администрации города Нефтеюганска от 15.11.2018 №605-п, Постановление администрации города Нефтеюганска от 15.11.2018 №602-п</t>
  </si>
  <si>
    <t xml:space="preserve"> Постановление Правительства ХМАО-Югры "О государственной программе ХМАО-Югры "Современная транспортная система", Постановление администрации города Нефтеюганска "Об утверждении муниципальной программы города Нефтеюганска "Развитие транспортной системы в городе Нефтеюганске""
</t>
  </si>
  <si>
    <t>№354-п от 05.10.2018, №604-п от 15.11.2018</t>
  </si>
  <si>
    <t>01.01.2019, не ограничен, 01.01.2019, до 31.12.2030</t>
  </si>
  <si>
    <t>Постановление администрации города Нефтеюганска «Об утверждении муниципальной программы города Нефтеюганска «Защита населения и территории от чрезвычайных ситуаций, обеспечение первичных мер пожарной безопасности в городе Нефтеюганске»</t>
  </si>
  <si>
    <t xml:space="preserve"> №592-п от 15.11.2018 </t>
  </si>
  <si>
    <t>№338-п от 05.10.2018, №598-п от 15.11.2018</t>
  </si>
  <si>
    <t>«О государственной программе ХМАО-Югры «Развитие образования», Об утверждении муниципальной программы города Нефтеюганска «Развитие образования и молодёжной политики в городе Нефтеюганске»</t>
  </si>
  <si>
    <t>Постановление администрации города Нефтеюганска  "Об утверждении муниципальной программы города Нефтеюганска «Развитие образования и молодёжной политики в городе Нефтеюганске»"</t>
  </si>
  <si>
    <t xml:space="preserve"> №598-п от 15.11.2018 </t>
  </si>
  <si>
    <t xml:space="preserve"> 01.01.2019 до 31.12.2030</t>
  </si>
  <si>
    <t>Постановление администрации города Нефтеюганска "Об утверждении муниципальной программы города Нефтеюганска «Развитие культуры и туризма в городе Нефтеюганске"</t>
  </si>
  <si>
    <t xml:space="preserve"> №599-п от 15.11.2018   </t>
  </si>
  <si>
    <t>01.01.2019 до 31.12.2030</t>
  </si>
  <si>
    <t xml:space="preserve">Постановление администрации города Нефтеюганска "Об утверждении муниципальной программы города Нефтеюганска «Развитие физической культуры и спорта в городе Нефтеюганске»  </t>
  </si>
  <si>
    <t xml:space="preserve">№600-п  от 15.11.2018 </t>
  </si>
  <si>
    <t xml:space="preserve"> Постановление администрации города Нефтеюганска "Об утверждении муниципальной программы города Нефтеюганска «Развитие жилищно-коммунального комплекса и повышение энергетической эффективности в городе Нефтеюганске»"</t>
  </si>
  <si>
    <t xml:space="preserve">  №605-п от 15.11.2018 </t>
  </si>
  <si>
    <t xml:space="preserve"> Градостроительный кодекс Российской Федерации  (с изменениями), Земельный кодекс Российской Федерации (с измененниями), «О кадастровой деятельности»</t>
  </si>
  <si>
    <t xml:space="preserve">N190-ФЗ от 29.12.2004, N136-ФЗ от 25.10.2001, 221-ФЗ от 24.07.2007 </t>
  </si>
  <si>
    <t>ст.9,24,31,32,33,41-46,57.3, ст.39.11, в целом</t>
  </si>
  <si>
    <t xml:space="preserve"> 30.12.2004 - не ограничен, 30.10.2001 - не ограничен, 01.03.2008, не ограничен</t>
  </si>
  <si>
    <t>№131-ФЗ от 06.10.2003, №195-ФЗ от 30.12.2001</t>
  </si>
  <si>
    <t>01.01.2009 - не ограничен, 01.07.2002 - не ограничен</t>
  </si>
  <si>
    <t xml:space="preserve"> Решение Думы города Нефтеюганска "О денежном содержании лица, замещающего муниципальную должность и лица, замещающего должность муниципальной службы в органах местного самоуправления города Нефтеюганска"
</t>
  </si>
  <si>
    <t xml:space="preserve"> №440-VI РД от 26.09.2018</t>
  </si>
  <si>
    <t xml:space="preserve"> 01.01.2019 - не ограничен</t>
  </si>
  <si>
    <t xml:space="preserve">«Положения об оплате и стимулирования труда работников муниципального учреждения «Управление капитального строительства», Кодекс РФ Об административных правонарушениях </t>
  </si>
  <si>
    <t>приказ муниципального казенного учереждения "Управление капитального строительства" №205 от 15.08.2018г., №195-ФЗ от 30.12.2001</t>
  </si>
  <si>
    <t xml:space="preserve"> 01.01.2019 - не ограничен, 01.07.2002 - не ограничен</t>
  </si>
  <si>
    <t xml:space="preserve"> Закон Российской Федерации «О государственных гарантиях и компенсациях для лиц, работающих и проживающих в районах Крайнего Севера и приравненных к ним местностях» (с изменениями), Решение Думы города Нефтеюганска "Об утверждении Положения о гарантиях и компенсациях для лиц, проживающих в муниципальном образовании город Нефтеюганск, работающих в организациях, финансируемых из бюджета муниципального образования город Нефтеюганск". </t>
  </si>
  <si>
    <t>№ 4520-1 ФЗ от 19.02.1993; № 373-V от 27.09.2012.</t>
  </si>
  <si>
    <t>06.10.2012-не ограничен</t>
  </si>
  <si>
    <t>«О порядке компенсации расходов на обследование на новую коронавирусную инфекцию, вызванную COVID – 19, понесенных муниципальными служащими администрации города, органов администрации города, работниками муниципальных учреждений города Нефтеюганска, возвращающимися в Ханты-Мансийский автономный округ – Югру из отпусков»</t>
  </si>
  <si>
    <t xml:space="preserve">Постановление администрации города Нефтеюганска 07.12.2020 № 2106-п </t>
  </si>
  <si>
    <t>01.01.2021, до13.07.2021</t>
  </si>
  <si>
    <t>Федеральный закон  "Об общих принципах организации местного самоуправления в РФ";      
Федеральный закон  "О внесении изменений в отдельные законодательные акты РФ в связи с принятием федерального закона "О ратификации конвенции совета европы о предупреждении терроризма" и федерального закона "О противодействии терроризму" 
Постановление администрации города Нефтеюганска "Об утверждении муниципальной программы "Профилактика экстремизма, гармонизация межэтнических и межкультурных отношений в городе Нефтеюганске "</t>
  </si>
  <si>
    <t xml:space="preserve">Федеральный закон  "Об общих принципах организации местного самоуправления в РФ";              
Постановление  администрации города Нефтеюганска "Об утверждении муниципальной программы города Нефтеюганска «Развитие культуры и туризма в городе Нефтеюганске»
</t>
  </si>
  <si>
    <t xml:space="preserve">№ 131-фз от 06.10.2003              №599-п от 15.11.2018                         </t>
  </si>
  <si>
    <t xml:space="preserve"> гл.3 ст.16 п.1 п/п 7.1;
в целом</t>
  </si>
  <si>
    <t>Федеральный закон "Об общих принципах организации местного самоуправления в РФ";          
Постановление  администрации города Нефтеюганска "Об утверждении муниципальной программы города Нефтеюганска «Развитие культуры и туризма в городе Нефтеюганске»; Решение Думы города Нефтеюганска "О денежном содержании лица, замещающего муниципальную должность и лица, замещающего должность муниципальной службы в органах местного самоуправления города Нефтеюганска"</t>
  </si>
  <si>
    <t>№ 131-фз от 06.10.2003                          №599-п от 15.11.2018                      440-VI от 26.09.2018</t>
  </si>
  <si>
    <t>гл.3 ст.17 п.1 п/п3;
 в целом       в целом</t>
  </si>
  <si>
    <t xml:space="preserve">№261-ФЗ от 23.11.2009;                                                                                                                   
№605-п от 15.11.2018    </t>
  </si>
  <si>
    <t>Подпрограмма "Повышение энергоэффективности в отраслях экономики";
в целом</t>
  </si>
  <si>
    <t xml:space="preserve">срок действия не ограничен; 
01.01.2019-31.12.2030
</t>
  </si>
  <si>
    <t>04-2532</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</si>
  <si>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городском округе</t>
  </si>
  <si>
    <t>Федеральный закон "О присяжных заседателях федеральных судов общей юрисдикции в Российской Федерации " (с изменениями)</t>
  </si>
  <si>
    <t>№113-ФЗ  от 20.08.2004</t>
  </si>
  <si>
    <t>05.09.2004 - не ограничен</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</si>
  <si>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</si>
  <si>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Федеральный закон "Об общих принципах организации местного самоуправления в Российской Федерации" (с изменениями), Гражданский кодекс Российской Федерации (с изменениями)</t>
  </si>
  <si>
    <t>№131-ФЗ от 06.10.2003, №51-ФЗ от 30.11.1994</t>
  </si>
  <si>
    <t>06.10.2003 - не ограничен, 30.11.1994 - не ограничен</t>
  </si>
  <si>
    <t>06.10.2003 - не ограничен, 29.12.2004 - не ограничен, 01.01.2022 - 31.12.2030, 01.01.2019 - 31.12.2030</t>
  </si>
  <si>
    <t>организация благоустройства территории городского округа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</si>
  <si>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Федеральный закон "Об общих принципах организации местного самоуправления в Российской Федерации"( с изменениями), Федеральный закон "Об энергосбережении и энергетической эффективности и о внесении изменений в отдельные законодательные акты"</t>
  </si>
  <si>
    <t>№131-ФЗ от 06.10.2003, №261-ФЗ от 23.11.2009</t>
  </si>
  <si>
    <t>№131-ФЗ от 06.10.2003, N188-ФЗ от 29.12.2004</t>
  </si>
  <si>
    <t>Федеральный закон"Об общих принципах организации местного самоуправления в Российской Федерации" (с изменениями), Постановление Правительства автономного округа "О государственной программе Ханты-Мансийского автономного округа - Югры "Жилищно-коммунальный комплекс и городская среда"   (с измениями), Постановление администрации города Нефтеюганска "Об утверждении муниципальной программы города Нефтеюганска «Развитие жилищно-коммунального комплекса и повышение энергетической эффективности в городе Нефтеюганске»" (с изменениями), Постановление администрации города Нефтеюганска "Об утверждении порядка предоставления субсидии из бюджета города Нефтеюганска на возмещение затрат по откачке и вывозу бытовых сточных вод от многоквартитных жилых домов, подключенных к централизиванной системе водоснабжения, оборудованных внутридомовой системой водоотведения и не подключенных к сетям централизованной системе водоотведения на территории города Нефтеюганска" (с изменениями)</t>
  </si>
  <si>
    <t xml:space="preserve">№131-ФЗ от 06.10.2003 ,                     №347-п  от 05.10.2018,                № 605-п от 15.11.2018,                   № 40-нп от 13.04.2021 </t>
  </si>
  <si>
    <t>06.10.2003 - не ограничен; 01.01.2019 - 31.12.2030; 01.01.2019 - 31.12.2030; 16.04.2021 - не ограничен;</t>
  </si>
  <si>
    <t>Федеральный закон "Об общих принципах организации местного самоуправления в Российской Федерации" (с изменениями), Жилищный кодекс Российской Федерации  (с изменениями), Постановление Правительства РФ "Об утверждении Положения о признании помещения жилым помещением, жилого помещения непригодным для проживания, многоквартирного дома аварийным и подлежащим сносу или реконструкции, садового дома жилым домом и жилого дома садовым домом", Постановление администрации города Нефтеюганска "Об утверждении муниципальной программы города Нефтеюганска «Доступная среда в городе Нефтеюганске»" (с изменениями), Постановление администрации города Нефтеюганска "Об утверждении муниципальной программы города Нефтеюганска «Развитие жилищной сферы города Нефтеюганска»" (с изменениями), Постановление администрации города Нефтеюганска "Об утверждении муниципальной программы города Нефтеюганска «Развитие жилищно-коммунального комплекса и повышение энергетической эффективности в городе Нефтеюганске»" (с изменениями), Постановление администрации города Нефтеюганска "Об утверждении порядка предоставления субсидии из бюджета города Нефтеюганска на возмещение недополученных доходов юридическим лицам (за исключением субсидий государственным (муниципальным учреждениям), индивидуальным предпринимателям, физическим лицам в связи с предоставлением гражданам услуги по надлежащему содержанию общего имущества в многоквартирных домах по размерам платы, не обеспечивающим возмещение издержек" (с изменениями)</t>
  </si>
  <si>
    <t xml:space="preserve">№131-ФЗ от 06.10.2003,                №188-ФЗ от 29.12.2004,               №47 от 28.01.2006,     № 595-п от 15.11.2018,              №602-п от 15.11.2018,                 № 605-п от 15.11.2018,              №91-нп  от 20.05.2019 </t>
  </si>
  <si>
    <t>ч.1 ст.16 пп. 6;                        ст. 91.13;             в целом;                     в целом;                       в целом;                      в целом;                    в целом</t>
  </si>
  <si>
    <t>06.10.2003 - не ограничен; 01.03.2005 - не ограничен; 18.08.2007 - не ограничен; 01.01.2019-31.12.2030; 01.01.2019-31.12.2030; 24.05.2019 - не тограничен</t>
  </si>
  <si>
    <t>Федеральный закон"Об общих принципах организации местного самоуправления в Российской Федерации" (с изменениями), Федеральному закону  "Об организации регулярных перевозок пассажиров и багажа автомобильным транспортом и городским наземным электрическим транспортом в Российской Федерации и о внесении изменений в отдельные законодательные акты Российской Федерации", Постановление администрации города Нефтеюганска "Об утверждении муниципальной программы города Нефтеюганска «Развитие транспортной системы в городе Нефтеюганске»" (с изменениями), Постановление администрации города Нефтеюганска «Об утверждении положения об организации перевозок пассажиров автомобильным транспортом по муниципальным маршрутам регулярных перевозок на территории города Нефтеюганска»(с изменениями)</t>
  </si>
  <si>
    <t xml:space="preserve">№131-ФЗ от 06.10.2003;                № 220-ФЗ от 13.07.2015;               № 604-п от 15.11.2018;             №103-нп от 04.07.2018                 </t>
  </si>
  <si>
    <t>ч.1 ст. 16 пп. 7; в целом;                    в целом;                   в целом</t>
  </si>
  <si>
    <t xml:space="preserve">06.10.2003 - не ограничен; 14.07.2015 - не ограничен;  01.01.2019-31.12.2030; 08.07.2018 - не ограничен; </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</si>
  <si>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</si>
  <si>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Федеральный закон"Об общих принципах организации местного самоуправления в Российской Федерации" (с изменениями), Постановление администрации города Нефтеюганска "Об утверждении муниципальной программы города Нефтеюганска "Профилактика терроризма в городе Нефтеюганске" (с изменениями)</t>
  </si>
  <si>
    <t xml:space="preserve">№131-ФЗ от 06.10.2003;                           №1039-п от 01.10.2019                </t>
  </si>
  <si>
    <t>ч.1 ст. 16 пп. 7;          в целом;</t>
  </si>
  <si>
    <t>06.10.2003 - не ограничен; 01.01.2019-31.12.2030;</t>
  </si>
  <si>
    <t>.1 ст. 16 пп.10;  ст.19;                               в целом;</t>
  </si>
  <si>
    <t>создание условий для организации досуга и обеспечения жителей городского округа услугами организаций культуры</t>
  </si>
  <si>
    <t>Федеральный закон "Об общих принципах организации местного самоуправления в Российской Федерации" (с изменениями), Федеральный закон "О погребении и похоронном деле" (с изменениями)</t>
  </si>
  <si>
    <t xml:space="preserve">№131-ФЗ от 06.10.2003 №131-ФЗ, N 8-ФЗ от 12.01.1996 </t>
  </si>
  <si>
    <t>Подпункт 23 части 1 статьи 16, в целом</t>
  </si>
  <si>
    <t>06.10.2003 - не ограничен, 12.01.1996 - не ограничен</t>
  </si>
  <si>
    <t>Федеральный закон "Об общих принципах организации местного самоуправления в Российской Федерации" (с изменениями), Градостроительный кодекс Российской Федерации  (с изменениями), Постановление администрации города Нефтеюганска "Об утверждении муниципальной программы города Нефтеюганска «Развитие жилищно-коммунального комплекса и повышение энергетической эффективности в городе Нефтеюганске»"(с изменениями), Постановление администрации города Нефтеюганска "Об утверждении порядка предоставления субсидии из бюджета города Нефтеюганска на возмещение затрат по организации уличного, дворового освещения и иллюминации в городе Нефтеюганске (с учетом затрат на оплату электрической энергии, потребляемой объектами уличного, дворового освещения и иллюминации города Нефтеюганска)" (с изменениями)</t>
  </si>
  <si>
    <t xml:space="preserve">№ 131-ФЗ от 06.10.2003;                № 190-ФЗ от 29.12.2004;                № 605-п от 15.11.2018;              №67-нп от 30.04.2020 </t>
  </si>
  <si>
    <t>ч.1 ст.16 пп.25;  ст.65;                      в целом;                        в целом</t>
  </si>
  <si>
    <t xml:space="preserve">06.10.2003 - не ограничен; 30.12.2004 - не ограничен; 01.01.2019-31.12.2030; 08.05.2020 - не ограничен;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</si>
</sst>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numFmt numFmtId="165" formatCode="0.0"/>
  </numFmts>
  <fonts count="13" x14ac:knownFonts="1">
    <font>
      <sz val="10"/>
      <name val="Arial"/>
    </font>
    <font>
      <sz val="10"/>
      <name val="Times New Roman"/>
      <family val="1"/>
      <charset val="204"/>
    </font>
    <font>
      <sz val="10"/>
      <color indexed="8"/>
      <name val="Times New Roman"/>
      <family val="1"/>
      <charset val="204"/>
    </font>
    <font>
      <b/>
      <sz val="11"/>
      <color indexed="8"/>
      <name val="Times New Roman"/>
      <family val="1"/>
      <charset val="204"/>
    </font>
    <font>
      <b/>
      <u/>
      <sz val="11"/>
      <color indexed="8"/>
      <name val="Times New Roman"/>
      <family val="1"/>
      <charset val="204"/>
    </font>
    <font>
      <sz val="11"/>
      <name val="Times New Roman"/>
      <family val="1"/>
      <charset val="204"/>
    </font>
    <font>
      <sz val="10"/>
      <name val="Arial"/>
      <family val="2"/>
      <charset val="204"/>
    </font>
    <font>
      <sz val="11"/>
      <name val="Calibri"/>
      <family val="2"/>
      <charset val="204"/>
    </font>
    <font>
      <sz val="13.5"/>
      <name val="Times New Roman"/>
      <family val="1"/>
      <charset val="204"/>
    </font>
    <font>
      <sz val="14"/>
      <name val="Times New Roman"/>
      <family val="1"/>
      <charset val="204"/>
    </font>
    <font>
      <sz val="13.5"/>
      <name val="Calibri"/>
      <family val="2"/>
      <charset val="204"/>
    </font>
    <font>
      <sz val="10"/>
      <color theme="1"/>
      <name val="Times New Roman"/>
      <family val="1"/>
      <charset val="204"/>
    </font>
    <font>
      <sz val="8"/>
      <name val="Arial"/>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0" fontId="6" fillId="0" borderId="0"/>
    <xf numFmtId="0" fontId="6" fillId="0" borderId="0"/>
  </cellStyleXfs>
  <cellXfs count="113">
    <xf numFmtId="0" fontId="0" fillId="0" borderId="0" xfId="0"/>
    <xf numFmtId="0" fontId="1" fillId="2" borderId="0" xfId="0" applyFont="1" applyFill="1"/>
    <xf numFmtId="49" fontId="1" fillId="2" borderId="1" xfId="0" applyNumberFormat="1" applyFont="1" applyFill="1" applyBorder="1" applyAlignment="1" applyProtection="1">
      <alignment horizontal="center" vertical="center" wrapText="1"/>
    </xf>
    <xf numFmtId="4" fontId="1" fillId="2" borderId="1" xfId="0" applyNumberFormat="1" applyFont="1" applyFill="1" applyBorder="1" applyAlignment="1" applyProtection="1">
      <alignment horizontal="right" vertical="center" wrapText="1"/>
    </xf>
    <xf numFmtId="49" fontId="1" fillId="2" borderId="1" xfId="0" applyNumberFormat="1" applyFont="1" applyFill="1" applyBorder="1" applyAlignment="1" applyProtection="1">
      <alignment horizontal="left" vertical="center" wrapText="1"/>
    </xf>
    <xf numFmtId="0" fontId="1" fillId="2" borderId="1" xfId="0" applyFont="1" applyFill="1" applyBorder="1" applyAlignment="1">
      <alignment horizontal="center"/>
    </xf>
    <xf numFmtId="49" fontId="1" fillId="2" borderId="5" xfId="0" applyNumberFormat="1" applyFont="1" applyFill="1" applyBorder="1" applyAlignment="1" applyProtection="1">
      <alignment horizontal="center" vertical="center" wrapText="1"/>
    </xf>
    <xf numFmtId="49" fontId="1" fillId="2" borderId="1" xfId="0" applyNumberFormat="1" applyFont="1" applyFill="1" applyBorder="1" applyAlignment="1" applyProtection="1">
      <alignment horizontal="center" wrapText="1"/>
    </xf>
    <xf numFmtId="49" fontId="1" fillId="2" borderId="1" xfId="0" applyNumberFormat="1" applyFont="1" applyFill="1" applyBorder="1" applyAlignment="1" applyProtection="1">
      <alignment horizontal="left" wrapText="1"/>
    </xf>
    <xf numFmtId="4" fontId="1" fillId="2" borderId="1" xfId="0" applyNumberFormat="1" applyFont="1" applyFill="1" applyBorder="1" applyAlignment="1" applyProtection="1">
      <alignment horizontal="right" wrapText="1"/>
    </xf>
    <xf numFmtId="164" fontId="1" fillId="2" borderId="1" xfId="0" applyNumberFormat="1" applyFont="1" applyFill="1" applyBorder="1" applyAlignment="1" applyProtection="1">
      <alignment horizontal="left" vertical="center" wrapText="1"/>
    </xf>
    <xf numFmtId="0" fontId="1" fillId="2" borderId="1" xfId="0" applyFont="1" applyFill="1" applyBorder="1"/>
    <xf numFmtId="164" fontId="1" fillId="2" borderId="4" xfId="0" applyNumberFormat="1" applyFont="1" applyFill="1" applyBorder="1" applyAlignment="1" applyProtection="1">
      <alignment horizontal="left" vertical="center" wrapText="1"/>
    </xf>
    <xf numFmtId="0" fontId="1" fillId="2" borderId="0" xfId="1" applyFont="1" applyFill="1" applyBorder="1"/>
    <xf numFmtId="49" fontId="1" fillId="2" borderId="1" xfId="0" applyNumberFormat="1" applyFont="1" applyFill="1" applyBorder="1" applyAlignment="1" applyProtection="1">
      <alignment horizontal="left" vertical="center" wrapText="1"/>
    </xf>
    <xf numFmtId="49" fontId="1" fillId="2" borderId="1" xfId="0" applyNumberFormat="1" applyFont="1" applyFill="1" applyBorder="1" applyAlignment="1" applyProtection="1">
      <alignment horizontal="left" vertical="center" wrapText="1"/>
    </xf>
    <xf numFmtId="4" fontId="1" fillId="2" borderId="0" xfId="0" applyNumberFormat="1" applyFont="1" applyFill="1"/>
    <xf numFmtId="49" fontId="1" fillId="2" borderId="1" xfId="0" applyNumberFormat="1" applyFont="1" applyFill="1" applyBorder="1" applyAlignment="1" applyProtection="1">
      <alignment horizontal="left" vertical="center" wrapText="1"/>
    </xf>
    <xf numFmtId="49" fontId="1" fillId="2" borderId="7" xfId="0" applyNumberFormat="1" applyFont="1" applyFill="1" applyBorder="1" applyAlignment="1" applyProtection="1">
      <alignment horizontal="left" vertical="center" wrapText="1"/>
    </xf>
    <xf numFmtId="49" fontId="1" fillId="2" borderId="1" xfId="0" applyNumberFormat="1" applyFont="1" applyFill="1" applyBorder="1" applyAlignment="1" applyProtection="1">
      <alignment vertical="center" wrapText="1"/>
    </xf>
    <xf numFmtId="49" fontId="1" fillId="2" borderId="1" xfId="0" applyNumberFormat="1" applyFont="1" applyFill="1" applyBorder="1" applyAlignment="1" applyProtection="1">
      <alignment horizontal="left" vertical="center" wrapText="1"/>
    </xf>
    <xf numFmtId="0" fontId="2" fillId="2" borderId="1" xfId="0" applyFont="1" applyFill="1" applyBorder="1" applyAlignment="1">
      <alignment vertical="center" wrapText="1"/>
    </xf>
    <xf numFmtId="0" fontId="2" fillId="2" borderId="1" xfId="0" applyFont="1" applyFill="1" applyBorder="1" applyAlignment="1">
      <alignment vertical="top" wrapText="1"/>
    </xf>
    <xf numFmtId="0" fontId="2" fillId="2" borderId="1" xfId="0" applyFont="1" applyFill="1" applyBorder="1" applyAlignment="1">
      <alignment horizontal="left" vertical="top" wrapText="1"/>
    </xf>
    <xf numFmtId="49" fontId="1" fillId="2" borderId="1" xfId="0" applyNumberFormat="1" applyFont="1" applyFill="1" applyBorder="1" applyAlignment="1" applyProtection="1">
      <alignment horizontal="left" vertical="center" wrapText="1"/>
    </xf>
    <xf numFmtId="49" fontId="1" fillId="2" borderId="6" xfId="0" applyNumberFormat="1" applyFont="1" applyFill="1" applyBorder="1" applyAlignment="1" applyProtection="1">
      <alignment vertical="center" wrapText="1"/>
    </xf>
    <xf numFmtId="49" fontId="1" fillId="2" borderId="1" xfId="0" applyNumberFormat="1" applyFont="1" applyFill="1" applyBorder="1" applyAlignment="1" applyProtection="1">
      <alignment horizontal="left" vertical="top" wrapText="1"/>
    </xf>
    <xf numFmtId="0" fontId="1" fillId="2" borderId="1" xfId="0" applyFont="1" applyFill="1" applyBorder="1" applyAlignment="1">
      <alignment horizont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wrapText="1"/>
    </xf>
    <xf numFmtId="49" fontId="1" fillId="0" borderId="1" xfId="0" applyNumberFormat="1" applyFont="1" applyFill="1" applyBorder="1" applyAlignment="1" applyProtection="1">
      <alignment horizontal="left" vertical="center" wrapText="1"/>
    </xf>
    <xf numFmtId="0" fontId="1" fillId="0" borderId="1" xfId="0" applyNumberFormat="1" applyFont="1" applyFill="1" applyBorder="1" applyAlignment="1" applyProtection="1">
      <alignment horizontal="left" vertical="center" wrapText="1"/>
    </xf>
    <xf numFmtId="0" fontId="8" fillId="0" borderId="0" xfId="0" applyFont="1" applyAlignment="1">
      <alignment horizontal="justify" vertical="center"/>
    </xf>
    <xf numFmtId="0" fontId="9" fillId="0" borderId="0" xfId="0" applyFont="1" applyAlignment="1">
      <alignment horizontal="justify" vertical="center"/>
    </xf>
    <xf numFmtId="49" fontId="1" fillId="2" borderId="1" xfId="0" applyNumberFormat="1" applyFont="1" applyFill="1" applyBorder="1" applyAlignment="1" applyProtection="1">
      <alignment horizontal="left" vertical="center" wrapText="1"/>
    </xf>
    <xf numFmtId="165" fontId="0" fillId="0" borderId="0" xfId="0" applyNumberFormat="1"/>
    <xf numFmtId="49" fontId="1" fillId="2" borderId="1" xfId="0" applyNumberFormat="1" applyFont="1" applyFill="1" applyBorder="1" applyAlignment="1" applyProtection="1">
      <alignment horizontal="left" vertical="center" wrapText="1"/>
    </xf>
    <xf numFmtId="49" fontId="1" fillId="2" borderId="2" xfId="0" applyNumberFormat="1" applyFont="1" applyFill="1" applyBorder="1" applyAlignment="1" applyProtection="1">
      <alignment horizontal="center" vertical="center" wrapText="1"/>
    </xf>
    <xf numFmtId="164" fontId="1" fillId="2" borderId="5" xfId="0" applyNumberFormat="1" applyFont="1" applyFill="1" applyBorder="1" applyAlignment="1" applyProtection="1">
      <alignment horizontal="left" vertical="center" wrapText="1"/>
    </xf>
    <xf numFmtId="49" fontId="1" fillId="2" borderId="1" xfId="0" applyNumberFormat="1" applyFont="1" applyFill="1" applyBorder="1" applyAlignment="1" applyProtection="1">
      <alignment horizontal="left" vertical="center" wrapText="1"/>
    </xf>
    <xf numFmtId="49" fontId="1" fillId="2" borderId="6" xfId="0" applyNumberFormat="1" applyFont="1" applyFill="1" applyBorder="1" applyAlignment="1" applyProtection="1">
      <alignment horizontal="left" vertical="center" wrapText="1"/>
    </xf>
    <xf numFmtId="49" fontId="1" fillId="2" borderId="7" xfId="0" applyNumberFormat="1" applyFont="1" applyFill="1" applyBorder="1" applyAlignment="1" applyProtection="1">
      <alignment horizontal="left" vertical="center" wrapText="1"/>
    </xf>
    <xf numFmtId="49" fontId="1" fillId="0" borderId="1" xfId="0" applyNumberFormat="1" applyFont="1" applyFill="1" applyBorder="1" applyAlignment="1" applyProtection="1">
      <alignment horizontal="left" vertical="center" wrapText="1"/>
    </xf>
    <xf numFmtId="49" fontId="1" fillId="2" borderId="1" xfId="0" applyNumberFormat="1" applyFont="1" applyFill="1" applyBorder="1" applyAlignment="1" applyProtection="1">
      <alignment horizontal="left" vertical="center" wrapText="1"/>
    </xf>
    <xf numFmtId="49" fontId="1" fillId="0" borderId="1" xfId="0" applyNumberFormat="1" applyFont="1" applyFill="1" applyBorder="1" applyAlignment="1" applyProtection="1">
      <alignment horizontal="center" vertical="center" wrapText="1"/>
    </xf>
    <xf numFmtId="0" fontId="1" fillId="0" borderId="1" xfId="0" applyFont="1" applyFill="1" applyBorder="1" applyAlignment="1">
      <alignment vertical="top" wrapText="1"/>
    </xf>
    <xf numFmtId="49" fontId="1" fillId="2" borderId="1" xfId="0" applyNumberFormat="1" applyFont="1" applyFill="1" applyBorder="1" applyAlignment="1" applyProtection="1">
      <alignment horizontal="left" vertical="center" wrapText="1"/>
    </xf>
    <xf numFmtId="49" fontId="1" fillId="2" borderId="7" xfId="0" applyNumberFormat="1" applyFont="1" applyFill="1" applyBorder="1" applyAlignment="1" applyProtection="1">
      <alignment horizontal="left" vertical="center" wrapText="1"/>
    </xf>
    <xf numFmtId="49" fontId="1" fillId="2" borderId="1" xfId="0" applyNumberFormat="1" applyFont="1" applyFill="1" applyBorder="1" applyAlignment="1" applyProtection="1">
      <alignment horizontal="left" vertical="center" wrapText="1"/>
    </xf>
    <xf numFmtId="49" fontId="1" fillId="2" borderId="7" xfId="0" applyNumberFormat="1" applyFont="1" applyFill="1" applyBorder="1" applyAlignment="1" applyProtection="1">
      <alignment horizontal="left" vertical="center" wrapText="1"/>
    </xf>
    <xf numFmtId="49" fontId="1" fillId="2" borderId="1" xfId="0" applyNumberFormat="1" applyFont="1" applyFill="1" applyBorder="1" applyAlignment="1" applyProtection="1">
      <alignment horizontal="left" vertical="center" wrapText="1"/>
    </xf>
    <xf numFmtId="49" fontId="1" fillId="2" borderId="1" xfId="0" applyNumberFormat="1" applyFont="1" applyFill="1" applyBorder="1" applyAlignment="1" applyProtection="1">
      <alignment horizontal="center" vertical="center" wrapText="1"/>
    </xf>
    <xf numFmtId="4" fontId="1" fillId="2" borderId="6" xfId="0" applyNumberFormat="1" applyFont="1" applyFill="1" applyBorder="1" applyAlignment="1" applyProtection="1">
      <alignment vertical="center" wrapText="1"/>
    </xf>
    <xf numFmtId="49" fontId="1" fillId="0" borderId="1" xfId="0" applyNumberFormat="1" applyFont="1" applyFill="1" applyBorder="1" applyAlignment="1" applyProtection="1">
      <alignment horizontal="left" vertical="center" wrapText="1"/>
    </xf>
    <xf numFmtId="49" fontId="11" fillId="0" borderId="1" xfId="0" applyNumberFormat="1" applyFont="1" applyFill="1" applyBorder="1" applyAlignment="1" applyProtection="1">
      <alignment horizontal="left" vertical="center" wrapText="1"/>
    </xf>
    <xf numFmtId="49" fontId="1" fillId="0" borderId="1" xfId="0" applyNumberFormat="1" applyFont="1" applyFill="1" applyBorder="1" applyAlignment="1" applyProtection="1">
      <alignment horizontal="left" wrapText="1"/>
    </xf>
    <xf numFmtId="49" fontId="11" fillId="2" borderId="1" xfId="0" applyNumberFormat="1" applyFont="1" applyFill="1" applyBorder="1" applyAlignment="1" applyProtection="1">
      <alignment horizontal="center" vertical="center" wrapText="1"/>
    </xf>
    <xf numFmtId="49" fontId="1" fillId="0" borderId="1" xfId="0" applyNumberFormat="1" applyFont="1" applyFill="1" applyBorder="1" applyAlignment="1" applyProtection="1">
      <alignment horizontal="center" wrapText="1"/>
    </xf>
    <xf numFmtId="164" fontId="1" fillId="0" borderId="1" xfId="0" applyNumberFormat="1" applyFont="1" applyFill="1" applyBorder="1" applyAlignment="1" applyProtection="1">
      <alignment horizontal="left" vertical="center" wrapText="1"/>
    </xf>
    <xf numFmtId="0" fontId="1" fillId="2" borderId="1" xfId="0" applyFont="1" applyFill="1" applyBorder="1" applyAlignment="1">
      <alignment vertical="center" wrapText="1"/>
    </xf>
    <xf numFmtId="49" fontId="1" fillId="2" borderId="1" xfId="0" applyNumberFormat="1" applyFont="1" applyFill="1" applyBorder="1" applyAlignment="1" applyProtection="1">
      <alignment horizontal="left" vertical="center" wrapText="1"/>
    </xf>
    <xf numFmtId="49" fontId="1" fillId="2" borderId="1" xfId="0" applyNumberFormat="1" applyFont="1" applyFill="1" applyBorder="1" applyAlignment="1" applyProtection="1">
      <alignment horizontal="center" vertical="center" wrapText="1"/>
    </xf>
    <xf numFmtId="49" fontId="1" fillId="2" borderId="1" xfId="0" applyNumberFormat="1" applyFont="1" applyFill="1" applyBorder="1" applyAlignment="1" applyProtection="1">
      <alignment horizontal="center" vertical="center" wrapText="1"/>
    </xf>
    <xf numFmtId="49" fontId="1" fillId="2" borderId="1" xfId="0" applyNumberFormat="1" applyFont="1" applyFill="1" applyBorder="1" applyAlignment="1" applyProtection="1">
      <alignment horizontal="left" vertical="center" wrapText="1"/>
    </xf>
    <xf numFmtId="49" fontId="1" fillId="2" borderId="1" xfId="0" applyNumberFormat="1" applyFont="1" applyFill="1" applyBorder="1" applyAlignment="1" applyProtection="1">
      <alignment horizontal="left" vertical="center" wrapText="1"/>
    </xf>
    <xf numFmtId="49" fontId="1" fillId="2" borderId="1" xfId="0" applyNumberFormat="1" applyFont="1" applyFill="1" applyBorder="1" applyAlignment="1" applyProtection="1">
      <alignment horizontal="center" vertical="center" wrapText="1"/>
    </xf>
    <xf numFmtId="49" fontId="1" fillId="0" borderId="1" xfId="0" applyNumberFormat="1" applyFont="1" applyFill="1" applyBorder="1" applyAlignment="1" applyProtection="1">
      <alignment horizontal="left" vertical="center" wrapText="1"/>
    </xf>
    <xf numFmtId="49" fontId="1" fillId="2" borderId="6" xfId="0" applyNumberFormat="1" applyFont="1" applyFill="1" applyBorder="1" applyAlignment="1" applyProtection="1">
      <alignment horizontal="left" vertical="center" wrapText="1"/>
    </xf>
    <xf numFmtId="49" fontId="1" fillId="2" borderId="6" xfId="0" applyNumberFormat="1" applyFont="1" applyFill="1" applyBorder="1" applyAlignment="1" applyProtection="1">
      <alignment horizontal="center" vertical="center" wrapText="1"/>
    </xf>
    <xf numFmtId="49" fontId="1" fillId="2" borderId="1" xfId="0" applyNumberFormat="1" applyFont="1" applyFill="1" applyBorder="1" applyAlignment="1" applyProtection="1">
      <alignment horizontal="center" vertical="center" wrapText="1"/>
    </xf>
    <xf numFmtId="49" fontId="1" fillId="2" borderId="1" xfId="0" applyNumberFormat="1" applyFont="1" applyFill="1" applyBorder="1" applyAlignment="1" applyProtection="1">
      <alignment horizontal="left" vertical="center" wrapText="1"/>
    </xf>
    <xf numFmtId="164" fontId="12" fillId="0" borderId="9" xfId="0" applyNumberFormat="1" applyFont="1" applyBorder="1" applyAlignment="1" applyProtection="1">
      <alignment horizontal="left" vertical="center" wrapText="1"/>
    </xf>
    <xf numFmtId="0" fontId="1" fillId="0" borderId="1" xfId="0" applyNumberFormat="1" applyFont="1" applyFill="1" applyBorder="1" applyAlignment="1" applyProtection="1">
      <alignment horizontal="left" vertical="top" wrapText="1"/>
    </xf>
    <xf numFmtId="49" fontId="1" fillId="0" borderId="1" xfId="0" applyNumberFormat="1" applyFont="1" applyFill="1" applyBorder="1" applyAlignment="1" applyProtection="1">
      <alignment horizontal="left" vertical="top" wrapText="1"/>
    </xf>
    <xf numFmtId="49" fontId="1" fillId="2" borderId="6" xfId="0" applyNumberFormat="1" applyFont="1" applyFill="1" applyBorder="1" applyAlignment="1" applyProtection="1">
      <alignment horizontal="left" vertical="center" wrapText="1"/>
    </xf>
    <xf numFmtId="49" fontId="1" fillId="2" borderId="7" xfId="0" applyNumberFormat="1" applyFont="1" applyFill="1" applyBorder="1" applyAlignment="1" applyProtection="1">
      <alignment horizontal="left" vertical="center" wrapText="1"/>
    </xf>
    <xf numFmtId="49" fontId="1" fillId="2" borderId="8" xfId="0" applyNumberFormat="1" applyFont="1" applyFill="1" applyBorder="1" applyAlignment="1" applyProtection="1">
      <alignment horizontal="left" vertical="center" wrapText="1"/>
    </xf>
    <xf numFmtId="49" fontId="1" fillId="2" borderId="6" xfId="0" applyNumberFormat="1" applyFont="1" applyFill="1" applyBorder="1" applyAlignment="1" applyProtection="1">
      <alignment horizontal="center" vertical="center" wrapText="1"/>
    </xf>
    <xf numFmtId="49" fontId="1" fillId="2" borderId="8" xfId="0" applyNumberFormat="1" applyFont="1" applyFill="1" applyBorder="1" applyAlignment="1" applyProtection="1">
      <alignment horizontal="center" vertical="center" wrapText="1"/>
    </xf>
    <xf numFmtId="49" fontId="1" fillId="2" borderId="7" xfId="0" applyNumberFormat="1" applyFont="1" applyFill="1" applyBorder="1" applyAlignment="1" applyProtection="1">
      <alignment horizontal="center" vertical="center" wrapText="1"/>
    </xf>
    <xf numFmtId="49" fontId="1" fillId="2" borderId="1" xfId="0" applyNumberFormat="1" applyFont="1" applyFill="1" applyBorder="1" applyAlignment="1" applyProtection="1">
      <alignment horizontal="left" vertical="center" wrapText="1"/>
    </xf>
    <xf numFmtId="4" fontId="1" fillId="2" borderId="6" xfId="0" applyNumberFormat="1" applyFont="1" applyFill="1" applyBorder="1" applyAlignment="1" applyProtection="1">
      <alignment horizontal="center" vertical="center" wrapText="1"/>
    </xf>
    <xf numFmtId="4" fontId="1" fillId="2" borderId="8" xfId="0" applyNumberFormat="1" applyFont="1" applyFill="1" applyBorder="1" applyAlignment="1" applyProtection="1">
      <alignment horizontal="center" vertical="center" wrapText="1"/>
    </xf>
    <xf numFmtId="4" fontId="1" fillId="2" borderId="7" xfId="0" applyNumberFormat="1" applyFont="1" applyFill="1" applyBorder="1" applyAlignment="1" applyProtection="1">
      <alignment horizontal="center" vertical="center" wrapText="1"/>
    </xf>
    <xf numFmtId="0" fontId="3" fillId="0" borderId="0" xfId="0" applyFont="1" applyAlignment="1">
      <alignment horizontal="center" vertical="center" wrapText="1"/>
    </xf>
    <xf numFmtId="0" fontId="5" fillId="0" borderId="0" xfId="0" applyFont="1"/>
    <xf numFmtId="49" fontId="1" fillId="2" borderId="2" xfId="0" applyNumberFormat="1" applyFont="1" applyFill="1" applyBorder="1" applyAlignment="1" applyProtection="1">
      <alignment horizontal="left" wrapText="1"/>
    </xf>
    <xf numFmtId="49" fontId="1" fillId="2" borderId="3" xfId="0" applyNumberFormat="1" applyFont="1" applyFill="1" applyBorder="1" applyAlignment="1" applyProtection="1">
      <alignment horizontal="left" wrapText="1"/>
    </xf>
    <xf numFmtId="49" fontId="1" fillId="2" borderId="5" xfId="0" applyNumberFormat="1" applyFont="1" applyFill="1" applyBorder="1" applyAlignment="1" applyProtection="1">
      <alignment horizontal="left" wrapText="1"/>
    </xf>
    <xf numFmtId="49" fontId="1" fillId="0" borderId="6" xfId="0" applyNumberFormat="1" applyFont="1" applyFill="1" applyBorder="1" applyAlignment="1" applyProtection="1">
      <alignment horizontal="center" vertical="center" wrapText="1"/>
    </xf>
    <xf numFmtId="49" fontId="1" fillId="0" borderId="8" xfId="0" applyNumberFormat="1" applyFont="1" applyFill="1" applyBorder="1" applyAlignment="1" applyProtection="1">
      <alignment horizontal="center" vertical="center" wrapText="1"/>
    </xf>
    <xf numFmtId="49" fontId="1" fillId="0" borderId="6" xfId="0" applyNumberFormat="1" applyFont="1" applyFill="1" applyBorder="1" applyAlignment="1" applyProtection="1">
      <alignment horizontal="left" vertical="center" wrapText="1"/>
    </xf>
    <xf numFmtId="49" fontId="1" fillId="0" borderId="8" xfId="0" applyNumberFormat="1" applyFont="1" applyFill="1" applyBorder="1" applyAlignment="1" applyProtection="1">
      <alignment horizontal="left" vertical="center" wrapText="1"/>
    </xf>
    <xf numFmtId="0" fontId="1" fillId="2" borderId="2" xfId="0" applyFont="1" applyFill="1" applyBorder="1" applyAlignment="1">
      <alignment horizontal="center"/>
    </xf>
    <xf numFmtId="0" fontId="1" fillId="2" borderId="5" xfId="0" applyFont="1" applyFill="1" applyBorder="1" applyAlignment="1">
      <alignment horizontal="center"/>
    </xf>
    <xf numFmtId="0" fontId="1" fillId="2" borderId="1" xfId="0" applyFont="1" applyFill="1" applyBorder="1" applyAlignment="1">
      <alignment horizont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wrapText="1"/>
    </xf>
    <xf numFmtId="0" fontId="1" fillId="2" borderId="3" xfId="0" applyFont="1" applyFill="1" applyBorder="1" applyAlignment="1">
      <alignment horizontal="center"/>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49" fontId="1" fillId="0" borderId="7" xfId="0" applyNumberFormat="1" applyFont="1" applyFill="1" applyBorder="1" applyAlignment="1" applyProtection="1">
      <alignment horizontal="left" vertical="center" wrapText="1"/>
    </xf>
    <xf numFmtId="164" fontId="1" fillId="2" borderId="2" xfId="0" applyNumberFormat="1" applyFont="1" applyFill="1" applyBorder="1" applyAlignment="1" applyProtection="1">
      <alignment horizontal="left" wrapText="1"/>
    </xf>
    <xf numFmtId="164" fontId="1" fillId="2" borderId="5" xfId="0" applyNumberFormat="1" applyFont="1" applyFill="1" applyBorder="1" applyAlignment="1" applyProtection="1">
      <alignment horizontal="left" wrapText="1"/>
    </xf>
    <xf numFmtId="49" fontId="11" fillId="0" borderId="1" xfId="0" applyNumberFormat="1" applyFont="1" applyFill="1" applyBorder="1" applyAlignment="1" applyProtection="1">
      <alignment horizontal="left" vertical="center" wrapText="1"/>
    </xf>
    <xf numFmtId="164" fontId="1" fillId="2" borderId="6" xfId="0" applyNumberFormat="1" applyFont="1" applyFill="1" applyBorder="1" applyAlignment="1" applyProtection="1">
      <alignment horizontal="center" vertical="center" wrapText="1"/>
    </xf>
    <xf numFmtId="164" fontId="1" fillId="2" borderId="8" xfId="0" applyNumberFormat="1" applyFont="1" applyFill="1" applyBorder="1" applyAlignment="1" applyProtection="1">
      <alignment horizontal="center" vertical="center" wrapText="1"/>
    </xf>
    <xf numFmtId="49" fontId="1" fillId="2" borderId="1" xfId="0" applyNumberFormat="1" applyFont="1" applyFill="1" applyBorder="1" applyAlignment="1" applyProtection="1">
      <alignment horizontal="center" vertical="center" wrapText="1"/>
    </xf>
    <xf numFmtId="49" fontId="1" fillId="2" borderId="10" xfId="0" applyNumberFormat="1" applyFont="1" applyFill="1" applyBorder="1" applyAlignment="1" applyProtection="1">
      <alignment horizontal="center" vertical="center" wrapText="1"/>
    </xf>
    <xf numFmtId="49" fontId="1" fillId="2" borderId="11" xfId="0" applyNumberFormat="1" applyFont="1" applyFill="1" applyBorder="1" applyAlignment="1" applyProtection="1">
      <alignment horizontal="center" vertical="center" wrapText="1"/>
    </xf>
    <xf numFmtId="49" fontId="1" fillId="2" borderId="12" xfId="0" applyNumberFormat="1" applyFont="1" applyFill="1" applyBorder="1" applyAlignment="1" applyProtection="1">
      <alignment horizontal="center" vertical="center" wrapText="1"/>
    </xf>
    <xf numFmtId="49" fontId="1" fillId="0" borderId="1" xfId="0" applyNumberFormat="1" applyFont="1" applyFill="1" applyBorder="1" applyAlignment="1" applyProtection="1">
      <alignment horizontal="left" vertical="center" wrapText="1"/>
    </xf>
    <xf numFmtId="0" fontId="1" fillId="0" borderId="1" xfId="0" applyFont="1" applyFill="1" applyBorder="1" applyAlignment="1">
      <alignment horizontal="left" vertical="center" wrapText="1"/>
    </xf>
  </cellXfs>
  <cellStyles count="3">
    <cellStyle name="Обычный" xfId="0" builtinId="0"/>
    <cellStyle name="Обычный 2" xfId="2"/>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O408"/>
  <sheetViews>
    <sheetView tabSelected="1" zoomScaleNormal="100" workbookViewId="0">
      <selection activeCell="I11" sqref="I11:I13"/>
    </sheetView>
  </sheetViews>
  <sheetFormatPr defaultRowHeight="12.75" outlineLevelCol="1" x14ac:dyDescent="0.2"/>
  <cols>
    <col min="1" max="1" width="3.85546875" style="1" customWidth="1"/>
    <col min="2" max="2" width="5.42578125" style="1" customWidth="1"/>
    <col min="3" max="3" width="6.42578125" style="1" customWidth="1"/>
    <col min="4" max="4" width="88.140625" style="1" customWidth="1" outlineLevel="1"/>
    <col min="5" max="6" width="6.7109375" style="1" customWidth="1"/>
    <col min="7" max="7" width="40.140625" style="1" customWidth="1"/>
    <col min="8" max="8" width="14.85546875" style="1" customWidth="1"/>
    <col min="9" max="9" width="9.7109375" style="1" customWidth="1"/>
    <col min="10" max="10" width="13.140625" style="1" customWidth="1"/>
    <col min="11" max="15" width="15.42578125" style="1" customWidth="1"/>
    <col min="16" max="16384" width="9.140625" style="1"/>
  </cols>
  <sheetData>
    <row r="2" spans="1:15" ht="15" x14ac:dyDescent="0.25">
      <c r="A2" s="84" t="s">
        <v>502</v>
      </c>
      <c r="B2" s="85"/>
      <c r="C2" s="85"/>
      <c r="D2" s="85"/>
      <c r="E2" s="85"/>
      <c r="F2" s="85"/>
      <c r="G2" s="85"/>
      <c r="H2" s="85"/>
      <c r="I2" s="85"/>
      <c r="J2" s="85"/>
      <c r="K2" s="85"/>
    </row>
    <row r="3" spans="1:15" x14ac:dyDescent="0.2">
      <c r="K3" s="16"/>
      <c r="M3" s="16"/>
      <c r="N3" s="16"/>
      <c r="O3" s="16"/>
    </row>
    <row r="4" spans="1:15" x14ac:dyDescent="0.2">
      <c r="A4" s="96" t="s">
        <v>103</v>
      </c>
      <c r="B4" s="96"/>
      <c r="C4" s="96" t="s">
        <v>102</v>
      </c>
      <c r="D4" s="96"/>
      <c r="E4" s="96" t="s">
        <v>99</v>
      </c>
      <c r="F4" s="96"/>
      <c r="G4" s="97" t="s">
        <v>65</v>
      </c>
      <c r="H4" s="97"/>
      <c r="I4" s="97"/>
      <c r="J4" s="97"/>
      <c r="K4" s="93" t="s">
        <v>93</v>
      </c>
      <c r="L4" s="98"/>
      <c r="M4" s="98"/>
      <c r="N4" s="98"/>
      <c r="O4" s="94"/>
    </row>
    <row r="5" spans="1:15" ht="25.5" customHeight="1" x14ac:dyDescent="0.2">
      <c r="A5" s="96"/>
      <c r="B5" s="96"/>
      <c r="C5" s="96"/>
      <c r="D5" s="96"/>
      <c r="E5" s="96"/>
      <c r="F5" s="96"/>
      <c r="G5" s="96" t="s">
        <v>66</v>
      </c>
      <c r="H5" s="96"/>
      <c r="I5" s="96" t="s">
        <v>67</v>
      </c>
      <c r="J5" s="96" t="s">
        <v>68</v>
      </c>
      <c r="K5" s="98" t="s">
        <v>94</v>
      </c>
      <c r="L5" s="94"/>
      <c r="M5" s="99" t="s">
        <v>95</v>
      </c>
      <c r="N5" s="93" t="s">
        <v>96</v>
      </c>
      <c r="O5" s="94"/>
    </row>
    <row r="6" spans="1:15" ht="21" customHeight="1" x14ac:dyDescent="0.2">
      <c r="A6" s="96"/>
      <c r="B6" s="96"/>
      <c r="C6" s="96"/>
      <c r="D6" s="96"/>
      <c r="E6" s="96"/>
      <c r="F6" s="96"/>
      <c r="G6" s="96"/>
      <c r="H6" s="96"/>
      <c r="I6" s="96"/>
      <c r="J6" s="96"/>
      <c r="K6" s="94">
        <v>2022</v>
      </c>
      <c r="L6" s="95"/>
      <c r="M6" s="100"/>
      <c r="N6" s="5" t="s">
        <v>97</v>
      </c>
      <c r="O6" s="5" t="s">
        <v>98</v>
      </c>
    </row>
    <row r="7" spans="1:15" ht="55.5" customHeight="1" x14ac:dyDescent="0.2">
      <c r="A7" s="96"/>
      <c r="B7" s="96"/>
      <c r="C7" s="96"/>
      <c r="D7" s="96"/>
      <c r="E7" s="2" t="s">
        <v>100</v>
      </c>
      <c r="F7" s="2" t="s">
        <v>101</v>
      </c>
      <c r="G7" s="96"/>
      <c r="H7" s="96"/>
      <c r="I7" s="96"/>
      <c r="J7" s="96"/>
      <c r="K7" s="6" t="s">
        <v>62</v>
      </c>
      <c r="L7" s="2" t="s">
        <v>63</v>
      </c>
      <c r="M7" s="2" t="s">
        <v>64</v>
      </c>
      <c r="N7" s="2" t="s">
        <v>459</v>
      </c>
      <c r="O7" s="2" t="s">
        <v>503</v>
      </c>
    </row>
    <row r="8" spans="1:15" ht="12.75" customHeight="1" x14ac:dyDescent="0.2">
      <c r="A8" s="27">
        <v>1</v>
      </c>
      <c r="B8" s="2" t="s">
        <v>83</v>
      </c>
      <c r="C8" s="2" t="s">
        <v>84</v>
      </c>
      <c r="D8" s="2" t="s">
        <v>85</v>
      </c>
      <c r="E8" s="2" t="s">
        <v>86</v>
      </c>
      <c r="F8" s="2" t="s">
        <v>87</v>
      </c>
      <c r="G8" s="28">
        <v>7</v>
      </c>
      <c r="H8" s="28">
        <v>8</v>
      </c>
      <c r="I8" s="29">
        <v>9</v>
      </c>
      <c r="J8" s="28">
        <v>10</v>
      </c>
      <c r="K8" s="2" t="s">
        <v>88</v>
      </c>
      <c r="L8" s="2" t="s">
        <v>89</v>
      </c>
      <c r="M8" s="2" t="s">
        <v>90</v>
      </c>
      <c r="N8" s="2" t="s">
        <v>91</v>
      </c>
      <c r="O8" s="2" t="s">
        <v>92</v>
      </c>
    </row>
    <row r="9" spans="1:15" ht="25.5" customHeight="1" x14ac:dyDescent="0.2">
      <c r="A9" s="7" t="s">
        <v>1</v>
      </c>
      <c r="B9" s="86" t="s">
        <v>104</v>
      </c>
      <c r="C9" s="87"/>
      <c r="D9" s="88"/>
      <c r="E9" s="7"/>
      <c r="F9" s="7"/>
      <c r="G9" s="7"/>
      <c r="H9" s="7"/>
      <c r="I9" s="7"/>
      <c r="J9" s="9"/>
      <c r="K9" s="9">
        <f>K10+K14+K17+K19</f>
        <v>32285017</v>
      </c>
      <c r="L9" s="9">
        <f>L10+L14+L17+L19</f>
        <v>31871197.949999999</v>
      </c>
      <c r="M9" s="9">
        <f>M10+M14+M17+M19</f>
        <v>30132700</v>
      </c>
      <c r="N9" s="9">
        <f>N10+N14+N17+N19</f>
        <v>31411400</v>
      </c>
      <c r="O9" s="9">
        <f>O10+O14+O17+O19</f>
        <v>31144600</v>
      </c>
    </row>
    <row r="10" spans="1:15" ht="23.25" customHeight="1" x14ac:dyDescent="0.2">
      <c r="A10" s="7" t="s">
        <v>1</v>
      </c>
      <c r="B10" s="7"/>
      <c r="C10" s="8" t="s">
        <v>2</v>
      </c>
      <c r="D10" s="4" t="s">
        <v>213</v>
      </c>
      <c r="E10" s="7"/>
      <c r="F10" s="7"/>
      <c r="G10" s="7"/>
      <c r="H10" s="7"/>
      <c r="I10" s="7"/>
      <c r="J10" s="9"/>
      <c r="K10" s="3">
        <f>K11+K12+K13</f>
        <v>9394711</v>
      </c>
      <c r="L10" s="3">
        <f t="shared" ref="L10:O10" si="0">L11+L12+L13</f>
        <v>9026574.0899999999</v>
      </c>
      <c r="M10" s="3">
        <f t="shared" si="0"/>
        <v>8437200</v>
      </c>
      <c r="N10" s="3">
        <f t="shared" si="0"/>
        <v>8574300</v>
      </c>
      <c r="O10" s="3">
        <f t="shared" si="0"/>
        <v>8575900</v>
      </c>
    </row>
    <row r="11" spans="1:15" ht="225" customHeight="1" x14ac:dyDescent="0.2">
      <c r="A11" s="2" t="s">
        <v>1</v>
      </c>
      <c r="B11" s="2"/>
      <c r="C11" s="4" t="s">
        <v>2</v>
      </c>
      <c r="D11" s="4"/>
      <c r="E11" s="2" t="s">
        <v>115</v>
      </c>
      <c r="F11" s="2" t="s">
        <v>112</v>
      </c>
      <c r="G11" s="74" t="s">
        <v>504</v>
      </c>
      <c r="H11" s="74" t="s">
        <v>507</v>
      </c>
      <c r="I11" s="74" t="s">
        <v>505</v>
      </c>
      <c r="J11" s="81" t="s">
        <v>506</v>
      </c>
      <c r="K11" s="3">
        <v>8761296</v>
      </c>
      <c r="L11" s="3">
        <v>8401160.0800000001</v>
      </c>
      <c r="M11" s="3">
        <v>8277200</v>
      </c>
      <c r="N11" s="3">
        <v>8414300</v>
      </c>
      <c r="O11" s="3">
        <v>8415900</v>
      </c>
    </row>
    <row r="12" spans="1:15" ht="252" customHeight="1" x14ac:dyDescent="0.2">
      <c r="A12" s="2" t="s">
        <v>1</v>
      </c>
      <c r="B12" s="2"/>
      <c r="C12" s="4" t="s">
        <v>2</v>
      </c>
      <c r="D12" s="4"/>
      <c r="E12" s="2" t="s">
        <v>115</v>
      </c>
      <c r="F12" s="2" t="s">
        <v>113</v>
      </c>
      <c r="G12" s="76"/>
      <c r="H12" s="76"/>
      <c r="I12" s="76"/>
      <c r="J12" s="82"/>
      <c r="K12" s="3">
        <v>473415</v>
      </c>
      <c r="L12" s="3">
        <v>473414.01</v>
      </c>
      <c r="M12" s="3">
        <v>0</v>
      </c>
      <c r="N12" s="3">
        <v>0</v>
      </c>
      <c r="O12" s="3">
        <v>0</v>
      </c>
    </row>
    <row r="13" spans="1:15" ht="341.25" customHeight="1" x14ac:dyDescent="0.2">
      <c r="A13" s="2" t="s">
        <v>1</v>
      </c>
      <c r="B13" s="2"/>
      <c r="C13" s="4" t="s">
        <v>2</v>
      </c>
      <c r="D13" s="4"/>
      <c r="E13" s="2" t="s">
        <v>115</v>
      </c>
      <c r="F13" s="2" t="s">
        <v>90</v>
      </c>
      <c r="G13" s="75"/>
      <c r="H13" s="75"/>
      <c r="I13" s="75"/>
      <c r="J13" s="83"/>
      <c r="K13" s="3">
        <v>160000</v>
      </c>
      <c r="L13" s="3">
        <v>152000</v>
      </c>
      <c r="M13" s="3">
        <v>160000</v>
      </c>
      <c r="N13" s="3">
        <v>160000</v>
      </c>
      <c r="O13" s="3">
        <v>160000</v>
      </c>
    </row>
    <row r="14" spans="1:15" ht="23.25" customHeight="1" x14ac:dyDescent="0.2">
      <c r="A14" s="7" t="s">
        <v>1</v>
      </c>
      <c r="B14" s="7"/>
      <c r="C14" s="8" t="s">
        <v>3</v>
      </c>
      <c r="D14" s="4" t="s">
        <v>214</v>
      </c>
      <c r="E14" s="7"/>
      <c r="F14" s="7"/>
      <c r="G14" s="7"/>
      <c r="H14" s="7"/>
      <c r="I14" s="7"/>
      <c r="J14" s="9"/>
      <c r="K14" s="3">
        <f>K15+K16</f>
        <v>22556865</v>
      </c>
      <c r="L14" s="3">
        <f t="shared" ref="L14:O14" si="1">L15+L16</f>
        <v>22555847.41</v>
      </c>
      <c r="M14" s="3">
        <f t="shared" si="1"/>
        <v>21266600</v>
      </c>
      <c r="N14" s="3">
        <f t="shared" si="1"/>
        <v>22139800</v>
      </c>
      <c r="O14" s="3">
        <f t="shared" si="1"/>
        <v>22139800</v>
      </c>
    </row>
    <row r="15" spans="1:15" ht="95.25" customHeight="1" x14ac:dyDescent="0.2">
      <c r="A15" s="2" t="s">
        <v>1</v>
      </c>
      <c r="B15" s="2"/>
      <c r="C15" s="4" t="s">
        <v>3</v>
      </c>
      <c r="D15" s="4"/>
      <c r="E15" s="2" t="s">
        <v>115</v>
      </c>
      <c r="F15" s="2" t="s">
        <v>112</v>
      </c>
      <c r="G15" s="91" t="s">
        <v>244</v>
      </c>
      <c r="H15" s="89" t="s">
        <v>508</v>
      </c>
      <c r="I15" s="89" t="s">
        <v>509</v>
      </c>
      <c r="J15" s="89" t="s">
        <v>510</v>
      </c>
      <c r="K15" s="3">
        <v>21109811</v>
      </c>
      <c r="L15" s="3">
        <v>21108794.440000001</v>
      </c>
      <c r="M15" s="3">
        <v>21266600</v>
      </c>
      <c r="N15" s="3">
        <v>22139800</v>
      </c>
      <c r="O15" s="3">
        <v>22139800</v>
      </c>
    </row>
    <row r="16" spans="1:15" ht="90.75" customHeight="1" x14ac:dyDescent="0.2">
      <c r="A16" s="2" t="s">
        <v>1</v>
      </c>
      <c r="B16" s="2"/>
      <c r="C16" s="4" t="s">
        <v>3</v>
      </c>
      <c r="D16" s="4"/>
      <c r="E16" s="2" t="s">
        <v>115</v>
      </c>
      <c r="F16" s="2" t="s">
        <v>113</v>
      </c>
      <c r="G16" s="92"/>
      <c r="H16" s="90"/>
      <c r="I16" s="90"/>
      <c r="J16" s="90"/>
      <c r="K16" s="3">
        <v>1447054</v>
      </c>
      <c r="L16" s="3">
        <v>1447052.97</v>
      </c>
      <c r="M16" s="3">
        <v>0</v>
      </c>
      <c r="N16" s="3">
        <v>0</v>
      </c>
      <c r="O16" s="3">
        <v>0</v>
      </c>
    </row>
    <row r="17" spans="1:15" ht="23.25" customHeight="1" x14ac:dyDescent="0.2">
      <c r="A17" s="7" t="s">
        <v>1</v>
      </c>
      <c r="B17" s="7"/>
      <c r="C17" s="8" t="s">
        <v>4</v>
      </c>
      <c r="D17" s="10" t="s">
        <v>220</v>
      </c>
      <c r="E17" s="7"/>
      <c r="F17" s="7"/>
      <c r="G17" s="7"/>
      <c r="H17" s="7"/>
      <c r="I17" s="7"/>
      <c r="J17" s="9"/>
      <c r="K17" s="3">
        <f>K18</f>
        <v>284039</v>
      </c>
      <c r="L17" s="3">
        <f t="shared" ref="L17:O17" si="2">L18</f>
        <v>239375.11</v>
      </c>
      <c r="M17" s="3">
        <f t="shared" si="2"/>
        <v>428900</v>
      </c>
      <c r="N17" s="3">
        <f t="shared" si="2"/>
        <v>697300</v>
      </c>
      <c r="O17" s="3">
        <f t="shared" si="2"/>
        <v>428900</v>
      </c>
    </row>
    <row r="18" spans="1:15" ht="165.75" x14ac:dyDescent="0.2">
      <c r="A18" s="2" t="s">
        <v>1</v>
      </c>
      <c r="B18" s="2"/>
      <c r="C18" s="4" t="s">
        <v>4</v>
      </c>
      <c r="D18" s="10"/>
      <c r="E18" s="2" t="s">
        <v>115</v>
      </c>
      <c r="F18" s="2" t="s">
        <v>112</v>
      </c>
      <c r="G18" s="19" t="s">
        <v>245</v>
      </c>
      <c r="H18" s="19" t="s">
        <v>511</v>
      </c>
      <c r="I18" s="19" t="s">
        <v>246</v>
      </c>
      <c r="J18" s="52" t="s">
        <v>512</v>
      </c>
      <c r="K18" s="3">
        <v>284039</v>
      </c>
      <c r="L18" s="3">
        <v>239375.11</v>
      </c>
      <c r="M18" s="3">
        <v>428900</v>
      </c>
      <c r="N18" s="3">
        <v>697300</v>
      </c>
      <c r="O18" s="3">
        <v>428900</v>
      </c>
    </row>
    <row r="19" spans="1:15" ht="23.25" customHeight="1" x14ac:dyDescent="0.2">
      <c r="A19" s="7" t="s">
        <v>1</v>
      </c>
      <c r="B19" s="37"/>
      <c r="C19" s="36" t="s">
        <v>186</v>
      </c>
      <c r="D19" s="48" t="s">
        <v>243</v>
      </c>
      <c r="E19" s="2"/>
      <c r="F19" s="2"/>
      <c r="G19" s="36"/>
      <c r="H19" s="36"/>
      <c r="I19" s="36"/>
      <c r="J19" s="9"/>
      <c r="K19" s="3">
        <f>K20+K21</f>
        <v>49402</v>
      </c>
      <c r="L19" s="3">
        <f t="shared" ref="L19:O19" si="3">L20+L21</f>
        <v>49401.34</v>
      </c>
      <c r="M19" s="3">
        <f t="shared" si="3"/>
        <v>0</v>
      </c>
      <c r="N19" s="3">
        <f t="shared" si="3"/>
        <v>0</v>
      </c>
      <c r="O19" s="3">
        <f t="shared" si="3"/>
        <v>0</v>
      </c>
    </row>
    <row r="20" spans="1:15" ht="75" customHeight="1" x14ac:dyDescent="0.2">
      <c r="A20" s="2" t="s">
        <v>1</v>
      </c>
      <c r="B20" s="37"/>
      <c r="C20" s="36" t="s">
        <v>186</v>
      </c>
      <c r="D20" s="38"/>
      <c r="E20" s="2" t="s">
        <v>115</v>
      </c>
      <c r="F20" s="2" t="s">
        <v>112</v>
      </c>
      <c r="G20" s="74" t="s">
        <v>479</v>
      </c>
      <c r="H20" s="74" t="s">
        <v>481</v>
      </c>
      <c r="I20" s="74" t="s">
        <v>477</v>
      </c>
      <c r="J20" s="81" t="s">
        <v>478</v>
      </c>
      <c r="K20" s="3">
        <v>24701</v>
      </c>
      <c r="L20" s="3">
        <v>24700.67</v>
      </c>
      <c r="M20" s="3"/>
      <c r="N20" s="3"/>
      <c r="O20" s="3"/>
    </row>
    <row r="21" spans="1:15" ht="75" customHeight="1" x14ac:dyDescent="0.2">
      <c r="A21" s="2" t="s">
        <v>1</v>
      </c>
      <c r="B21" s="37"/>
      <c r="C21" s="36" t="s">
        <v>186</v>
      </c>
      <c r="D21" s="38"/>
      <c r="E21" s="2" t="s">
        <v>115</v>
      </c>
      <c r="F21" s="2" t="s">
        <v>113</v>
      </c>
      <c r="G21" s="75"/>
      <c r="H21" s="75"/>
      <c r="I21" s="75"/>
      <c r="J21" s="83"/>
      <c r="K21" s="3">
        <v>24701</v>
      </c>
      <c r="L21" s="3">
        <v>24700.67</v>
      </c>
      <c r="M21" s="3"/>
      <c r="N21" s="3"/>
      <c r="O21" s="3"/>
    </row>
    <row r="22" spans="1:15" ht="23.25" customHeight="1" x14ac:dyDescent="0.2">
      <c r="A22" s="7" t="s">
        <v>5</v>
      </c>
      <c r="B22" s="86" t="s">
        <v>105</v>
      </c>
      <c r="C22" s="87"/>
      <c r="D22" s="88"/>
      <c r="E22" s="7"/>
      <c r="F22" s="7"/>
      <c r="G22" s="7"/>
      <c r="H22" s="7"/>
      <c r="I22" s="7"/>
      <c r="J22" s="9"/>
      <c r="K22" s="3">
        <f>K23+K25+K28+K30+K32+K34+K36+K38+K47+K54+K56+K58+K60+K62+K66+K68+K70+K72+K74+K81+K86+K88+K90+K92</f>
        <v>520919168</v>
      </c>
      <c r="L22" s="3">
        <f t="shared" ref="L22:O22" si="4">L23+L25+L28+L30+L32+L34+L36+L38+L47+L54+L56+L58+L60+L62+L66+L68+L70+L72+L74+L81+L86+L88+L90+L92</f>
        <v>509178644.69000006</v>
      </c>
      <c r="M22" s="3">
        <f t="shared" si="4"/>
        <v>459371700</v>
      </c>
      <c r="N22" s="3">
        <f t="shared" si="4"/>
        <v>470828000</v>
      </c>
      <c r="O22" s="3">
        <f t="shared" si="4"/>
        <v>467725400</v>
      </c>
    </row>
    <row r="23" spans="1:15" ht="63.75" customHeight="1" x14ac:dyDescent="0.2">
      <c r="A23" s="7" t="s">
        <v>5</v>
      </c>
      <c r="B23" s="7"/>
      <c r="C23" s="8" t="s">
        <v>188</v>
      </c>
      <c r="D23" s="15" t="s">
        <v>196</v>
      </c>
      <c r="E23" s="7"/>
      <c r="F23" s="7"/>
      <c r="G23" s="7"/>
      <c r="H23" s="7"/>
      <c r="I23" s="7"/>
      <c r="J23" s="9"/>
      <c r="K23" s="3">
        <f>K24</f>
        <v>104500</v>
      </c>
      <c r="L23" s="3">
        <f t="shared" ref="L23:O23" si="5">L24</f>
        <v>104494</v>
      </c>
      <c r="M23" s="3">
        <f t="shared" si="5"/>
        <v>0</v>
      </c>
      <c r="N23" s="3">
        <f t="shared" si="5"/>
        <v>0</v>
      </c>
      <c r="O23" s="3">
        <f t="shared" si="5"/>
        <v>0</v>
      </c>
    </row>
    <row r="24" spans="1:15" ht="63.75" customHeight="1" x14ac:dyDescent="0.2">
      <c r="A24" s="2" t="s">
        <v>5</v>
      </c>
      <c r="B24" s="2"/>
      <c r="C24" s="15" t="s">
        <v>188</v>
      </c>
      <c r="D24" s="15"/>
      <c r="E24" s="2" t="s">
        <v>112</v>
      </c>
      <c r="F24" s="2" t="s">
        <v>91</v>
      </c>
      <c r="G24" s="20" t="s">
        <v>168</v>
      </c>
      <c r="H24" s="20" t="s">
        <v>128</v>
      </c>
      <c r="I24" s="20" t="s">
        <v>325</v>
      </c>
      <c r="J24" s="3" t="s">
        <v>286</v>
      </c>
      <c r="K24" s="3">
        <v>104500</v>
      </c>
      <c r="L24" s="3">
        <v>104494</v>
      </c>
      <c r="M24" s="3"/>
      <c r="N24" s="3"/>
      <c r="O24" s="3"/>
    </row>
    <row r="25" spans="1:15" ht="25.5" customHeight="1" x14ac:dyDescent="0.2">
      <c r="A25" s="7" t="s">
        <v>5</v>
      </c>
      <c r="B25" s="7"/>
      <c r="C25" s="8" t="s">
        <v>7</v>
      </c>
      <c r="D25" s="15" t="s">
        <v>197</v>
      </c>
      <c r="E25" s="7"/>
      <c r="F25" s="7"/>
      <c r="G25" s="7"/>
      <c r="H25" s="7"/>
      <c r="I25" s="7"/>
      <c r="J25" s="9"/>
      <c r="K25" s="3">
        <f>K26+K27</f>
        <v>188168</v>
      </c>
      <c r="L25" s="3">
        <f t="shared" ref="L25:O25" si="6">L26+L27</f>
        <v>159369.01999999999</v>
      </c>
      <c r="M25" s="3">
        <f t="shared" si="6"/>
        <v>202600</v>
      </c>
      <c r="N25" s="3">
        <f t="shared" si="6"/>
        <v>202600</v>
      </c>
      <c r="O25" s="3">
        <f t="shared" si="6"/>
        <v>202600</v>
      </c>
    </row>
    <row r="26" spans="1:15" ht="25.5" customHeight="1" x14ac:dyDescent="0.2">
      <c r="A26" s="2" t="s">
        <v>5</v>
      </c>
      <c r="B26" s="2"/>
      <c r="C26" s="4" t="s">
        <v>7</v>
      </c>
      <c r="D26" s="4"/>
      <c r="E26" s="2" t="s">
        <v>115</v>
      </c>
      <c r="F26" s="2" t="s">
        <v>116</v>
      </c>
      <c r="G26" s="74" t="s">
        <v>167</v>
      </c>
      <c r="H26" s="74" t="s">
        <v>130</v>
      </c>
      <c r="I26" s="74" t="s">
        <v>460</v>
      </c>
      <c r="J26" s="81" t="s">
        <v>287</v>
      </c>
      <c r="K26" s="3">
        <v>163780</v>
      </c>
      <c r="L26" s="3">
        <v>137660.5</v>
      </c>
      <c r="M26" s="3">
        <v>177600</v>
      </c>
      <c r="N26" s="3">
        <v>177600</v>
      </c>
      <c r="O26" s="3">
        <v>177600</v>
      </c>
    </row>
    <row r="27" spans="1:15" ht="25.5" customHeight="1" x14ac:dyDescent="0.2">
      <c r="A27" s="2" t="s">
        <v>5</v>
      </c>
      <c r="B27" s="2"/>
      <c r="C27" s="34" t="s">
        <v>7</v>
      </c>
      <c r="D27" s="34"/>
      <c r="E27" s="2" t="s">
        <v>115</v>
      </c>
      <c r="F27" s="2" t="s">
        <v>113</v>
      </c>
      <c r="G27" s="75"/>
      <c r="H27" s="75"/>
      <c r="I27" s="75"/>
      <c r="J27" s="83"/>
      <c r="K27" s="3">
        <v>24388</v>
      </c>
      <c r="L27" s="3">
        <v>21708.52</v>
      </c>
      <c r="M27" s="3">
        <v>25000</v>
      </c>
      <c r="N27" s="3">
        <v>25000</v>
      </c>
      <c r="O27" s="3">
        <v>25000</v>
      </c>
    </row>
    <row r="28" spans="1:15" ht="25.5" customHeight="1" x14ac:dyDescent="0.2">
      <c r="A28" s="7" t="s">
        <v>5</v>
      </c>
      <c r="B28" s="7"/>
      <c r="C28" s="8" t="s">
        <v>46</v>
      </c>
      <c r="D28" s="15" t="s">
        <v>203</v>
      </c>
      <c r="E28" s="7"/>
      <c r="F28" s="7"/>
      <c r="G28" s="7"/>
      <c r="H28" s="7"/>
      <c r="I28" s="7"/>
      <c r="J28" s="9"/>
      <c r="K28" s="3">
        <f>K29</f>
        <v>3033046</v>
      </c>
      <c r="L28" s="3">
        <f t="shared" ref="L28:O28" si="7">L29</f>
        <v>3033045.33</v>
      </c>
      <c r="M28" s="3">
        <f t="shared" si="7"/>
        <v>0</v>
      </c>
      <c r="N28" s="3">
        <f t="shared" si="7"/>
        <v>0</v>
      </c>
      <c r="O28" s="3">
        <f t="shared" si="7"/>
        <v>0</v>
      </c>
    </row>
    <row r="29" spans="1:15" ht="63.75" customHeight="1" x14ac:dyDescent="0.2">
      <c r="A29" s="2" t="s">
        <v>5</v>
      </c>
      <c r="B29" s="2"/>
      <c r="C29" s="4" t="s">
        <v>46</v>
      </c>
      <c r="D29" s="4"/>
      <c r="E29" s="2" t="s">
        <v>117</v>
      </c>
      <c r="F29" s="2" t="s">
        <v>116</v>
      </c>
      <c r="G29" s="19" t="s">
        <v>178</v>
      </c>
      <c r="H29" s="20" t="s">
        <v>488</v>
      </c>
      <c r="I29" s="20" t="s">
        <v>461</v>
      </c>
      <c r="J29" s="3" t="s">
        <v>462</v>
      </c>
      <c r="K29" s="3">
        <v>3033046</v>
      </c>
      <c r="L29" s="3">
        <v>3033045.33</v>
      </c>
      <c r="M29" s="3"/>
      <c r="N29" s="3"/>
      <c r="O29" s="3"/>
    </row>
    <row r="30" spans="1:15" ht="76.5" customHeight="1" x14ac:dyDescent="0.2">
      <c r="A30" s="7" t="s">
        <v>5</v>
      </c>
      <c r="B30" s="7"/>
      <c r="C30" s="8" t="s">
        <v>8</v>
      </c>
      <c r="D30" s="10" t="s">
        <v>208</v>
      </c>
      <c r="E30" s="7"/>
      <c r="F30" s="7"/>
      <c r="G30" s="7"/>
      <c r="H30" s="7"/>
      <c r="I30" s="7"/>
      <c r="J30" s="9"/>
      <c r="K30" s="3">
        <f>K31</f>
        <v>100431</v>
      </c>
      <c r="L30" s="3">
        <f t="shared" ref="L30:O30" si="8">L31</f>
        <v>100430.67</v>
      </c>
      <c r="M30" s="3">
        <f t="shared" si="8"/>
        <v>60000</v>
      </c>
      <c r="N30" s="3">
        <f t="shared" si="8"/>
        <v>60000</v>
      </c>
      <c r="O30" s="3">
        <f t="shared" si="8"/>
        <v>60000</v>
      </c>
    </row>
    <row r="31" spans="1:15" ht="102" customHeight="1" x14ac:dyDescent="0.2">
      <c r="A31" s="2" t="s">
        <v>5</v>
      </c>
      <c r="B31" s="2"/>
      <c r="C31" s="15" t="s">
        <v>8</v>
      </c>
      <c r="D31" s="10"/>
      <c r="E31" s="2" t="s">
        <v>112</v>
      </c>
      <c r="F31" s="2" t="s">
        <v>114</v>
      </c>
      <c r="G31" s="41" t="s">
        <v>401</v>
      </c>
      <c r="H31" s="41" t="s">
        <v>135</v>
      </c>
      <c r="I31" s="41" t="s">
        <v>489</v>
      </c>
      <c r="J31" s="3" t="s">
        <v>326</v>
      </c>
      <c r="K31" s="3">
        <v>100431</v>
      </c>
      <c r="L31" s="3">
        <v>100430.67</v>
      </c>
      <c r="M31" s="3">
        <v>60000</v>
      </c>
      <c r="N31" s="3">
        <v>60000</v>
      </c>
      <c r="O31" s="3">
        <v>60000</v>
      </c>
    </row>
    <row r="32" spans="1:15" ht="23.25" customHeight="1" x14ac:dyDescent="0.2">
      <c r="A32" s="7" t="s">
        <v>5</v>
      </c>
      <c r="B32" s="7"/>
      <c r="C32" s="8" t="s">
        <v>9</v>
      </c>
      <c r="D32" s="15" t="s">
        <v>209</v>
      </c>
      <c r="E32" s="7"/>
      <c r="F32" s="7"/>
      <c r="G32" s="7"/>
      <c r="H32" s="7"/>
      <c r="I32" s="7"/>
      <c r="J32" s="9"/>
      <c r="K32" s="3">
        <f>K33</f>
        <v>7595827</v>
      </c>
      <c r="L32" s="3">
        <f t="shared" ref="L32:O32" si="9">L33</f>
        <v>7595826.9900000002</v>
      </c>
      <c r="M32" s="3">
        <f t="shared" si="9"/>
        <v>7107500</v>
      </c>
      <c r="N32" s="3">
        <f t="shared" si="9"/>
        <v>7107500</v>
      </c>
      <c r="O32" s="3">
        <f t="shared" si="9"/>
        <v>7107500</v>
      </c>
    </row>
    <row r="33" spans="1:15" ht="76.5" customHeight="1" x14ac:dyDescent="0.2">
      <c r="A33" s="2" t="s">
        <v>5</v>
      </c>
      <c r="B33" s="2"/>
      <c r="C33" s="4" t="s">
        <v>9</v>
      </c>
      <c r="D33" s="4"/>
      <c r="E33" s="2" t="s">
        <v>116</v>
      </c>
      <c r="F33" s="2" t="s">
        <v>89</v>
      </c>
      <c r="G33" s="20" t="s">
        <v>137</v>
      </c>
      <c r="H33" s="20" t="s">
        <v>136</v>
      </c>
      <c r="I33" s="20" t="s">
        <v>327</v>
      </c>
      <c r="J33" s="3" t="s">
        <v>328</v>
      </c>
      <c r="K33" s="3">
        <v>7595827</v>
      </c>
      <c r="L33" s="3">
        <v>7595826.9900000002</v>
      </c>
      <c r="M33" s="3">
        <v>7107500</v>
      </c>
      <c r="N33" s="3">
        <v>7107500</v>
      </c>
      <c r="O33" s="3">
        <v>7107500</v>
      </c>
    </row>
    <row r="34" spans="1:15" ht="25.5" customHeight="1" x14ac:dyDescent="0.2">
      <c r="A34" s="7" t="s">
        <v>5</v>
      </c>
      <c r="B34" s="7"/>
      <c r="C34" s="8" t="s">
        <v>10</v>
      </c>
      <c r="D34" s="15" t="s">
        <v>210</v>
      </c>
      <c r="E34" s="7"/>
      <c r="F34" s="7"/>
      <c r="G34" s="7"/>
      <c r="H34" s="7"/>
      <c r="I34" s="7"/>
      <c r="J34" s="9"/>
      <c r="K34" s="3">
        <f>K35</f>
        <v>2950000</v>
      </c>
      <c r="L34" s="3">
        <f t="shared" ref="L34:O34" si="10">L35</f>
        <v>2800000</v>
      </c>
      <c r="M34" s="3">
        <f t="shared" si="10"/>
        <v>2950000</v>
      </c>
      <c r="N34" s="3">
        <f t="shared" si="10"/>
        <v>950000</v>
      </c>
      <c r="O34" s="3">
        <f t="shared" si="10"/>
        <v>950000</v>
      </c>
    </row>
    <row r="35" spans="1:15" ht="63.75" customHeight="1" x14ac:dyDescent="0.2">
      <c r="A35" s="2" t="s">
        <v>5</v>
      </c>
      <c r="B35" s="2"/>
      <c r="C35" s="4" t="s">
        <v>10</v>
      </c>
      <c r="D35" s="4"/>
      <c r="E35" s="2" t="s">
        <v>115</v>
      </c>
      <c r="F35" s="2" t="s">
        <v>90</v>
      </c>
      <c r="G35" s="20" t="s">
        <v>139</v>
      </c>
      <c r="H35" s="20" t="s">
        <v>138</v>
      </c>
      <c r="I35" s="20" t="s">
        <v>329</v>
      </c>
      <c r="J35" s="3" t="s">
        <v>81</v>
      </c>
      <c r="K35" s="3">
        <v>2950000</v>
      </c>
      <c r="L35" s="3">
        <v>2800000</v>
      </c>
      <c r="M35" s="3">
        <v>2950000</v>
      </c>
      <c r="N35" s="3">
        <v>950000</v>
      </c>
      <c r="O35" s="3">
        <v>950000</v>
      </c>
    </row>
    <row r="36" spans="1:15" ht="25.5" customHeight="1" x14ac:dyDescent="0.2">
      <c r="A36" s="7" t="s">
        <v>5</v>
      </c>
      <c r="B36" s="7"/>
      <c r="C36" s="8" t="s">
        <v>11</v>
      </c>
      <c r="D36" s="15" t="s">
        <v>212</v>
      </c>
      <c r="E36" s="7"/>
      <c r="F36" s="7"/>
      <c r="G36" s="7"/>
      <c r="H36" s="7"/>
      <c r="I36" s="7"/>
      <c r="J36" s="9"/>
      <c r="K36" s="3">
        <f>K37</f>
        <v>137800</v>
      </c>
      <c r="L36" s="3">
        <f t="shared" ref="L36:O36" si="11">L37</f>
        <v>137731.91999999998</v>
      </c>
      <c r="M36" s="3">
        <f t="shared" si="11"/>
        <v>137600</v>
      </c>
      <c r="N36" s="3">
        <f t="shared" si="11"/>
        <v>145600</v>
      </c>
      <c r="O36" s="3">
        <f t="shared" si="11"/>
        <v>153600</v>
      </c>
    </row>
    <row r="37" spans="1:15" ht="63.75" customHeight="1" x14ac:dyDescent="0.2">
      <c r="A37" s="2" t="s">
        <v>5</v>
      </c>
      <c r="B37" s="2"/>
      <c r="C37" s="4" t="s">
        <v>11</v>
      </c>
      <c r="D37" s="4"/>
      <c r="E37" s="2" t="s">
        <v>112</v>
      </c>
      <c r="F37" s="2" t="s">
        <v>91</v>
      </c>
      <c r="G37" s="20" t="s">
        <v>141</v>
      </c>
      <c r="H37" s="20" t="s">
        <v>140</v>
      </c>
      <c r="I37" s="20" t="s">
        <v>330</v>
      </c>
      <c r="J37" s="3" t="s">
        <v>331</v>
      </c>
      <c r="K37" s="3">
        <v>137800</v>
      </c>
      <c r="L37" s="3">
        <v>137731.91999999998</v>
      </c>
      <c r="M37" s="3">
        <v>137600</v>
      </c>
      <c r="N37" s="3">
        <v>145600</v>
      </c>
      <c r="O37" s="3">
        <v>153600</v>
      </c>
    </row>
    <row r="38" spans="1:15" ht="25.5" customHeight="1" x14ac:dyDescent="0.2">
      <c r="A38" s="7" t="s">
        <v>5</v>
      </c>
      <c r="B38" s="7"/>
      <c r="C38" s="8" t="s">
        <v>2</v>
      </c>
      <c r="D38" s="15" t="s">
        <v>213</v>
      </c>
      <c r="E38" s="7"/>
      <c r="F38" s="7"/>
      <c r="G38" s="7"/>
      <c r="H38" s="7"/>
      <c r="I38" s="7"/>
      <c r="J38" s="9"/>
      <c r="K38" s="3">
        <f>K39+K40+K41+K42+K43+K44+K46+K45</f>
        <v>82382309</v>
      </c>
      <c r="L38" s="3">
        <f t="shared" ref="L38:O38" si="12">L39+L40+L41+L42+L43+L44+L46+L45</f>
        <v>74427026.940000027</v>
      </c>
      <c r="M38" s="3">
        <f t="shared" si="12"/>
        <v>78551700</v>
      </c>
      <c r="N38" s="3">
        <f t="shared" si="12"/>
        <v>80470700</v>
      </c>
      <c r="O38" s="3">
        <f t="shared" si="12"/>
        <v>80427100</v>
      </c>
    </row>
    <row r="39" spans="1:15" ht="23.25" customHeight="1" x14ac:dyDescent="0.2">
      <c r="A39" s="2" t="s">
        <v>5</v>
      </c>
      <c r="B39" s="2"/>
      <c r="C39" s="4" t="s">
        <v>2</v>
      </c>
      <c r="D39" s="4"/>
      <c r="E39" s="2" t="s">
        <v>115</v>
      </c>
      <c r="F39" s="2" t="s">
        <v>118</v>
      </c>
      <c r="G39" s="80" t="s">
        <v>125</v>
      </c>
      <c r="H39" s="80" t="s">
        <v>124</v>
      </c>
      <c r="I39" s="80" t="s">
        <v>332</v>
      </c>
      <c r="J39" s="81" t="s">
        <v>402</v>
      </c>
      <c r="K39" s="3">
        <v>1022125</v>
      </c>
      <c r="L39" s="3">
        <v>1022087.74</v>
      </c>
      <c r="M39" s="3">
        <v>1032900</v>
      </c>
      <c r="N39" s="3">
        <v>1065700</v>
      </c>
      <c r="O39" s="3">
        <v>1065700</v>
      </c>
    </row>
    <row r="40" spans="1:15" ht="23.25" customHeight="1" x14ac:dyDescent="0.2">
      <c r="A40" s="2" t="s">
        <v>5</v>
      </c>
      <c r="B40" s="2"/>
      <c r="C40" s="4" t="s">
        <v>2</v>
      </c>
      <c r="D40" s="4"/>
      <c r="E40" s="2" t="s">
        <v>115</v>
      </c>
      <c r="F40" s="2" t="s">
        <v>116</v>
      </c>
      <c r="G40" s="80"/>
      <c r="H40" s="80"/>
      <c r="I40" s="80"/>
      <c r="J40" s="82"/>
      <c r="K40" s="3">
        <v>67263003</v>
      </c>
      <c r="L40" s="3">
        <v>62462801.510000028</v>
      </c>
      <c r="M40" s="3">
        <v>67412300</v>
      </c>
      <c r="N40" s="3">
        <v>69298500</v>
      </c>
      <c r="O40" s="3">
        <v>69254900</v>
      </c>
    </row>
    <row r="41" spans="1:15" ht="23.25" customHeight="1" x14ac:dyDescent="0.2">
      <c r="A41" s="2" t="s">
        <v>5</v>
      </c>
      <c r="B41" s="2"/>
      <c r="C41" s="34" t="s">
        <v>2</v>
      </c>
      <c r="D41" s="34"/>
      <c r="E41" s="2" t="s">
        <v>115</v>
      </c>
      <c r="F41" s="2" t="s">
        <v>113</v>
      </c>
      <c r="G41" s="80"/>
      <c r="H41" s="80"/>
      <c r="I41" s="80"/>
      <c r="J41" s="82"/>
      <c r="K41" s="3">
        <v>287533</v>
      </c>
      <c r="L41" s="3">
        <v>269913.47000000003</v>
      </c>
      <c r="M41" s="3">
        <v>370900</v>
      </c>
      <c r="N41" s="3">
        <v>370900</v>
      </c>
      <c r="O41" s="3">
        <v>370900</v>
      </c>
    </row>
    <row r="42" spans="1:15" ht="23.25" customHeight="1" x14ac:dyDescent="0.2">
      <c r="A42" s="2" t="s">
        <v>5</v>
      </c>
      <c r="B42" s="2"/>
      <c r="C42" s="4" t="s">
        <v>2</v>
      </c>
      <c r="D42" s="4"/>
      <c r="E42" s="2" t="s">
        <v>115</v>
      </c>
      <c r="F42" s="2" t="s">
        <v>90</v>
      </c>
      <c r="G42" s="80"/>
      <c r="H42" s="80"/>
      <c r="I42" s="80"/>
      <c r="J42" s="82"/>
      <c r="K42" s="3">
        <v>11395037</v>
      </c>
      <c r="L42" s="3">
        <v>9165729.8399999999</v>
      </c>
      <c r="M42" s="3">
        <v>9553600</v>
      </c>
      <c r="N42" s="3">
        <v>9553600</v>
      </c>
      <c r="O42" s="3">
        <v>9553600</v>
      </c>
    </row>
    <row r="43" spans="1:15" ht="23.25" customHeight="1" x14ac:dyDescent="0.2">
      <c r="A43" s="2" t="s">
        <v>5</v>
      </c>
      <c r="B43" s="2"/>
      <c r="C43" s="4" t="s">
        <v>2</v>
      </c>
      <c r="D43" s="4"/>
      <c r="E43" s="2" t="s">
        <v>112</v>
      </c>
      <c r="F43" s="2" t="s">
        <v>116</v>
      </c>
      <c r="G43" s="80"/>
      <c r="H43" s="80"/>
      <c r="I43" s="80"/>
      <c r="J43" s="82"/>
      <c r="K43" s="3">
        <v>511013</v>
      </c>
      <c r="L43" s="3">
        <v>102898</v>
      </c>
      <c r="M43" s="3">
        <v>182000</v>
      </c>
      <c r="N43" s="3">
        <v>182000</v>
      </c>
      <c r="O43" s="3">
        <v>182000</v>
      </c>
    </row>
    <row r="44" spans="1:15" ht="23.25" customHeight="1" x14ac:dyDescent="0.2">
      <c r="A44" s="2" t="s">
        <v>5</v>
      </c>
      <c r="B44" s="2"/>
      <c r="C44" s="4" t="s">
        <v>2</v>
      </c>
      <c r="D44" s="4"/>
      <c r="E44" s="2" t="s">
        <v>116</v>
      </c>
      <c r="F44" s="2" t="s">
        <v>89</v>
      </c>
      <c r="G44" s="80"/>
      <c r="H44" s="80"/>
      <c r="I44" s="80"/>
      <c r="J44" s="82"/>
      <c r="K44" s="3">
        <v>99442</v>
      </c>
      <c r="L44" s="3">
        <v>99441.31</v>
      </c>
      <c r="M44" s="3">
        <v>0</v>
      </c>
      <c r="N44" s="3">
        <v>0</v>
      </c>
      <c r="O44" s="3">
        <v>0</v>
      </c>
    </row>
    <row r="45" spans="1:15" ht="23.25" customHeight="1" x14ac:dyDescent="0.2">
      <c r="A45" s="62" t="s">
        <v>5</v>
      </c>
      <c r="B45" s="62"/>
      <c r="C45" s="63" t="s">
        <v>2</v>
      </c>
      <c r="D45" s="63"/>
      <c r="E45" s="62" t="s">
        <v>114</v>
      </c>
      <c r="F45" s="62" t="s">
        <v>112</v>
      </c>
      <c r="G45" s="80"/>
      <c r="H45" s="80"/>
      <c r="I45" s="80"/>
      <c r="J45" s="82"/>
      <c r="K45" s="3">
        <v>1500000</v>
      </c>
      <c r="L45" s="3">
        <v>1000000</v>
      </c>
      <c r="M45" s="3">
        <v>0</v>
      </c>
      <c r="N45" s="3">
        <v>0</v>
      </c>
      <c r="O45" s="3">
        <v>0</v>
      </c>
    </row>
    <row r="46" spans="1:15" ht="23.25" customHeight="1" x14ac:dyDescent="0.2">
      <c r="A46" s="2" t="s">
        <v>5</v>
      </c>
      <c r="B46" s="2"/>
      <c r="C46" s="4" t="s">
        <v>2</v>
      </c>
      <c r="D46" s="4"/>
      <c r="E46" s="2" t="s">
        <v>114</v>
      </c>
      <c r="F46" s="2" t="s">
        <v>113</v>
      </c>
      <c r="G46" s="80"/>
      <c r="H46" s="80"/>
      <c r="I46" s="80"/>
      <c r="J46" s="83"/>
      <c r="K46" s="3">
        <v>304156</v>
      </c>
      <c r="L46" s="3">
        <v>304155.07</v>
      </c>
      <c r="M46" s="3">
        <v>0</v>
      </c>
      <c r="N46" s="3">
        <v>0</v>
      </c>
      <c r="O46" s="3">
        <v>0</v>
      </c>
    </row>
    <row r="47" spans="1:15" ht="25.5" customHeight="1" x14ac:dyDescent="0.2">
      <c r="A47" s="7" t="s">
        <v>5</v>
      </c>
      <c r="B47" s="7"/>
      <c r="C47" s="8" t="s">
        <v>3</v>
      </c>
      <c r="D47" s="15" t="s">
        <v>214</v>
      </c>
      <c r="E47" s="7"/>
      <c r="F47" s="7"/>
      <c r="G47" s="7"/>
      <c r="H47" s="7"/>
      <c r="I47" s="7"/>
      <c r="J47" s="9"/>
      <c r="K47" s="3">
        <f>K48+K49+K50+K51+K52+K53</f>
        <v>156952398</v>
      </c>
      <c r="L47" s="3">
        <f t="shared" ref="L47:O47" si="13">L48+L49+L50+L51+L52+L53</f>
        <v>156943190.51999998</v>
      </c>
      <c r="M47" s="3">
        <f t="shared" si="13"/>
        <v>160434400</v>
      </c>
      <c r="N47" s="3">
        <f t="shared" si="13"/>
        <v>167021900</v>
      </c>
      <c r="O47" s="3">
        <f t="shared" si="13"/>
        <v>167021900</v>
      </c>
    </row>
    <row r="48" spans="1:15" ht="30.75" customHeight="1" x14ac:dyDescent="0.2">
      <c r="A48" s="2" t="s">
        <v>5</v>
      </c>
      <c r="B48" s="2"/>
      <c r="C48" s="4" t="s">
        <v>3</v>
      </c>
      <c r="D48" s="4"/>
      <c r="E48" s="2" t="s">
        <v>115</v>
      </c>
      <c r="F48" s="2" t="s">
        <v>118</v>
      </c>
      <c r="G48" s="74" t="s">
        <v>122</v>
      </c>
      <c r="H48" s="77" t="s">
        <v>124</v>
      </c>
      <c r="I48" s="77" t="s">
        <v>333</v>
      </c>
      <c r="J48" s="81" t="s">
        <v>402</v>
      </c>
      <c r="K48" s="3">
        <v>5013040</v>
      </c>
      <c r="L48" s="3">
        <v>5012798.8899999997</v>
      </c>
      <c r="M48" s="3">
        <v>5226900</v>
      </c>
      <c r="N48" s="3">
        <v>5441500</v>
      </c>
      <c r="O48" s="3">
        <v>5441500</v>
      </c>
    </row>
    <row r="49" spans="1:15" ht="30.75" customHeight="1" x14ac:dyDescent="0.2">
      <c r="A49" s="2" t="s">
        <v>5</v>
      </c>
      <c r="B49" s="2"/>
      <c r="C49" s="4" t="s">
        <v>3</v>
      </c>
      <c r="D49" s="4"/>
      <c r="E49" s="2" t="s">
        <v>115</v>
      </c>
      <c r="F49" s="2" t="s">
        <v>116</v>
      </c>
      <c r="G49" s="76"/>
      <c r="H49" s="78"/>
      <c r="I49" s="78"/>
      <c r="J49" s="82"/>
      <c r="K49" s="3">
        <v>151011883</v>
      </c>
      <c r="L49" s="3">
        <v>151002917.45000002</v>
      </c>
      <c r="M49" s="3">
        <v>155207500</v>
      </c>
      <c r="N49" s="3">
        <v>161580400</v>
      </c>
      <c r="O49" s="3">
        <v>161580400</v>
      </c>
    </row>
    <row r="50" spans="1:15" ht="30.75" customHeight="1" x14ac:dyDescent="0.2">
      <c r="A50" s="2" t="s">
        <v>5</v>
      </c>
      <c r="B50" s="2"/>
      <c r="C50" s="36" t="s">
        <v>3</v>
      </c>
      <c r="D50" s="36"/>
      <c r="E50" s="2" t="s">
        <v>115</v>
      </c>
      <c r="F50" s="2" t="s">
        <v>90</v>
      </c>
      <c r="G50" s="76"/>
      <c r="H50" s="78"/>
      <c r="I50" s="78"/>
      <c r="J50" s="82"/>
      <c r="K50" s="3">
        <v>155800</v>
      </c>
      <c r="L50" s="3">
        <v>155800</v>
      </c>
      <c r="M50" s="3">
        <v>0</v>
      </c>
      <c r="N50" s="3">
        <v>0</v>
      </c>
      <c r="O50" s="3">
        <v>0</v>
      </c>
    </row>
    <row r="51" spans="1:15" ht="30.75" customHeight="1" x14ac:dyDescent="0.2">
      <c r="A51" s="2" t="s">
        <v>5</v>
      </c>
      <c r="B51" s="2"/>
      <c r="C51" s="14" t="s">
        <v>3</v>
      </c>
      <c r="D51" s="14"/>
      <c r="E51" s="2" t="s">
        <v>112</v>
      </c>
      <c r="F51" s="2" t="s">
        <v>116</v>
      </c>
      <c r="G51" s="76"/>
      <c r="H51" s="78"/>
      <c r="I51" s="78"/>
      <c r="J51" s="82"/>
      <c r="K51" s="3">
        <v>57900</v>
      </c>
      <c r="L51" s="3">
        <v>57900</v>
      </c>
      <c r="M51" s="3">
        <v>0</v>
      </c>
      <c r="N51" s="3">
        <v>0</v>
      </c>
      <c r="O51" s="3">
        <v>0</v>
      </c>
    </row>
    <row r="52" spans="1:15" ht="30.75" customHeight="1" x14ac:dyDescent="0.2">
      <c r="A52" s="2" t="s">
        <v>5</v>
      </c>
      <c r="B52" s="2"/>
      <c r="C52" s="36" t="s">
        <v>3</v>
      </c>
      <c r="D52" s="36"/>
      <c r="E52" s="2" t="s">
        <v>116</v>
      </c>
      <c r="F52" s="2" t="s">
        <v>89</v>
      </c>
      <c r="G52" s="76"/>
      <c r="H52" s="78"/>
      <c r="I52" s="78"/>
      <c r="J52" s="82"/>
      <c r="K52" s="3">
        <v>157294</v>
      </c>
      <c r="L52" s="3">
        <v>157293.97999999998</v>
      </c>
      <c r="M52" s="3">
        <v>0</v>
      </c>
      <c r="N52" s="3">
        <v>0</v>
      </c>
      <c r="O52" s="3">
        <v>0</v>
      </c>
    </row>
    <row r="53" spans="1:15" ht="30.75" customHeight="1" x14ac:dyDescent="0.2">
      <c r="A53" s="2" t="s">
        <v>5</v>
      </c>
      <c r="B53" s="2"/>
      <c r="C53" s="36" t="s">
        <v>3</v>
      </c>
      <c r="D53" s="36"/>
      <c r="E53" s="2" t="s">
        <v>114</v>
      </c>
      <c r="F53" s="2" t="s">
        <v>113</v>
      </c>
      <c r="G53" s="75"/>
      <c r="H53" s="79"/>
      <c r="I53" s="79"/>
      <c r="J53" s="83"/>
      <c r="K53" s="3">
        <v>556481</v>
      </c>
      <c r="L53" s="3">
        <v>556480.19999999995</v>
      </c>
      <c r="M53" s="3">
        <v>0</v>
      </c>
      <c r="N53" s="3">
        <v>0</v>
      </c>
      <c r="O53" s="3">
        <v>0</v>
      </c>
    </row>
    <row r="54" spans="1:15" ht="51" customHeight="1" x14ac:dyDescent="0.2">
      <c r="A54" s="7" t="s">
        <v>5</v>
      </c>
      <c r="B54" s="7"/>
      <c r="C54" s="8" t="s">
        <v>12</v>
      </c>
      <c r="D54" s="10" t="s">
        <v>216</v>
      </c>
      <c r="E54" s="7"/>
      <c r="F54" s="7"/>
      <c r="G54" s="7"/>
      <c r="H54" s="7"/>
      <c r="I54" s="7"/>
      <c r="J54" s="9"/>
      <c r="K54" s="3">
        <f>K55</f>
        <v>90991035</v>
      </c>
      <c r="L54" s="3">
        <f t="shared" ref="L54:O54" si="14">L55</f>
        <v>90566977.260000005</v>
      </c>
      <c r="M54" s="3">
        <f t="shared" si="14"/>
        <v>94342900</v>
      </c>
      <c r="N54" s="3">
        <f t="shared" si="14"/>
        <v>97977200</v>
      </c>
      <c r="O54" s="3">
        <f t="shared" si="14"/>
        <v>97977200</v>
      </c>
    </row>
    <row r="55" spans="1:15" ht="219" customHeight="1" x14ac:dyDescent="0.2">
      <c r="A55" s="2" t="s">
        <v>5</v>
      </c>
      <c r="B55" s="2"/>
      <c r="C55" s="4" t="s">
        <v>12</v>
      </c>
      <c r="D55" s="10"/>
      <c r="E55" s="2" t="s">
        <v>115</v>
      </c>
      <c r="F55" s="2" t="s">
        <v>90</v>
      </c>
      <c r="G55" s="20" t="s">
        <v>490</v>
      </c>
      <c r="H55" s="20" t="s">
        <v>142</v>
      </c>
      <c r="I55" s="20" t="s">
        <v>334</v>
      </c>
      <c r="J55" s="3" t="s">
        <v>491</v>
      </c>
      <c r="K55" s="3">
        <v>90991035</v>
      </c>
      <c r="L55" s="3">
        <v>90566977.260000005</v>
      </c>
      <c r="M55" s="3">
        <v>94342900</v>
      </c>
      <c r="N55" s="3">
        <v>97977200</v>
      </c>
      <c r="O55" s="3">
        <v>97977200</v>
      </c>
    </row>
    <row r="56" spans="1:15" ht="51" customHeight="1" x14ac:dyDescent="0.2">
      <c r="A56" s="2" t="s">
        <v>5</v>
      </c>
      <c r="B56" s="2"/>
      <c r="C56" s="8" t="s">
        <v>185</v>
      </c>
      <c r="D56" s="10" t="s">
        <v>217</v>
      </c>
      <c r="E56" s="2"/>
      <c r="F56" s="2"/>
      <c r="G56" s="15"/>
      <c r="H56" s="15"/>
      <c r="I56" s="15"/>
      <c r="J56" s="9"/>
      <c r="K56" s="3">
        <f>K57</f>
        <v>2594185</v>
      </c>
      <c r="L56" s="3">
        <f t="shared" ref="L56:O56" si="15">L57</f>
        <v>2594185</v>
      </c>
      <c r="M56" s="3">
        <f t="shared" si="15"/>
        <v>0</v>
      </c>
      <c r="N56" s="3">
        <f t="shared" si="15"/>
        <v>0</v>
      </c>
      <c r="O56" s="3">
        <f t="shared" si="15"/>
        <v>0</v>
      </c>
    </row>
    <row r="57" spans="1:15" ht="114.75" customHeight="1" x14ac:dyDescent="0.2">
      <c r="A57" s="2" t="s">
        <v>5</v>
      </c>
      <c r="B57" s="2"/>
      <c r="C57" s="8" t="s">
        <v>185</v>
      </c>
      <c r="D57" s="10"/>
      <c r="E57" s="2" t="s">
        <v>115</v>
      </c>
      <c r="F57" s="2" t="s">
        <v>120</v>
      </c>
      <c r="G57" s="25" t="s">
        <v>335</v>
      </c>
      <c r="H57" s="40" t="s">
        <v>336</v>
      </c>
      <c r="I57" s="40" t="s">
        <v>337</v>
      </c>
      <c r="J57" s="3" t="s">
        <v>492</v>
      </c>
      <c r="K57" s="3">
        <v>2594185</v>
      </c>
      <c r="L57" s="3">
        <v>2594185</v>
      </c>
      <c r="M57" s="3"/>
      <c r="N57" s="3"/>
      <c r="O57" s="3"/>
    </row>
    <row r="58" spans="1:15" ht="63.75" customHeight="1" x14ac:dyDescent="0.2">
      <c r="A58" s="7" t="s">
        <v>5</v>
      </c>
      <c r="B58" s="7"/>
      <c r="C58" s="8" t="s">
        <v>13</v>
      </c>
      <c r="D58" s="10" t="s">
        <v>218</v>
      </c>
      <c r="E58" s="7"/>
      <c r="F58" s="7"/>
      <c r="G58" s="7"/>
      <c r="H58" s="7"/>
      <c r="I58" s="7"/>
      <c r="J58" s="9"/>
      <c r="K58" s="3">
        <f>K59</f>
        <v>16746656</v>
      </c>
      <c r="L58" s="3">
        <f t="shared" ref="L58:O58" si="16">L59</f>
        <v>16687776.66</v>
      </c>
      <c r="M58" s="3">
        <f t="shared" si="16"/>
        <v>16918400</v>
      </c>
      <c r="N58" s="3">
        <f t="shared" si="16"/>
        <v>17442600</v>
      </c>
      <c r="O58" s="3">
        <f t="shared" si="16"/>
        <v>17442600</v>
      </c>
    </row>
    <row r="59" spans="1:15" ht="63.75" customHeight="1" x14ac:dyDescent="0.2">
      <c r="A59" s="2" t="s">
        <v>5</v>
      </c>
      <c r="B59" s="2"/>
      <c r="C59" s="4" t="s">
        <v>13</v>
      </c>
      <c r="D59" s="10"/>
      <c r="E59" s="2" t="s">
        <v>89</v>
      </c>
      <c r="F59" s="2" t="s">
        <v>118</v>
      </c>
      <c r="G59" s="42" t="s">
        <v>174</v>
      </c>
      <c r="H59" s="42" t="s">
        <v>145</v>
      </c>
      <c r="I59" s="42" t="s">
        <v>338</v>
      </c>
      <c r="J59" s="3" t="s">
        <v>143</v>
      </c>
      <c r="K59" s="3">
        <v>16746656</v>
      </c>
      <c r="L59" s="3">
        <v>16687776.66</v>
      </c>
      <c r="M59" s="3">
        <v>16918400</v>
      </c>
      <c r="N59" s="3">
        <v>17442600</v>
      </c>
      <c r="O59" s="3">
        <v>17442600</v>
      </c>
    </row>
    <row r="60" spans="1:15" ht="63.75" customHeight="1" x14ac:dyDescent="0.2">
      <c r="A60" s="7" t="s">
        <v>5</v>
      </c>
      <c r="B60" s="7"/>
      <c r="C60" s="8" t="s">
        <v>14</v>
      </c>
      <c r="D60" s="10" t="s">
        <v>219</v>
      </c>
      <c r="E60" s="7"/>
      <c r="F60" s="7"/>
      <c r="G60" s="7"/>
      <c r="H60" s="7"/>
      <c r="I60" s="7"/>
      <c r="J60" s="9"/>
      <c r="K60" s="3">
        <f>K61</f>
        <v>256063</v>
      </c>
      <c r="L60" s="3">
        <f t="shared" ref="L60:O60" si="17">L61</f>
        <v>256063</v>
      </c>
      <c r="M60" s="3">
        <f t="shared" si="17"/>
        <v>285000</v>
      </c>
      <c r="N60" s="3">
        <f t="shared" si="17"/>
        <v>285000</v>
      </c>
      <c r="O60" s="3">
        <f t="shared" si="17"/>
        <v>285000</v>
      </c>
    </row>
    <row r="61" spans="1:15" ht="89.25" customHeight="1" x14ac:dyDescent="0.2">
      <c r="A61" s="2" t="s">
        <v>5</v>
      </c>
      <c r="B61" s="2"/>
      <c r="C61" s="4" t="s">
        <v>14</v>
      </c>
      <c r="D61" s="10"/>
      <c r="E61" s="2" t="s">
        <v>115</v>
      </c>
      <c r="F61" s="2" t="s">
        <v>116</v>
      </c>
      <c r="G61" s="42" t="s">
        <v>175</v>
      </c>
      <c r="H61" s="42" t="s">
        <v>146</v>
      </c>
      <c r="I61" s="42" t="s">
        <v>339</v>
      </c>
      <c r="J61" s="3" t="s">
        <v>340</v>
      </c>
      <c r="K61" s="3">
        <v>256063</v>
      </c>
      <c r="L61" s="3">
        <v>256063</v>
      </c>
      <c r="M61" s="3">
        <v>285000</v>
      </c>
      <c r="N61" s="3">
        <v>285000</v>
      </c>
      <c r="O61" s="3">
        <v>285000</v>
      </c>
    </row>
    <row r="62" spans="1:15" ht="63.75" customHeight="1" x14ac:dyDescent="0.2">
      <c r="A62" s="7" t="s">
        <v>5</v>
      </c>
      <c r="B62" s="7"/>
      <c r="C62" s="8" t="s">
        <v>4</v>
      </c>
      <c r="D62" s="10" t="s">
        <v>220</v>
      </c>
      <c r="E62" s="7"/>
      <c r="F62" s="7"/>
      <c r="G62" s="7"/>
      <c r="H62" s="7"/>
      <c r="I62" s="7"/>
      <c r="J62" s="9"/>
      <c r="K62" s="3">
        <f>K63+K64+K65</f>
        <v>4372781</v>
      </c>
      <c r="L62" s="3">
        <f t="shared" ref="L62:O62" si="18">L63+L64+L65</f>
        <v>3620004.6299999994</v>
      </c>
      <c r="M62" s="3">
        <f t="shared" si="18"/>
        <v>9876600</v>
      </c>
      <c r="N62" s="3">
        <f t="shared" si="18"/>
        <v>6421500</v>
      </c>
      <c r="O62" s="3">
        <f t="shared" si="18"/>
        <v>9876600</v>
      </c>
    </row>
    <row r="63" spans="1:15" ht="42.75" customHeight="1" x14ac:dyDescent="0.2">
      <c r="A63" s="2" t="s">
        <v>5</v>
      </c>
      <c r="B63" s="2"/>
      <c r="C63" s="4" t="s">
        <v>4</v>
      </c>
      <c r="D63" s="10"/>
      <c r="E63" s="2" t="s">
        <v>115</v>
      </c>
      <c r="F63" s="2" t="s">
        <v>116</v>
      </c>
      <c r="G63" s="80" t="s">
        <v>341</v>
      </c>
      <c r="H63" s="80" t="s">
        <v>127</v>
      </c>
      <c r="I63" s="80" t="s">
        <v>342</v>
      </c>
      <c r="J63" s="81" t="s">
        <v>493</v>
      </c>
      <c r="K63" s="3">
        <v>1602177</v>
      </c>
      <c r="L63" s="3">
        <v>1408157.65</v>
      </c>
      <c r="M63" s="3">
        <v>4897700</v>
      </c>
      <c r="N63" s="3">
        <v>3370800</v>
      </c>
      <c r="O63" s="3">
        <v>4897700</v>
      </c>
    </row>
    <row r="64" spans="1:15" ht="42.75" customHeight="1" x14ac:dyDescent="0.2">
      <c r="A64" s="2" t="s">
        <v>5</v>
      </c>
      <c r="B64" s="2"/>
      <c r="C64" s="4" t="s">
        <v>4</v>
      </c>
      <c r="D64" s="10"/>
      <c r="E64" s="2" t="s">
        <v>115</v>
      </c>
      <c r="F64" s="2" t="s">
        <v>90</v>
      </c>
      <c r="G64" s="80"/>
      <c r="H64" s="80"/>
      <c r="I64" s="80"/>
      <c r="J64" s="82"/>
      <c r="K64" s="3">
        <v>2580504</v>
      </c>
      <c r="L64" s="3">
        <v>2021755.5799999998</v>
      </c>
      <c r="M64" s="3">
        <v>3990400</v>
      </c>
      <c r="N64" s="3">
        <v>2556500</v>
      </c>
      <c r="O64" s="3">
        <v>3990400</v>
      </c>
    </row>
    <row r="65" spans="1:15" ht="42.75" customHeight="1" x14ac:dyDescent="0.2">
      <c r="A65" s="2" t="s">
        <v>5</v>
      </c>
      <c r="B65" s="2"/>
      <c r="C65" s="4" t="s">
        <v>4</v>
      </c>
      <c r="D65" s="10"/>
      <c r="E65" s="2" t="s">
        <v>89</v>
      </c>
      <c r="F65" s="2" t="s">
        <v>118</v>
      </c>
      <c r="G65" s="80"/>
      <c r="H65" s="80"/>
      <c r="I65" s="80"/>
      <c r="J65" s="83"/>
      <c r="K65" s="3">
        <v>190100</v>
      </c>
      <c r="L65" s="3">
        <v>190091.4</v>
      </c>
      <c r="M65" s="3">
        <v>988500</v>
      </c>
      <c r="N65" s="3">
        <v>494200</v>
      </c>
      <c r="O65" s="3">
        <v>988500</v>
      </c>
    </row>
    <row r="66" spans="1:15" ht="25.5" customHeight="1" x14ac:dyDescent="0.2">
      <c r="A66" s="7" t="s">
        <v>5</v>
      </c>
      <c r="B66" s="7"/>
      <c r="C66" s="8" t="s">
        <v>15</v>
      </c>
      <c r="D66" s="15" t="s">
        <v>221</v>
      </c>
      <c r="E66" s="7"/>
      <c r="F66" s="7"/>
      <c r="G66" s="7"/>
      <c r="H66" s="7"/>
      <c r="I66" s="7"/>
      <c r="J66" s="9"/>
      <c r="K66" s="3">
        <f>K67</f>
        <v>11897843</v>
      </c>
      <c r="L66" s="3">
        <f t="shared" ref="L66:O68" si="19">L67</f>
        <v>11840004.960000001</v>
      </c>
      <c r="M66" s="3">
        <f t="shared" si="19"/>
        <v>12722100</v>
      </c>
      <c r="N66" s="3">
        <f t="shared" si="19"/>
        <v>12722100</v>
      </c>
      <c r="O66" s="3">
        <f t="shared" si="19"/>
        <v>12722100</v>
      </c>
    </row>
    <row r="67" spans="1:15" ht="140.25" customHeight="1" x14ac:dyDescent="0.2">
      <c r="A67" s="2" t="s">
        <v>5</v>
      </c>
      <c r="B67" s="2"/>
      <c r="C67" s="15" t="s">
        <v>15</v>
      </c>
      <c r="D67" s="4"/>
      <c r="E67" s="2" t="s">
        <v>114</v>
      </c>
      <c r="F67" s="2" t="s">
        <v>115</v>
      </c>
      <c r="G67" s="42" t="s">
        <v>343</v>
      </c>
      <c r="H67" s="42" t="s">
        <v>494</v>
      </c>
      <c r="I67" s="42" t="s">
        <v>344</v>
      </c>
      <c r="J67" s="9" t="s">
        <v>495</v>
      </c>
      <c r="K67" s="3">
        <v>11897843</v>
      </c>
      <c r="L67" s="3">
        <v>11840004.960000001</v>
      </c>
      <c r="M67" s="3">
        <v>12722100</v>
      </c>
      <c r="N67" s="3">
        <v>12722100</v>
      </c>
      <c r="O67" s="3">
        <v>12722100</v>
      </c>
    </row>
    <row r="68" spans="1:15" ht="23.25" customHeight="1" x14ac:dyDescent="0.2">
      <c r="A68" s="2" t="s">
        <v>5</v>
      </c>
      <c r="B68" s="2"/>
      <c r="C68" s="34" t="s">
        <v>38</v>
      </c>
      <c r="D68" s="39" t="s">
        <v>500</v>
      </c>
      <c r="E68" s="2"/>
      <c r="F68" s="2"/>
      <c r="G68" s="34"/>
      <c r="H68" s="34"/>
      <c r="I68" s="34"/>
      <c r="J68" s="9"/>
      <c r="K68" s="3">
        <f>K69</f>
        <v>210445</v>
      </c>
      <c r="L68" s="3">
        <f t="shared" si="19"/>
        <v>177250.18</v>
      </c>
      <c r="M68" s="3">
        <f t="shared" si="19"/>
        <v>0</v>
      </c>
      <c r="N68" s="3">
        <f t="shared" si="19"/>
        <v>0</v>
      </c>
      <c r="O68" s="3">
        <f t="shared" si="19"/>
        <v>0</v>
      </c>
    </row>
    <row r="69" spans="1:15" ht="102" customHeight="1" x14ac:dyDescent="0.2">
      <c r="A69" s="2" t="s">
        <v>5</v>
      </c>
      <c r="B69" s="2"/>
      <c r="C69" s="34" t="s">
        <v>38</v>
      </c>
      <c r="D69" s="34"/>
      <c r="E69" s="2" t="s">
        <v>112</v>
      </c>
      <c r="F69" s="2" t="s">
        <v>91</v>
      </c>
      <c r="G69" s="42" t="s">
        <v>496</v>
      </c>
      <c r="H69" s="44" t="s">
        <v>497</v>
      </c>
      <c r="I69" s="39" t="s">
        <v>498</v>
      </c>
      <c r="J69" s="3" t="s">
        <v>499</v>
      </c>
      <c r="K69" s="3">
        <v>210445</v>
      </c>
      <c r="L69" s="3">
        <v>177250.18</v>
      </c>
      <c r="M69" s="3"/>
      <c r="N69" s="3"/>
      <c r="O69" s="3"/>
    </row>
    <row r="70" spans="1:15" ht="23.25" customHeight="1" x14ac:dyDescent="0.2">
      <c r="A70" s="7" t="s">
        <v>5</v>
      </c>
      <c r="B70" s="7"/>
      <c r="C70" s="8" t="s">
        <v>17</v>
      </c>
      <c r="D70" s="15" t="s">
        <v>224</v>
      </c>
      <c r="E70" s="7"/>
      <c r="F70" s="7"/>
      <c r="G70" s="7"/>
      <c r="H70" s="7"/>
      <c r="I70" s="7"/>
      <c r="J70" s="9"/>
      <c r="K70" s="3">
        <f>K71</f>
        <v>7870900</v>
      </c>
      <c r="L70" s="3">
        <f t="shared" ref="L70:O70" si="20">L71</f>
        <v>7870899.0300000003</v>
      </c>
      <c r="M70" s="3">
        <f t="shared" si="20"/>
        <v>8578600</v>
      </c>
      <c r="N70" s="3">
        <f t="shared" si="20"/>
        <v>10812900</v>
      </c>
      <c r="O70" s="3">
        <f t="shared" si="20"/>
        <v>9365600</v>
      </c>
    </row>
    <row r="71" spans="1:15" ht="25.5" x14ac:dyDescent="0.2">
      <c r="A71" s="2" t="s">
        <v>5</v>
      </c>
      <c r="B71" s="2"/>
      <c r="C71" s="4" t="s">
        <v>17</v>
      </c>
      <c r="D71" s="4"/>
      <c r="E71" s="2" t="s">
        <v>112</v>
      </c>
      <c r="F71" s="2" t="s">
        <v>116</v>
      </c>
      <c r="G71" s="45" t="s">
        <v>150</v>
      </c>
      <c r="H71" s="45" t="s">
        <v>149</v>
      </c>
      <c r="I71" s="45" t="s">
        <v>79</v>
      </c>
      <c r="J71" s="9" t="s">
        <v>80</v>
      </c>
      <c r="K71" s="3">
        <v>7870900</v>
      </c>
      <c r="L71" s="3">
        <v>7870899.0300000003</v>
      </c>
      <c r="M71" s="3">
        <v>8578600</v>
      </c>
      <c r="N71" s="3">
        <v>10812900</v>
      </c>
      <c r="O71" s="3">
        <v>9365600</v>
      </c>
    </row>
    <row r="72" spans="1:15" ht="23.25" customHeight="1" x14ac:dyDescent="0.2">
      <c r="A72" s="7" t="s">
        <v>5</v>
      </c>
      <c r="B72" s="7"/>
      <c r="C72" s="8" t="s">
        <v>18</v>
      </c>
      <c r="D72" s="15" t="s">
        <v>225</v>
      </c>
      <c r="E72" s="7"/>
      <c r="F72" s="7"/>
      <c r="G72" s="7"/>
      <c r="H72" s="7"/>
      <c r="I72" s="7"/>
      <c r="J72" s="9"/>
      <c r="K72" s="3">
        <f>K73</f>
        <v>9700</v>
      </c>
      <c r="L72" s="3">
        <f t="shared" ref="L72:O72" si="21">L73</f>
        <v>9490.36</v>
      </c>
      <c r="M72" s="3">
        <f t="shared" si="21"/>
        <v>3300</v>
      </c>
      <c r="N72" s="3">
        <f t="shared" si="21"/>
        <v>13900</v>
      </c>
      <c r="O72" s="3">
        <f t="shared" si="21"/>
        <v>1400</v>
      </c>
    </row>
    <row r="73" spans="1:15" ht="39" customHeight="1" x14ac:dyDescent="0.2">
      <c r="A73" s="2" t="s">
        <v>5</v>
      </c>
      <c r="B73" s="2"/>
      <c r="C73" s="4" t="s">
        <v>18</v>
      </c>
      <c r="D73" s="4"/>
      <c r="E73" s="2" t="s">
        <v>115</v>
      </c>
      <c r="F73" s="2" t="s">
        <v>119</v>
      </c>
      <c r="G73" s="45" t="s">
        <v>583</v>
      </c>
      <c r="H73" s="45" t="s">
        <v>584</v>
      </c>
      <c r="I73" s="45" t="s">
        <v>79</v>
      </c>
      <c r="J73" s="3" t="s">
        <v>585</v>
      </c>
      <c r="K73" s="3">
        <v>9700</v>
      </c>
      <c r="L73" s="3">
        <v>9490.36</v>
      </c>
      <c r="M73" s="3">
        <v>3300</v>
      </c>
      <c r="N73" s="3">
        <v>13900</v>
      </c>
      <c r="O73" s="3">
        <v>1400</v>
      </c>
    </row>
    <row r="74" spans="1:15" ht="25.5" customHeight="1" x14ac:dyDescent="0.2">
      <c r="A74" s="7" t="s">
        <v>5</v>
      </c>
      <c r="B74" s="7"/>
      <c r="C74" s="8" t="s">
        <v>19</v>
      </c>
      <c r="D74" s="15" t="s">
        <v>227</v>
      </c>
      <c r="E74" s="7"/>
      <c r="F74" s="7"/>
      <c r="G74" s="7"/>
      <c r="H74" s="7"/>
      <c r="I74" s="7"/>
      <c r="J74" s="9"/>
      <c r="K74" s="3">
        <f>K75+K76+K78+K79+K80+K77</f>
        <v>22779668</v>
      </c>
      <c r="L74" s="3">
        <f t="shared" ref="L74:O74" si="22">L75+L76+L78+L79+L80+L77</f>
        <v>21405242.919999998</v>
      </c>
      <c r="M74" s="3">
        <f t="shared" si="22"/>
        <v>10386900</v>
      </c>
      <c r="N74" s="3">
        <f t="shared" si="22"/>
        <v>12453700</v>
      </c>
      <c r="O74" s="3">
        <f t="shared" si="22"/>
        <v>10381500</v>
      </c>
    </row>
    <row r="75" spans="1:15" ht="32.25" customHeight="1" x14ac:dyDescent="0.2">
      <c r="A75" s="2" t="s">
        <v>5</v>
      </c>
      <c r="B75" s="2"/>
      <c r="C75" s="4" t="s">
        <v>19</v>
      </c>
      <c r="D75" s="4"/>
      <c r="E75" s="2" t="s">
        <v>115</v>
      </c>
      <c r="F75" s="2" t="s">
        <v>90</v>
      </c>
      <c r="G75" s="80" t="s">
        <v>125</v>
      </c>
      <c r="H75" s="80" t="s">
        <v>124</v>
      </c>
      <c r="I75" s="80" t="s">
        <v>333</v>
      </c>
      <c r="J75" s="81" t="s">
        <v>402</v>
      </c>
      <c r="K75" s="3">
        <v>6259900</v>
      </c>
      <c r="L75" s="3">
        <v>5699332.5699999994</v>
      </c>
      <c r="M75" s="3">
        <v>6221800</v>
      </c>
      <c r="N75" s="3">
        <v>6723100</v>
      </c>
      <c r="O75" s="3">
        <v>6131200</v>
      </c>
    </row>
    <row r="76" spans="1:15" ht="32.25" customHeight="1" x14ac:dyDescent="0.2">
      <c r="A76" s="2" t="s">
        <v>5</v>
      </c>
      <c r="B76" s="2"/>
      <c r="C76" s="4" t="s">
        <v>19</v>
      </c>
      <c r="D76" s="4"/>
      <c r="E76" s="2" t="s">
        <v>112</v>
      </c>
      <c r="F76" s="2" t="s">
        <v>116</v>
      </c>
      <c r="G76" s="80"/>
      <c r="H76" s="80"/>
      <c r="I76" s="80"/>
      <c r="J76" s="82"/>
      <c r="K76" s="3">
        <v>2406900</v>
      </c>
      <c r="L76" s="3">
        <v>2327099.02</v>
      </c>
      <c r="M76" s="3">
        <v>2244000</v>
      </c>
      <c r="N76" s="3">
        <v>3757700</v>
      </c>
      <c r="O76" s="3">
        <v>2244000</v>
      </c>
    </row>
    <row r="77" spans="1:15" ht="32.25" customHeight="1" x14ac:dyDescent="0.2">
      <c r="A77" s="62" t="s">
        <v>5</v>
      </c>
      <c r="B77" s="62"/>
      <c r="C77" s="63" t="s">
        <v>19</v>
      </c>
      <c r="D77" s="63"/>
      <c r="E77" s="62" t="s">
        <v>116</v>
      </c>
      <c r="F77" s="62" t="s">
        <v>119</v>
      </c>
      <c r="G77" s="80"/>
      <c r="H77" s="80"/>
      <c r="I77" s="80"/>
      <c r="J77" s="82"/>
      <c r="K77" s="3">
        <v>7959</v>
      </c>
      <c r="L77" s="3">
        <v>7959</v>
      </c>
      <c r="M77" s="3">
        <v>0</v>
      </c>
      <c r="N77" s="3">
        <v>0</v>
      </c>
      <c r="O77" s="3">
        <v>0</v>
      </c>
    </row>
    <row r="78" spans="1:15" ht="32.25" customHeight="1" x14ac:dyDescent="0.2">
      <c r="A78" s="2" t="s">
        <v>5</v>
      </c>
      <c r="B78" s="2"/>
      <c r="C78" s="4" t="s">
        <v>19</v>
      </c>
      <c r="D78" s="4"/>
      <c r="E78" s="2" t="s">
        <v>116</v>
      </c>
      <c r="F78" s="2" t="s">
        <v>89</v>
      </c>
      <c r="G78" s="80"/>
      <c r="H78" s="80"/>
      <c r="I78" s="80"/>
      <c r="J78" s="82"/>
      <c r="K78" s="3">
        <v>984230</v>
      </c>
      <c r="L78" s="3">
        <v>964757.04</v>
      </c>
      <c r="M78" s="3">
        <v>1125300</v>
      </c>
      <c r="N78" s="3">
        <v>1135600</v>
      </c>
      <c r="O78" s="3">
        <v>1113600</v>
      </c>
    </row>
    <row r="79" spans="1:15" ht="39" customHeight="1" x14ac:dyDescent="0.2">
      <c r="A79" s="2" t="s">
        <v>5</v>
      </c>
      <c r="B79" s="2"/>
      <c r="C79" s="4" t="s">
        <v>19</v>
      </c>
      <c r="D79" s="4"/>
      <c r="E79" s="2" t="s">
        <v>117</v>
      </c>
      <c r="F79" s="2" t="s">
        <v>116</v>
      </c>
      <c r="G79" s="80"/>
      <c r="H79" s="80"/>
      <c r="I79" s="80"/>
      <c r="J79" s="82"/>
      <c r="K79" s="3">
        <v>725200</v>
      </c>
      <c r="L79" s="3">
        <v>724811.86</v>
      </c>
      <c r="M79" s="3">
        <v>795800</v>
      </c>
      <c r="N79" s="3">
        <v>837300</v>
      </c>
      <c r="O79" s="3">
        <v>892700</v>
      </c>
    </row>
    <row r="80" spans="1:15" ht="39" customHeight="1" x14ac:dyDescent="0.2">
      <c r="A80" s="2" t="s">
        <v>5</v>
      </c>
      <c r="B80" s="2"/>
      <c r="C80" s="4" t="s">
        <v>19</v>
      </c>
      <c r="D80" s="4"/>
      <c r="E80" s="2" t="s">
        <v>114</v>
      </c>
      <c r="F80" s="2" t="s">
        <v>113</v>
      </c>
      <c r="G80" s="80"/>
      <c r="H80" s="80"/>
      <c r="I80" s="80"/>
      <c r="J80" s="83"/>
      <c r="K80" s="3">
        <v>12395479</v>
      </c>
      <c r="L80" s="3">
        <v>11681283.43</v>
      </c>
      <c r="M80" s="3">
        <v>0</v>
      </c>
      <c r="N80" s="3">
        <v>0</v>
      </c>
      <c r="O80" s="3">
        <v>0</v>
      </c>
    </row>
    <row r="81" spans="1:15" ht="25.5" customHeight="1" x14ac:dyDescent="0.2">
      <c r="A81" s="7" t="s">
        <v>5</v>
      </c>
      <c r="B81" s="7"/>
      <c r="C81" s="8" t="s">
        <v>20</v>
      </c>
      <c r="D81" s="15" t="s">
        <v>228</v>
      </c>
      <c r="E81" s="7"/>
      <c r="F81" s="7"/>
      <c r="G81" s="7"/>
      <c r="H81" s="7"/>
      <c r="I81" s="7"/>
      <c r="J81" s="9"/>
      <c r="K81" s="3">
        <f>K82+K84+K85+K83</f>
        <v>44594076</v>
      </c>
      <c r="L81" s="3">
        <f t="shared" ref="L81:O81" si="23">L82+L84+L85+L83</f>
        <v>43780846.850000001</v>
      </c>
      <c r="M81" s="3">
        <f t="shared" si="23"/>
        <v>17047800</v>
      </c>
      <c r="N81" s="3">
        <f t="shared" si="23"/>
        <v>17741600</v>
      </c>
      <c r="O81" s="3">
        <f t="shared" si="23"/>
        <v>16812400</v>
      </c>
    </row>
    <row r="82" spans="1:15" ht="58.5" customHeight="1" x14ac:dyDescent="0.2">
      <c r="A82" s="2" t="s">
        <v>5</v>
      </c>
      <c r="B82" s="2"/>
      <c r="C82" s="4" t="s">
        <v>20</v>
      </c>
      <c r="D82" s="4"/>
      <c r="E82" s="2" t="s">
        <v>115</v>
      </c>
      <c r="F82" s="2" t="s">
        <v>90</v>
      </c>
      <c r="G82" s="80" t="s">
        <v>125</v>
      </c>
      <c r="H82" s="80" t="s">
        <v>124</v>
      </c>
      <c r="I82" s="80" t="s">
        <v>333</v>
      </c>
      <c r="J82" s="81" t="s">
        <v>501</v>
      </c>
      <c r="K82" s="3">
        <v>13724700</v>
      </c>
      <c r="L82" s="3">
        <v>12974157.780000001</v>
      </c>
      <c r="M82" s="3">
        <v>14342400</v>
      </c>
      <c r="N82" s="3">
        <v>14926000</v>
      </c>
      <c r="O82" s="3">
        <v>14147800</v>
      </c>
    </row>
    <row r="83" spans="1:15" ht="58.5" customHeight="1" x14ac:dyDescent="0.2">
      <c r="A83" s="62" t="s">
        <v>5</v>
      </c>
      <c r="B83" s="62"/>
      <c r="C83" s="63" t="s">
        <v>20</v>
      </c>
      <c r="D83" s="63"/>
      <c r="E83" s="62" t="s">
        <v>116</v>
      </c>
      <c r="F83" s="62" t="s">
        <v>119</v>
      </c>
      <c r="G83" s="80"/>
      <c r="H83" s="80"/>
      <c r="I83" s="80"/>
      <c r="J83" s="82"/>
      <c r="K83" s="3">
        <v>34141</v>
      </c>
      <c r="L83" s="3">
        <v>34141</v>
      </c>
      <c r="M83" s="3">
        <v>0</v>
      </c>
      <c r="N83" s="3">
        <v>0</v>
      </c>
      <c r="O83" s="3">
        <v>0</v>
      </c>
    </row>
    <row r="84" spans="1:15" ht="58.5" customHeight="1" x14ac:dyDescent="0.2">
      <c r="A84" s="2" t="s">
        <v>5</v>
      </c>
      <c r="B84" s="2"/>
      <c r="C84" s="4" t="s">
        <v>20</v>
      </c>
      <c r="D84" s="4"/>
      <c r="E84" s="2" t="s">
        <v>116</v>
      </c>
      <c r="F84" s="2" t="s">
        <v>89</v>
      </c>
      <c r="G84" s="80"/>
      <c r="H84" s="80"/>
      <c r="I84" s="80"/>
      <c r="J84" s="82"/>
      <c r="K84" s="3">
        <v>2591200</v>
      </c>
      <c r="L84" s="3">
        <v>2555917.44</v>
      </c>
      <c r="M84" s="3">
        <v>2705400</v>
      </c>
      <c r="N84" s="3">
        <v>2815600</v>
      </c>
      <c r="O84" s="3">
        <v>2664600</v>
      </c>
    </row>
    <row r="85" spans="1:15" ht="58.5" customHeight="1" x14ac:dyDescent="0.2">
      <c r="A85" s="2" t="s">
        <v>5</v>
      </c>
      <c r="B85" s="2"/>
      <c r="C85" s="4" t="s">
        <v>20</v>
      </c>
      <c r="D85" s="4"/>
      <c r="E85" s="2" t="s">
        <v>114</v>
      </c>
      <c r="F85" s="2" t="s">
        <v>113</v>
      </c>
      <c r="G85" s="80"/>
      <c r="H85" s="80"/>
      <c r="I85" s="80"/>
      <c r="J85" s="83"/>
      <c r="K85" s="3">
        <v>28244035</v>
      </c>
      <c r="L85" s="3">
        <v>28216630.629999999</v>
      </c>
      <c r="M85" s="3">
        <v>0</v>
      </c>
      <c r="N85" s="3">
        <v>0</v>
      </c>
      <c r="O85" s="3">
        <v>0</v>
      </c>
    </row>
    <row r="86" spans="1:15" ht="76.5" customHeight="1" x14ac:dyDescent="0.2">
      <c r="A86" s="7" t="s">
        <v>5</v>
      </c>
      <c r="B86" s="7"/>
      <c r="C86" s="8" t="s">
        <v>21</v>
      </c>
      <c r="D86" s="10" t="s">
        <v>229</v>
      </c>
      <c r="E86" s="7"/>
      <c r="F86" s="7"/>
      <c r="G86" s="7"/>
      <c r="H86" s="7"/>
      <c r="I86" s="7"/>
      <c r="J86" s="9"/>
      <c r="K86" s="3">
        <f>K87</f>
        <v>45004000</v>
      </c>
      <c r="L86" s="3">
        <f t="shared" ref="L86:O86" si="24">L87</f>
        <v>45003970</v>
      </c>
      <c r="M86" s="3">
        <f t="shared" si="24"/>
        <v>39024000</v>
      </c>
      <c r="N86" s="3">
        <f t="shared" si="24"/>
        <v>38536600</v>
      </c>
      <c r="O86" s="3">
        <f t="shared" si="24"/>
        <v>36198600</v>
      </c>
    </row>
    <row r="87" spans="1:15" ht="63.75" customHeight="1" x14ac:dyDescent="0.2">
      <c r="A87" s="2" t="s">
        <v>5</v>
      </c>
      <c r="B87" s="2"/>
      <c r="C87" s="4" t="s">
        <v>21</v>
      </c>
      <c r="D87" s="10"/>
      <c r="E87" s="2" t="s">
        <v>116</v>
      </c>
      <c r="F87" s="2" t="s">
        <v>119</v>
      </c>
      <c r="G87" s="22" t="s">
        <v>153</v>
      </c>
      <c r="H87" s="22" t="s">
        <v>152</v>
      </c>
      <c r="I87" s="22" t="s">
        <v>151</v>
      </c>
      <c r="J87" s="3" t="s">
        <v>154</v>
      </c>
      <c r="K87" s="3">
        <v>45004000</v>
      </c>
      <c r="L87" s="3">
        <v>45003970</v>
      </c>
      <c r="M87" s="3">
        <v>39024000</v>
      </c>
      <c r="N87" s="3">
        <v>38536600</v>
      </c>
      <c r="O87" s="3">
        <v>36198600</v>
      </c>
    </row>
    <row r="88" spans="1:15" ht="63.75" customHeight="1" x14ac:dyDescent="0.2">
      <c r="A88" s="7" t="s">
        <v>5</v>
      </c>
      <c r="B88" s="7"/>
      <c r="C88" s="8" t="s">
        <v>22</v>
      </c>
      <c r="D88" s="10" t="s">
        <v>230</v>
      </c>
      <c r="E88" s="7"/>
      <c r="F88" s="7"/>
      <c r="G88" s="7"/>
      <c r="H88" s="7"/>
      <c r="I88" s="7"/>
      <c r="J88" s="9"/>
      <c r="K88" s="3">
        <f>K89</f>
        <v>64600</v>
      </c>
      <c r="L88" s="3">
        <f t="shared" ref="L88:O88" si="25">L89</f>
        <v>63575</v>
      </c>
      <c r="M88" s="3">
        <f t="shared" si="25"/>
        <v>56000</v>
      </c>
      <c r="N88" s="3">
        <f t="shared" si="25"/>
        <v>56600</v>
      </c>
      <c r="O88" s="3">
        <f t="shared" si="25"/>
        <v>53400</v>
      </c>
    </row>
    <row r="89" spans="1:15" ht="63.75" customHeight="1" x14ac:dyDescent="0.2">
      <c r="A89" s="2" t="s">
        <v>5</v>
      </c>
      <c r="B89" s="2"/>
      <c r="C89" s="4" t="s">
        <v>22</v>
      </c>
      <c r="D89" s="10"/>
      <c r="E89" s="2" t="s">
        <v>116</v>
      </c>
      <c r="F89" s="2" t="s">
        <v>119</v>
      </c>
      <c r="G89" s="22" t="s">
        <v>153</v>
      </c>
      <c r="H89" s="22" t="s">
        <v>152</v>
      </c>
      <c r="I89" s="22" t="s">
        <v>151</v>
      </c>
      <c r="J89" s="3" t="s">
        <v>154</v>
      </c>
      <c r="K89" s="3">
        <v>64600</v>
      </c>
      <c r="L89" s="3">
        <v>63575</v>
      </c>
      <c r="M89" s="3">
        <v>56000</v>
      </c>
      <c r="N89" s="3">
        <v>56600</v>
      </c>
      <c r="O89" s="3">
        <v>53400</v>
      </c>
    </row>
    <row r="90" spans="1:15" ht="165.75" customHeight="1" x14ac:dyDescent="0.2">
      <c r="A90" s="7" t="s">
        <v>5</v>
      </c>
      <c r="B90" s="7"/>
      <c r="C90" s="8" t="s">
        <v>23</v>
      </c>
      <c r="D90" s="10" t="s">
        <v>234</v>
      </c>
      <c r="E90" s="7"/>
      <c r="F90" s="7"/>
      <c r="G90" s="7"/>
      <c r="H90" s="7"/>
      <c r="I90" s="7"/>
      <c r="J90" s="9"/>
      <c r="K90" s="3">
        <f>K91</f>
        <v>19292581</v>
      </c>
      <c r="L90" s="3">
        <f t="shared" ref="L90:O90" si="26">L91</f>
        <v>19267336.420000002</v>
      </c>
      <c r="M90" s="3">
        <f t="shared" si="26"/>
        <v>0</v>
      </c>
      <c r="N90" s="3">
        <f t="shared" si="26"/>
        <v>0</v>
      </c>
      <c r="O90" s="3">
        <f t="shared" si="26"/>
        <v>0</v>
      </c>
    </row>
    <row r="91" spans="1:15" ht="191.25" customHeight="1" x14ac:dyDescent="0.2">
      <c r="A91" s="2" t="s">
        <v>5</v>
      </c>
      <c r="B91" s="2"/>
      <c r="C91" s="4" t="s">
        <v>23</v>
      </c>
      <c r="D91" s="10"/>
      <c r="E91" s="2" t="s">
        <v>114</v>
      </c>
      <c r="F91" s="2" t="s">
        <v>116</v>
      </c>
      <c r="G91" s="22" t="s">
        <v>163</v>
      </c>
      <c r="H91" s="22" t="s">
        <v>162</v>
      </c>
      <c r="I91" s="22" t="s">
        <v>82</v>
      </c>
      <c r="J91" s="3" t="s">
        <v>161</v>
      </c>
      <c r="K91" s="3">
        <v>19292581</v>
      </c>
      <c r="L91" s="3">
        <v>19267336.420000002</v>
      </c>
      <c r="M91" s="3"/>
      <c r="N91" s="3"/>
      <c r="O91" s="3"/>
    </row>
    <row r="92" spans="1:15" ht="63.75" customHeight="1" x14ac:dyDescent="0.2">
      <c r="A92" s="7" t="s">
        <v>5</v>
      </c>
      <c r="B92" s="7"/>
      <c r="C92" s="8" t="s">
        <v>24</v>
      </c>
      <c r="D92" s="10" t="s">
        <v>238</v>
      </c>
      <c r="E92" s="7"/>
      <c r="F92" s="7"/>
      <c r="G92" s="7"/>
      <c r="H92" s="7"/>
      <c r="I92" s="7"/>
      <c r="J92" s="9"/>
      <c r="K92" s="3">
        <f>K93+K94+K95+K96</f>
        <v>790156</v>
      </c>
      <c r="L92" s="3">
        <f t="shared" ref="L92:O92" si="27">L93+L94+L95+L96</f>
        <v>733907.03</v>
      </c>
      <c r="M92" s="3">
        <f t="shared" si="27"/>
        <v>686300</v>
      </c>
      <c r="N92" s="3">
        <f t="shared" si="27"/>
        <v>406000</v>
      </c>
      <c r="O92" s="3">
        <f t="shared" si="27"/>
        <v>686300</v>
      </c>
    </row>
    <row r="93" spans="1:15" ht="33" customHeight="1" x14ac:dyDescent="0.2">
      <c r="A93" s="2" t="s">
        <v>5</v>
      </c>
      <c r="B93" s="2"/>
      <c r="C93" s="4" t="s">
        <v>24</v>
      </c>
      <c r="D93" s="10"/>
      <c r="E93" s="2" t="s">
        <v>115</v>
      </c>
      <c r="F93" s="2" t="s">
        <v>90</v>
      </c>
      <c r="G93" s="80" t="s">
        <v>177</v>
      </c>
      <c r="H93" s="80" t="s">
        <v>127</v>
      </c>
      <c r="I93" s="80" t="s">
        <v>342</v>
      </c>
      <c r="J93" s="81" t="s">
        <v>78</v>
      </c>
      <c r="K93" s="3">
        <v>70300</v>
      </c>
      <c r="L93" s="3">
        <v>70299.399999999994</v>
      </c>
      <c r="M93" s="3">
        <v>460300</v>
      </c>
      <c r="N93" s="3">
        <v>231000</v>
      </c>
      <c r="O93" s="3">
        <v>460300</v>
      </c>
    </row>
    <row r="94" spans="1:15" ht="33" customHeight="1" x14ac:dyDescent="0.2">
      <c r="A94" s="2" t="s">
        <v>5</v>
      </c>
      <c r="B94" s="2"/>
      <c r="C94" s="4" t="s">
        <v>24</v>
      </c>
      <c r="D94" s="10"/>
      <c r="E94" s="2" t="s">
        <v>112</v>
      </c>
      <c r="F94" s="2" t="s">
        <v>116</v>
      </c>
      <c r="G94" s="80"/>
      <c r="H94" s="80"/>
      <c r="I94" s="80"/>
      <c r="J94" s="82"/>
      <c r="K94" s="3">
        <v>0</v>
      </c>
      <c r="L94" s="3">
        <v>0</v>
      </c>
      <c r="M94" s="3">
        <v>188000</v>
      </c>
      <c r="N94" s="3">
        <v>100000</v>
      </c>
      <c r="O94" s="3">
        <v>188000</v>
      </c>
    </row>
    <row r="95" spans="1:15" ht="33" customHeight="1" x14ac:dyDescent="0.2">
      <c r="A95" s="2" t="s">
        <v>5</v>
      </c>
      <c r="B95" s="2"/>
      <c r="C95" s="4" t="s">
        <v>24</v>
      </c>
      <c r="D95" s="10"/>
      <c r="E95" s="2" t="s">
        <v>116</v>
      </c>
      <c r="F95" s="2" t="s">
        <v>89</v>
      </c>
      <c r="G95" s="80"/>
      <c r="H95" s="80"/>
      <c r="I95" s="80"/>
      <c r="J95" s="82"/>
      <c r="K95" s="3">
        <v>130070</v>
      </c>
      <c r="L95" s="3">
        <v>123823.03999999999</v>
      </c>
      <c r="M95" s="3">
        <v>38000</v>
      </c>
      <c r="N95" s="3">
        <v>75000</v>
      </c>
      <c r="O95" s="3">
        <v>38000</v>
      </c>
    </row>
    <row r="96" spans="1:15" ht="33" customHeight="1" x14ac:dyDescent="0.2">
      <c r="A96" s="2" t="s">
        <v>5</v>
      </c>
      <c r="B96" s="2"/>
      <c r="C96" s="4" t="s">
        <v>24</v>
      </c>
      <c r="D96" s="10"/>
      <c r="E96" s="2" t="s">
        <v>114</v>
      </c>
      <c r="F96" s="2" t="s">
        <v>113</v>
      </c>
      <c r="G96" s="80"/>
      <c r="H96" s="80"/>
      <c r="I96" s="80"/>
      <c r="J96" s="83"/>
      <c r="K96" s="3">
        <v>589786</v>
      </c>
      <c r="L96" s="3">
        <v>539784.59</v>
      </c>
      <c r="M96" s="3">
        <v>0</v>
      </c>
      <c r="N96" s="3">
        <v>0</v>
      </c>
      <c r="O96" s="3">
        <v>0</v>
      </c>
    </row>
    <row r="97" spans="1:15" ht="23.25" customHeight="1" x14ac:dyDescent="0.2">
      <c r="A97" s="7" t="s">
        <v>25</v>
      </c>
      <c r="B97" s="86" t="s">
        <v>0</v>
      </c>
      <c r="C97" s="87"/>
      <c r="D97" s="88"/>
      <c r="E97" s="7"/>
      <c r="F97" s="7"/>
      <c r="G97" s="7"/>
      <c r="H97" s="7"/>
      <c r="I97" s="7"/>
      <c r="J97" s="9"/>
      <c r="K97" s="3">
        <f>K98+K101+K104+K106+K108+K110</f>
        <v>113745818</v>
      </c>
      <c r="L97" s="3">
        <f t="shared" ref="L97:O97" si="28">L98+L101+L104+L106+L108+L110</f>
        <v>75127024.380000025</v>
      </c>
      <c r="M97" s="3">
        <f t="shared" si="28"/>
        <v>92471000</v>
      </c>
      <c r="N97" s="3">
        <f t="shared" si="28"/>
        <v>301856100</v>
      </c>
      <c r="O97" s="3">
        <f t="shared" si="28"/>
        <v>391889200</v>
      </c>
    </row>
    <row r="98" spans="1:15" ht="51" x14ac:dyDescent="0.2">
      <c r="A98" s="7" t="s">
        <v>25</v>
      </c>
      <c r="B98" s="7"/>
      <c r="C98" s="8" t="s">
        <v>26</v>
      </c>
      <c r="D98" s="4" t="s">
        <v>189</v>
      </c>
      <c r="E98" s="7"/>
      <c r="F98" s="7"/>
      <c r="G98" s="7"/>
      <c r="H98" s="7"/>
      <c r="I98" s="7"/>
      <c r="J98" s="7"/>
      <c r="K98" s="3">
        <f>K99+K100</f>
        <v>26639354</v>
      </c>
      <c r="L98" s="3">
        <f t="shared" ref="L98:O98" si="29">L99+L100</f>
        <v>0</v>
      </c>
      <c r="M98" s="3">
        <f t="shared" si="29"/>
        <v>18114000</v>
      </c>
      <c r="N98" s="3">
        <f t="shared" si="29"/>
        <v>225529000</v>
      </c>
      <c r="O98" s="3">
        <f t="shared" si="29"/>
        <v>309529000</v>
      </c>
    </row>
    <row r="99" spans="1:15" ht="64.5" customHeight="1" x14ac:dyDescent="0.2">
      <c r="A99" s="2" t="s">
        <v>25</v>
      </c>
      <c r="B99" s="2"/>
      <c r="C99" s="4" t="s">
        <v>26</v>
      </c>
      <c r="D99" s="11"/>
      <c r="E99" s="2" t="s">
        <v>115</v>
      </c>
      <c r="F99" s="2" t="s">
        <v>88</v>
      </c>
      <c r="G99" s="74" t="s">
        <v>247</v>
      </c>
      <c r="H99" s="74" t="s">
        <v>248</v>
      </c>
      <c r="I99" s="74" t="s">
        <v>249</v>
      </c>
      <c r="J99" s="74" t="s">
        <v>250</v>
      </c>
      <c r="K99" s="3">
        <v>12499176</v>
      </c>
      <c r="L99" s="3"/>
      <c r="M99" s="3">
        <v>5000000</v>
      </c>
      <c r="N99" s="3">
        <v>10000000</v>
      </c>
      <c r="O99" s="3">
        <v>10000000</v>
      </c>
    </row>
    <row r="100" spans="1:15" ht="64.5" customHeight="1" x14ac:dyDescent="0.2">
      <c r="A100" s="2" t="s">
        <v>25</v>
      </c>
      <c r="B100" s="2"/>
      <c r="C100" s="4" t="s">
        <v>26</v>
      </c>
      <c r="D100" s="4"/>
      <c r="E100" s="2" t="s">
        <v>115</v>
      </c>
      <c r="F100" s="2" t="s">
        <v>90</v>
      </c>
      <c r="G100" s="75"/>
      <c r="H100" s="75"/>
      <c r="I100" s="75"/>
      <c r="J100" s="75"/>
      <c r="K100" s="3">
        <v>14140178</v>
      </c>
      <c r="L100" s="3"/>
      <c r="M100" s="3">
        <v>13114000</v>
      </c>
      <c r="N100" s="3">
        <v>215529000</v>
      </c>
      <c r="O100" s="3">
        <v>299529000</v>
      </c>
    </row>
    <row r="101" spans="1:15" ht="25.5" x14ac:dyDescent="0.2">
      <c r="A101" s="7" t="s">
        <v>25</v>
      </c>
      <c r="B101" s="7"/>
      <c r="C101" s="8" t="s">
        <v>2</v>
      </c>
      <c r="D101" s="4" t="s">
        <v>213</v>
      </c>
      <c r="E101" s="7"/>
      <c r="F101" s="7"/>
      <c r="G101" s="7"/>
      <c r="H101" s="7"/>
      <c r="I101" s="7"/>
      <c r="J101" s="7"/>
      <c r="K101" s="3">
        <f>K102+K103</f>
        <v>27953308</v>
      </c>
      <c r="L101" s="3">
        <f t="shared" ref="L101:O101" si="30">L102+L103</f>
        <v>27740266.260000002</v>
      </c>
      <c r="M101" s="3">
        <f t="shared" si="30"/>
        <v>25952100</v>
      </c>
      <c r="N101" s="3">
        <f t="shared" si="30"/>
        <v>26531500</v>
      </c>
      <c r="O101" s="3">
        <f t="shared" si="30"/>
        <v>26531500</v>
      </c>
    </row>
    <row r="102" spans="1:15" ht="165.75" customHeight="1" x14ac:dyDescent="0.2">
      <c r="A102" s="2" t="s">
        <v>25</v>
      </c>
      <c r="B102" s="2"/>
      <c r="C102" s="4" t="s">
        <v>2</v>
      </c>
      <c r="D102" s="4"/>
      <c r="E102" s="2" t="s">
        <v>115</v>
      </c>
      <c r="F102" s="2" t="s">
        <v>113</v>
      </c>
      <c r="G102" s="74" t="s">
        <v>251</v>
      </c>
      <c r="H102" s="74" t="s">
        <v>252</v>
      </c>
      <c r="I102" s="74" t="s">
        <v>253</v>
      </c>
      <c r="J102" s="74" t="s">
        <v>254</v>
      </c>
      <c r="K102" s="3">
        <v>27823308</v>
      </c>
      <c r="L102" s="3">
        <v>27610266.260000002</v>
      </c>
      <c r="M102" s="3">
        <v>25952100</v>
      </c>
      <c r="N102" s="3">
        <v>26531500</v>
      </c>
      <c r="O102" s="3">
        <v>26531500</v>
      </c>
    </row>
    <row r="103" spans="1:15" ht="165.75" customHeight="1" x14ac:dyDescent="0.2">
      <c r="A103" s="2" t="s">
        <v>25</v>
      </c>
      <c r="B103" s="2"/>
      <c r="C103" s="14" t="s">
        <v>2</v>
      </c>
      <c r="D103" s="14"/>
      <c r="E103" s="2" t="s">
        <v>115</v>
      </c>
      <c r="F103" s="2" t="s">
        <v>90</v>
      </c>
      <c r="G103" s="75"/>
      <c r="H103" s="75"/>
      <c r="I103" s="75"/>
      <c r="J103" s="75"/>
      <c r="K103" s="3">
        <v>130000</v>
      </c>
      <c r="L103" s="3">
        <v>130000</v>
      </c>
      <c r="M103" s="3"/>
      <c r="N103" s="3"/>
      <c r="O103" s="3"/>
    </row>
    <row r="104" spans="1:15" ht="25.5" x14ac:dyDescent="0.2">
      <c r="A104" s="7" t="s">
        <v>25</v>
      </c>
      <c r="B104" s="7"/>
      <c r="C104" s="8" t="s">
        <v>3</v>
      </c>
      <c r="D104" s="4" t="s">
        <v>214</v>
      </c>
      <c r="E104" s="7"/>
      <c r="F104" s="7"/>
      <c r="G104" s="7"/>
      <c r="H104" s="7"/>
      <c r="I104" s="7"/>
      <c r="J104" s="7"/>
      <c r="K104" s="3">
        <f>K105</f>
        <v>46824700</v>
      </c>
      <c r="L104" s="3">
        <f t="shared" ref="L104:O104" si="31">L105</f>
        <v>46788606.950000003</v>
      </c>
      <c r="M104" s="3">
        <f t="shared" si="31"/>
        <v>46868500</v>
      </c>
      <c r="N104" s="3">
        <f t="shared" si="31"/>
        <v>48792300</v>
      </c>
      <c r="O104" s="3">
        <f t="shared" si="31"/>
        <v>48792300</v>
      </c>
    </row>
    <row r="105" spans="1:15" ht="165.75" x14ac:dyDescent="0.2">
      <c r="A105" s="2" t="s">
        <v>25</v>
      </c>
      <c r="B105" s="2"/>
      <c r="C105" s="4" t="s">
        <v>3</v>
      </c>
      <c r="D105" s="4"/>
      <c r="E105" s="2" t="s">
        <v>115</v>
      </c>
      <c r="F105" s="2" t="s">
        <v>113</v>
      </c>
      <c r="G105" s="15" t="s">
        <v>255</v>
      </c>
      <c r="H105" s="15" t="s">
        <v>256</v>
      </c>
      <c r="I105" s="15" t="s">
        <v>257</v>
      </c>
      <c r="J105" s="15" t="s">
        <v>258</v>
      </c>
      <c r="K105" s="3">
        <v>46824700</v>
      </c>
      <c r="L105" s="3">
        <v>46788606.950000003</v>
      </c>
      <c r="M105" s="3">
        <v>46868500</v>
      </c>
      <c r="N105" s="3">
        <v>48792300</v>
      </c>
      <c r="O105" s="3">
        <v>48792300</v>
      </c>
    </row>
    <row r="106" spans="1:15" ht="25.5" x14ac:dyDescent="0.2">
      <c r="A106" s="2" t="s">
        <v>25</v>
      </c>
      <c r="B106" s="2"/>
      <c r="C106" s="15" t="s">
        <v>187</v>
      </c>
      <c r="D106" s="15" t="s">
        <v>215</v>
      </c>
      <c r="E106" s="2"/>
      <c r="F106" s="2"/>
      <c r="G106" s="15"/>
      <c r="H106" s="15"/>
      <c r="I106" s="15"/>
      <c r="J106" s="15"/>
      <c r="K106" s="3">
        <f>K107</f>
        <v>11357</v>
      </c>
      <c r="L106" s="3">
        <f t="shared" ref="L106:O106" si="32">L107</f>
        <v>11356.2</v>
      </c>
      <c r="M106" s="3">
        <f t="shared" si="32"/>
        <v>0</v>
      </c>
      <c r="N106" s="3">
        <f t="shared" si="32"/>
        <v>0</v>
      </c>
      <c r="O106" s="3">
        <f t="shared" si="32"/>
        <v>5500000</v>
      </c>
    </row>
    <row r="107" spans="1:15" ht="102" x14ac:dyDescent="0.2">
      <c r="A107" s="2" t="s">
        <v>25</v>
      </c>
      <c r="B107" s="2"/>
      <c r="C107" s="14" t="s">
        <v>187</v>
      </c>
      <c r="D107" s="14"/>
      <c r="E107" s="2" t="s">
        <v>90</v>
      </c>
      <c r="F107" s="2" t="s">
        <v>115</v>
      </c>
      <c r="G107" s="18" t="s">
        <v>259</v>
      </c>
      <c r="H107" s="18" t="s">
        <v>260</v>
      </c>
      <c r="I107" s="18" t="s">
        <v>261</v>
      </c>
      <c r="J107" s="18" t="s">
        <v>262</v>
      </c>
      <c r="K107" s="3">
        <v>11357</v>
      </c>
      <c r="L107" s="3">
        <v>11356.2</v>
      </c>
      <c r="M107" s="3"/>
      <c r="N107" s="3"/>
      <c r="O107" s="3">
        <v>5500000</v>
      </c>
    </row>
    <row r="108" spans="1:15" ht="63.75" x14ac:dyDescent="0.2">
      <c r="A108" s="7" t="s">
        <v>25</v>
      </c>
      <c r="B108" s="7"/>
      <c r="C108" s="8" t="s">
        <v>4</v>
      </c>
      <c r="D108" s="10" t="s">
        <v>220</v>
      </c>
      <c r="E108" s="7"/>
      <c r="F108" s="7"/>
      <c r="G108" s="7"/>
      <c r="H108" s="7"/>
      <c r="I108" s="7"/>
      <c r="J108" s="7"/>
      <c r="K108" s="3">
        <f>K109</f>
        <v>520590</v>
      </c>
      <c r="L108" s="3">
        <f t="shared" ref="L108:O108" si="33">L109</f>
        <v>520589.29</v>
      </c>
      <c r="M108" s="3">
        <f t="shared" si="33"/>
        <v>1536400</v>
      </c>
      <c r="N108" s="3">
        <f t="shared" si="33"/>
        <v>1003300</v>
      </c>
      <c r="O108" s="3">
        <f t="shared" si="33"/>
        <v>1536400</v>
      </c>
    </row>
    <row r="109" spans="1:15" ht="63.75" x14ac:dyDescent="0.2">
      <c r="A109" s="2" t="s">
        <v>25</v>
      </c>
      <c r="B109" s="2"/>
      <c r="C109" s="4" t="s">
        <v>4</v>
      </c>
      <c r="D109" s="10"/>
      <c r="E109" s="2" t="s">
        <v>115</v>
      </c>
      <c r="F109" s="2" t="s">
        <v>113</v>
      </c>
      <c r="G109" s="19" t="s">
        <v>263</v>
      </c>
      <c r="H109" s="19" t="s">
        <v>264</v>
      </c>
      <c r="I109" s="19" t="s">
        <v>265</v>
      </c>
      <c r="J109" s="19" t="s">
        <v>266</v>
      </c>
      <c r="K109" s="3">
        <v>520590</v>
      </c>
      <c r="L109" s="3">
        <v>520589.29</v>
      </c>
      <c r="M109" s="3">
        <v>1536400</v>
      </c>
      <c r="N109" s="3">
        <v>1003300</v>
      </c>
      <c r="O109" s="3">
        <v>1536400</v>
      </c>
    </row>
    <row r="110" spans="1:15" ht="25.5" x14ac:dyDescent="0.2">
      <c r="A110" s="69" t="s">
        <v>25</v>
      </c>
      <c r="B110" s="69"/>
      <c r="C110" s="70" t="s">
        <v>186</v>
      </c>
      <c r="D110" s="38" t="s">
        <v>243</v>
      </c>
      <c r="E110" s="69"/>
      <c r="F110" s="69"/>
      <c r="G110" s="19"/>
      <c r="H110" s="19"/>
      <c r="I110" s="19"/>
      <c r="J110" s="19"/>
      <c r="K110" s="3">
        <f>K111+K112</f>
        <v>11796509</v>
      </c>
      <c r="L110" s="3">
        <f t="shared" ref="L110:O110" si="34">L111+L112</f>
        <v>66205.679999999993</v>
      </c>
      <c r="M110" s="3">
        <f t="shared" si="34"/>
        <v>0</v>
      </c>
      <c r="N110" s="3">
        <f t="shared" si="34"/>
        <v>0</v>
      </c>
      <c r="O110" s="3">
        <f t="shared" si="34"/>
        <v>0</v>
      </c>
    </row>
    <row r="111" spans="1:15" ht="140.25" customHeight="1" x14ac:dyDescent="0.2">
      <c r="A111" s="69" t="s">
        <v>25</v>
      </c>
      <c r="B111" s="69"/>
      <c r="C111" s="70" t="s">
        <v>186</v>
      </c>
      <c r="D111" s="38"/>
      <c r="E111" s="69" t="s">
        <v>115</v>
      </c>
      <c r="F111" s="69" t="s">
        <v>113</v>
      </c>
      <c r="G111" s="112" t="s">
        <v>479</v>
      </c>
      <c r="H111" s="112" t="s">
        <v>480</v>
      </c>
      <c r="I111" s="112" t="s">
        <v>477</v>
      </c>
      <c r="J111" s="112" t="s">
        <v>478</v>
      </c>
      <c r="K111" s="3">
        <v>66207</v>
      </c>
      <c r="L111" s="3">
        <v>66205.679999999993</v>
      </c>
      <c r="M111" s="3"/>
      <c r="N111" s="3"/>
      <c r="O111" s="3"/>
    </row>
    <row r="112" spans="1:15" ht="25.5" x14ac:dyDescent="0.2">
      <c r="A112" s="69" t="s">
        <v>25</v>
      </c>
      <c r="B112" s="69"/>
      <c r="C112" s="70" t="s">
        <v>186</v>
      </c>
      <c r="D112" s="38"/>
      <c r="E112" s="69" t="s">
        <v>115</v>
      </c>
      <c r="F112" s="69" t="s">
        <v>88</v>
      </c>
      <c r="G112" s="112"/>
      <c r="H112" s="112"/>
      <c r="I112" s="112"/>
      <c r="J112" s="112"/>
      <c r="K112" s="3">
        <v>11730302</v>
      </c>
      <c r="L112" s="3"/>
      <c r="M112" s="3"/>
      <c r="N112" s="3"/>
      <c r="O112" s="3"/>
    </row>
    <row r="113" spans="1:15" ht="23.25" customHeight="1" x14ac:dyDescent="0.2">
      <c r="A113" s="7" t="s">
        <v>27</v>
      </c>
      <c r="B113" s="86" t="s">
        <v>106</v>
      </c>
      <c r="C113" s="87"/>
      <c r="D113" s="88"/>
      <c r="E113" s="7"/>
      <c r="F113" s="7"/>
      <c r="G113" s="7"/>
      <c r="H113" s="7"/>
      <c r="I113" s="7"/>
      <c r="J113" s="7"/>
      <c r="K113" s="3">
        <f>K114+K118+K122+K126+K129+K131+K135+K146+K138+K142+K116+K124+K133+K144+K140</f>
        <v>3456082123.2799997</v>
      </c>
      <c r="L113" s="3">
        <f t="shared" ref="L113:O113" si="35">L114+L118+L122+L126+L129+L131+L135+L146+L138+L142+L116+L124+L133+L144+L140</f>
        <v>3234771334.9499998</v>
      </c>
      <c r="M113" s="3">
        <f t="shared" si="35"/>
        <v>4462882500</v>
      </c>
      <c r="N113" s="3">
        <f t="shared" si="35"/>
        <v>223484100</v>
      </c>
      <c r="O113" s="3">
        <f t="shared" si="35"/>
        <v>239210800</v>
      </c>
    </row>
    <row r="114" spans="1:15" ht="25.5" x14ac:dyDescent="0.2">
      <c r="A114" s="7" t="s">
        <v>27</v>
      </c>
      <c r="B114" s="7"/>
      <c r="C114" s="8" t="s">
        <v>28</v>
      </c>
      <c r="D114" s="4" t="s">
        <v>190</v>
      </c>
      <c r="E114" s="7"/>
      <c r="F114" s="7"/>
      <c r="G114" s="7"/>
      <c r="H114" s="7"/>
      <c r="I114" s="7"/>
      <c r="J114" s="7"/>
      <c r="K114" s="3">
        <f>K115</f>
        <v>11917579</v>
      </c>
      <c r="L114" s="3">
        <f t="shared" ref="L114:O114" si="36">L115</f>
        <v>11783429.76</v>
      </c>
      <c r="M114" s="3">
        <f t="shared" si="36"/>
        <v>3428300</v>
      </c>
      <c r="N114" s="3">
        <f t="shared" si="36"/>
        <v>3428300</v>
      </c>
      <c r="O114" s="3">
        <f t="shared" si="36"/>
        <v>3428300</v>
      </c>
    </row>
    <row r="115" spans="1:15" ht="229.5" x14ac:dyDescent="0.2">
      <c r="A115" s="2" t="s">
        <v>27</v>
      </c>
      <c r="B115" s="2"/>
      <c r="C115" s="4" t="s">
        <v>28</v>
      </c>
      <c r="D115" s="4"/>
      <c r="E115" s="2" t="s">
        <v>115</v>
      </c>
      <c r="F115" s="2" t="s">
        <v>90</v>
      </c>
      <c r="G115" s="42" t="s">
        <v>464</v>
      </c>
      <c r="H115" s="42" t="s">
        <v>465</v>
      </c>
      <c r="I115" s="42" t="s">
        <v>70</v>
      </c>
      <c r="J115" s="42" t="s">
        <v>466</v>
      </c>
      <c r="K115" s="3">
        <v>11917579</v>
      </c>
      <c r="L115" s="3">
        <v>11783429.76</v>
      </c>
      <c r="M115" s="3">
        <v>3428300</v>
      </c>
      <c r="N115" s="3">
        <v>3428300</v>
      </c>
      <c r="O115" s="3">
        <v>3428300</v>
      </c>
    </row>
    <row r="116" spans="1:15" ht="83.25" customHeight="1" x14ac:dyDescent="0.2">
      <c r="A116" s="65" t="s">
        <v>27</v>
      </c>
      <c r="B116" s="65"/>
      <c r="C116" s="64" t="s">
        <v>51</v>
      </c>
      <c r="D116" s="64" t="s">
        <v>586</v>
      </c>
      <c r="E116" s="65"/>
      <c r="F116" s="65"/>
      <c r="G116" s="66"/>
      <c r="H116" s="66"/>
      <c r="I116" s="66"/>
      <c r="J116" s="66"/>
      <c r="K116" s="3">
        <f>K117</f>
        <v>9684782</v>
      </c>
      <c r="L116" s="3">
        <f t="shared" ref="L116:O116" si="37">L117</f>
        <v>0</v>
      </c>
      <c r="M116" s="3">
        <f t="shared" si="37"/>
        <v>0</v>
      </c>
      <c r="N116" s="3">
        <f t="shared" si="37"/>
        <v>0</v>
      </c>
      <c r="O116" s="3">
        <f t="shared" si="37"/>
        <v>0</v>
      </c>
    </row>
    <row r="117" spans="1:15" ht="63.75" x14ac:dyDescent="0.2">
      <c r="A117" s="65" t="s">
        <v>27</v>
      </c>
      <c r="B117" s="65"/>
      <c r="C117" s="64" t="s">
        <v>51</v>
      </c>
      <c r="D117" s="64"/>
      <c r="E117" s="65" t="s">
        <v>116</v>
      </c>
      <c r="F117" s="65" t="s">
        <v>121</v>
      </c>
      <c r="G117" s="66" t="s">
        <v>587</v>
      </c>
      <c r="H117" s="66" t="s">
        <v>588</v>
      </c>
      <c r="I117" s="66" t="s">
        <v>70</v>
      </c>
      <c r="J117" s="66" t="s">
        <v>589</v>
      </c>
      <c r="K117" s="3">
        <v>9684782</v>
      </c>
      <c r="L117" s="3"/>
      <c r="M117" s="3"/>
      <c r="N117" s="3"/>
      <c r="O117" s="3"/>
    </row>
    <row r="118" spans="1:15" ht="63.75" x14ac:dyDescent="0.2">
      <c r="A118" s="7" t="s">
        <v>27</v>
      </c>
      <c r="B118" s="7"/>
      <c r="C118" s="8" t="s">
        <v>29</v>
      </c>
      <c r="D118" s="10" t="s">
        <v>193</v>
      </c>
      <c r="E118" s="7"/>
      <c r="F118" s="7"/>
      <c r="G118" s="7"/>
      <c r="H118" s="7"/>
      <c r="I118" s="7"/>
      <c r="J118" s="7"/>
      <c r="K118" s="3">
        <f>K119+K120+K121</f>
        <v>3171752281.8899999</v>
      </c>
      <c r="L118" s="3">
        <f t="shared" ref="L118:O118" si="38">L119+L120+L121</f>
        <v>2980120103.8099999</v>
      </c>
      <c r="M118" s="3">
        <f t="shared" si="38"/>
        <v>4339511700</v>
      </c>
      <c r="N118" s="3">
        <f t="shared" si="38"/>
        <v>97768800</v>
      </c>
      <c r="O118" s="3">
        <f t="shared" si="38"/>
        <v>112257500</v>
      </c>
    </row>
    <row r="119" spans="1:15" ht="87.75" customHeight="1" x14ac:dyDescent="0.2">
      <c r="A119" s="2" t="s">
        <v>27</v>
      </c>
      <c r="B119" s="2"/>
      <c r="C119" s="4" t="s">
        <v>29</v>
      </c>
      <c r="D119" s="10"/>
      <c r="E119" s="2" t="s">
        <v>119</v>
      </c>
      <c r="F119" s="2" t="s">
        <v>115</v>
      </c>
      <c r="G119" s="91" t="s">
        <v>400</v>
      </c>
      <c r="H119" s="91" t="s">
        <v>467</v>
      </c>
      <c r="I119" s="91" t="s">
        <v>71</v>
      </c>
      <c r="J119" s="91" t="s">
        <v>590</v>
      </c>
      <c r="K119" s="3">
        <v>3171013990</v>
      </c>
      <c r="L119" s="3">
        <v>2979398917.6100001</v>
      </c>
      <c r="M119" s="3">
        <v>4336533200</v>
      </c>
      <c r="N119" s="3">
        <v>95116500</v>
      </c>
      <c r="O119" s="3">
        <v>109618900</v>
      </c>
    </row>
    <row r="120" spans="1:15" ht="87.75" customHeight="1" x14ac:dyDescent="0.2">
      <c r="A120" s="2" t="s">
        <v>27</v>
      </c>
      <c r="B120" s="2"/>
      <c r="C120" s="36" t="s">
        <v>29</v>
      </c>
      <c r="D120" s="10"/>
      <c r="E120" s="2" t="s">
        <v>119</v>
      </c>
      <c r="F120" s="2" t="s">
        <v>119</v>
      </c>
      <c r="G120" s="92"/>
      <c r="H120" s="92"/>
      <c r="I120" s="92"/>
      <c r="J120" s="92"/>
      <c r="K120" s="3">
        <v>17100</v>
      </c>
      <c r="L120" s="3"/>
      <c r="M120" s="3">
        <v>4500</v>
      </c>
      <c r="N120" s="3">
        <v>4500</v>
      </c>
      <c r="O120" s="3">
        <v>4500</v>
      </c>
    </row>
    <row r="121" spans="1:15" ht="62.25" customHeight="1" x14ac:dyDescent="0.2">
      <c r="A121" s="65" t="s">
        <v>27</v>
      </c>
      <c r="B121" s="65"/>
      <c r="C121" s="64" t="s">
        <v>29</v>
      </c>
      <c r="D121" s="10"/>
      <c r="E121" s="65" t="s">
        <v>114</v>
      </c>
      <c r="F121" s="65" t="s">
        <v>116</v>
      </c>
      <c r="G121" s="101"/>
      <c r="H121" s="101"/>
      <c r="I121" s="101"/>
      <c r="J121" s="101"/>
      <c r="K121" s="3">
        <v>721191.89</v>
      </c>
      <c r="L121" s="3">
        <v>721186.2</v>
      </c>
      <c r="M121" s="3">
        <v>2974000</v>
      </c>
      <c r="N121" s="3">
        <v>2647800</v>
      </c>
      <c r="O121" s="3">
        <v>2634100</v>
      </c>
    </row>
    <row r="122" spans="1:15" ht="25.5" x14ac:dyDescent="0.2">
      <c r="A122" s="7" t="s">
        <v>27</v>
      </c>
      <c r="B122" s="7"/>
      <c r="C122" s="8" t="s">
        <v>7</v>
      </c>
      <c r="D122" s="4" t="s">
        <v>197</v>
      </c>
      <c r="E122" s="7"/>
      <c r="F122" s="7"/>
      <c r="G122" s="7"/>
      <c r="H122" s="7"/>
      <c r="I122" s="7"/>
      <c r="J122" s="7"/>
      <c r="K122" s="3">
        <f>K123</f>
        <v>42900</v>
      </c>
      <c r="L122" s="3">
        <f t="shared" ref="L122:O122" si="39">L123</f>
        <v>42899.92</v>
      </c>
      <c r="M122" s="3">
        <f t="shared" si="39"/>
        <v>99500</v>
      </c>
      <c r="N122" s="3">
        <f t="shared" si="39"/>
        <v>99500</v>
      </c>
      <c r="O122" s="3">
        <f t="shared" si="39"/>
        <v>99500</v>
      </c>
    </row>
    <row r="123" spans="1:15" ht="63.75" x14ac:dyDescent="0.2">
      <c r="A123" s="2" t="s">
        <v>27</v>
      </c>
      <c r="B123" s="2"/>
      <c r="C123" s="4" t="s">
        <v>7</v>
      </c>
      <c r="D123" s="4"/>
      <c r="E123" s="2" t="s">
        <v>115</v>
      </c>
      <c r="F123" s="2" t="s">
        <v>90</v>
      </c>
      <c r="G123" s="30" t="s">
        <v>468</v>
      </c>
      <c r="H123" s="30" t="s">
        <v>130</v>
      </c>
      <c r="I123" s="30" t="s">
        <v>469</v>
      </c>
      <c r="J123" s="30" t="s">
        <v>470</v>
      </c>
      <c r="K123" s="3">
        <v>42900</v>
      </c>
      <c r="L123" s="3">
        <v>42899.92</v>
      </c>
      <c r="M123" s="3">
        <v>99500</v>
      </c>
      <c r="N123" s="3">
        <v>99500</v>
      </c>
      <c r="O123" s="3">
        <v>99500</v>
      </c>
    </row>
    <row r="124" spans="1:15" ht="33.75" x14ac:dyDescent="0.2">
      <c r="A124" s="7" t="s">
        <v>27</v>
      </c>
      <c r="B124" s="7"/>
      <c r="C124" s="8" t="s">
        <v>52</v>
      </c>
      <c r="D124" s="71" t="s">
        <v>591</v>
      </c>
      <c r="E124" s="65"/>
      <c r="F124" s="65"/>
      <c r="G124" s="66"/>
      <c r="H124" s="66"/>
      <c r="I124" s="66"/>
      <c r="J124" s="66"/>
      <c r="K124" s="3">
        <f>K125</f>
        <v>8517734</v>
      </c>
      <c r="L124" s="3">
        <f t="shared" ref="L124:O124" si="40">L125</f>
        <v>8517734</v>
      </c>
      <c r="M124" s="3">
        <f t="shared" si="40"/>
        <v>0</v>
      </c>
      <c r="N124" s="3">
        <f t="shared" si="40"/>
        <v>0</v>
      </c>
      <c r="O124" s="3">
        <f t="shared" si="40"/>
        <v>0</v>
      </c>
    </row>
    <row r="125" spans="1:15" ht="63.75" x14ac:dyDescent="0.2">
      <c r="A125" s="65" t="s">
        <v>27</v>
      </c>
      <c r="B125" s="65"/>
      <c r="C125" s="64" t="s">
        <v>52</v>
      </c>
      <c r="D125" s="64"/>
      <c r="E125" s="65" t="s">
        <v>119</v>
      </c>
      <c r="F125" s="65" t="s">
        <v>112</v>
      </c>
      <c r="G125" s="66" t="s">
        <v>468</v>
      </c>
      <c r="H125" s="66" t="s">
        <v>130</v>
      </c>
      <c r="I125" s="66" t="s">
        <v>469</v>
      </c>
      <c r="J125" s="66" t="s">
        <v>470</v>
      </c>
      <c r="K125" s="3">
        <v>8517734</v>
      </c>
      <c r="L125" s="3">
        <v>8517734</v>
      </c>
      <c r="M125" s="3"/>
      <c r="N125" s="3"/>
      <c r="O125" s="3"/>
    </row>
    <row r="126" spans="1:15" ht="25.5" x14ac:dyDescent="0.2">
      <c r="A126" s="7" t="s">
        <v>27</v>
      </c>
      <c r="B126" s="7"/>
      <c r="C126" s="8" t="s">
        <v>2</v>
      </c>
      <c r="D126" s="4" t="s">
        <v>213</v>
      </c>
      <c r="E126" s="7"/>
      <c r="F126" s="7"/>
      <c r="G126" s="7"/>
      <c r="H126" s="7"/>
      <c r="I126" s="7"/>
      <c r="J126" s="7"/>
      <c r="K126" s="3">
        <f>K127+K128</f>
        <v>51176799</v>
      </c>
      <c r="L126" s="3">
        <f t="shared" ref="L126:O126" si="41">L127+L128</f>
        <v>47537338.460000001</v>
      </c>
      <c r="M126" s="3">
        <f t="shared" si="41"/>
        <v>20084000</v>
      </c>
      <c r="N126" s="3">
        <f t="shared" si="41"/>
        <v>20702800</v>
      </c>
      <c r="O126" s="3">
        <f t="shared" si="41"/>
        <v>20700700</v>
      </c>
    </row>
    <row r="127" spans="1:15" ht="91.5" customHeight="1" x14ac:dyDescent="0.2">
      <c r="A127" s="2" t="s">
        <v>27</v>
      </c>
      <c r="B127" s="2"/>
      <c r="C127" s="4" t="s">
        <v>2</v>
      </c>
      <c r="D127" s="4"/>
      <c r="E127" s="2" t="s">
        <v>115</v>
      </c>
      <c r="F127" s="2" t="s">
        <v>90</v>
      </c>
      <c r="G127" s="91" t="s">
        <v>125</v>
      </c>
      <c r="H127" s="91" t="s">
        <v>124</v>
      </c>
      <c r="I127" s="91" t="s">
        <v>126</v>
      </c>
      <c r="J127" s="91" t="s">
        <v>123</v>
      </c>
      <c r="K127" s="3">
        <v>43604704</v>
      </c>
      <c r="L127" s="3">
        <v>40200756.82</v>
      </c>
      <c r="M127" s="3">
        <v>20084000</v>
      </c>
      <c r="N127" s="3">
        <v>20702800</v>
      </c>
      <c r="O127" s="3">
        <v>20700700</v>
      </c>
    </row>
    <row r="128" spans="1:15" ht="91.5" customHeight="1" x14ac:dyDescent="0.2">
      <c r="A128" s="65" t="s">
        <v>27</v>
      </c>
      <c r="B128" s="65"/>
      <c r="C128" s="64" t="s">
        <v>2</v>
      </c>
      <c r="D128" s="64"/>
      <c r="E128" s="65" t="s">
        <v>119</v>
      </c>
      <c r="F128" s="65" t="s">
        <v>115</v>
      </c>
      <c r="G128" s="101"/>
      <c r="H128" s="101"/>
      <c r="I128" s="101"/>
      <c r="J128" s="101"/>
      <c r="K128" s="3">
        <v>7572095</v>
      </c>
      <c r="L128" s="3">
        <v>7336581.6399999997</v>
      </c>
      <c r="M128" s="3"/>
      <c r="N128" s="3"/>
      <c r="O128" s="3"/>
    </row>
    <row r="129" spans="1:15" ht="25.5" x14ac:dyDescent="0.2">
      <c r="A129" s="7" t="s">
        <v>27</v>
      </c>
      <c r="B129" s="7"/>
      <c r="C129" s="8" t="s">
        <v>3</v>
      </c>
      <c r="D129" s="4" t="s">
        <v>214</v>
      </c>
      <c r="E129" s="7"/>
      <c r="F129" s="7"/>
      <c r="G129" s="7"/>
      <c r="H129" s="7"/>
      <c r="I129" s="7"/>
      <c r="J129" s="7"/>
      <c r="K129" s="3">
        <f>K130</f>
        <v>41511336</v>
      </c>
      <c r="L129" s="3">
        <f t="shared" ref="L129:O129" si="42">L130</f>
        <v>41267022.979999997</v>
      </c>
      <c r="M129" s="3">
        <f t="shared" si="42"/>
        <v>50062100</v>
      </c>
      <c r="N129" s="3">
        <f t="shared" si="42"/>
        <v>52118100</v>
      </c>
      <c r="O129" s="3">
        <f t="shared" si="42"/>
        <v>52118100</v>
      </c>
    </row>
    <row r="130" spans="1:15" ht="165.75" x14ac:dyDescent="0.2">
      <c r="A130" s="2" t="s">
        <v>27</v>
      </c>
      <c r="B130" s="2"/>
      <c r="C130" s="4" t="s">
        <v>3</v>
      </c>
      <c r="D130" s="4"/>
      <c r="E130" s="2" t="s">
        <v>115</v>
      </c>
      <c r="F130" s="2" t="s">
        <v>90</v>
      </c>
      <c r="G130" s="30" t="s">
        <v>125</v>
      </c>
      <c r="H130" s="30" t="s">
        <v>124</v>
      </c>
      <c r="I130" s="30" t="s">
        <v>126</v>
      </c>
      <c r="J130" s="30" t="s">
        <v>123</v>
      </c>
      <c r="K130" s="3">
        <v>41511336</v>
      </c>
      <c r="L130" s="3">
        <v>41267022.979999997</v>
      </c>
      <c r="M130" s="3">
        <v>50062100</v>
      </c>
      <c r="N130" s="3">
        <v>52118100</v>
      </c>
      <c r="O130" s="3">
        <v>52118100</v>
      </c>
    </row>
    <row r="131" spans="1:15" ht="63.75" x14ac:dyDescent="0.2">
      <c r="A131" s="7" t="s">
        <v>27</v>
      </c>
      <c r="B131" s="7"/>
      <c r="C131" s="8" t="s">
        <v>13</v>
      </c>
      <c r="D131" s="10" t="s">
        <v>218</v>
      </c>
      <c r="E131" s="7"/>
      <c r="F131" s="7"/>
      <c r="G131" s="7"/>
      <c r="H131" s="7"/>
      <c r="I131" s="7"/>
      <c r="J131" s="7"/>
      <c r="K131" s="3">
        <f>K132</f>
        <v>25161981</v>
      </c>
      <c r="L131" s="3">
        <f t="shared" ref="L131:O131" si="43">L132</f>
        <v>25065250.949999999</v>
      </c>
      <c r="M131" s="3">
        <f t="shared" si="43"/>
        <v>25287900</v>
      </c>
      <c r="N131" s="3">
        <f t="shared" si="43"/>
        <v>26206200</v>
      </c>
      <c r="O131" s="3">
        <f t="shared" si="43"/>
        <v>26197700</v>
      </c>
    </row>
    <row r="132" spans="1:15" ht="63.75" x14ac:dyDescent="0.2">
      <c r="A132" s="2" t="s">
        <v>27</v>
      </c>
      <c r="B132" s="2"/>
      <c r="C132" s="4" t="s">
        <v>13</v>
      </c>
      <c r="D132" s="10"/>
      <c r="E132" s="2" t="s">
        <v>89</v>
      </c>
      <c r="F132" s="2" t="s">
        <v>115</v>
      </c>
      <c r="G132" s="30" t="s">
        <v>471</v>
      </c>
      <c r="H132" s="30" t="s">
        <v>145</v>
      </c>
      <c r="I132" s="30" t="s">
        <v>144</v>
      </c>
      <c r="J132" s="30" t="s">
        <v>472</v>
      </c>
      <c r="K132" s="3">
        <v>25161981</v>
      </c>
      <c r="L132" s="3">
        <v>25065250.949999999</v>
      </c>
      <c r="M132" s="3">
        <v>25287900</v>
      </c>
      <c r="N132" s="3">
        <v>26206200</v>
      </c>
      <c r="O132" s="3">
        <v>26197700</v>
      </c>
    </row>
    <row r="133" spans="1:15" ht="25.5" x14ac:dyDescent="0.2">
      <c r="A133" s="7" t="s">
        <v>27</v>
      </c>
      <c r="B133" s="7"/>
      <c r="C133" s="8" t="s">
        <v>14</v>
      </c>
      <c r="D133" s="10"/>
      <c r="E133" s="65"/>
      <c r="F133" s="65"/>
      <c r="G133" s="66"/>
      <c r="H133" s="66"/>
      <c r="I133" s="66"/>
      <c r="J133" s="66"/>
      <c r="K133" s="3">
        <f>K134</f>
        <v>88338</v>
      </c>
      <c r="L133" s="3">
        <f t="shared" ref="L133:O133" si="44">L134</f>
        <v>87830</v>
      </c>
      <c r="M133" s="3">
        <f t="shared" si="44"/>
        <v>0</v>
      </c>
      <c r="N133" s="3">
        <f t="shared" si="44"/>
        <v>0</v>
      </c>
      <c r="O133" s="3">
        <f t="shared" si="44"/>
        <v>0</v>
      </c>
    </row>
    <row r="134" spans="1:15" ht="76.5" x14ac:dyDescent="0.2">
      <c r="A134" s="7" t="s">
        <v>27</v>
      </c>
      <c r="B134" s="7"/>
      <c r="C134" s="8" t="s">
        <v>14</v>
      </c>
      <c r="D134" s="10"/>
      <c r="E134" s="65" t="s">
        <v>115</v>
      </c>
      <c r="F134" s="65" t="s">
        <v>90</v>
      </c>
      <c r="G134" s="72" t="s">
        <v>592</v>
      </c>
      <c r="H134" s="73" t="s">
        <v>593</v>
      </c>
      <c r="I134" s="73" t="s">
        <v>69</v>
      </c>
      <c r="J134" s="73" t="s">
        <v>293</v>
      </c>
      <c r="K134" s="3">
        <v>88338</v>
      </c>
      <c r="L134" s="3">
        <v>87830</v>
      </c>
      <c r="M134" s="3"/>
      <c r="N134" s="3"/>
      <c r="O134" s="3"/>
    </row>
    <row r="135" spans="1:15" ht="63.75" x14ac:dyDescent="0.2">
      <c r="A135" s="7" t="s">
        <v>27</v>
      </c>
      <c r="B135" s="7"/>
      <c r="C135" s="8" t="s">
        <v>4</v>
      </c>
      <c r="D135" s="10" t="s">
        <v>220</v>
      </c>
      <c r="E135" s="7"/>
      <c r="F135" s="7"/>
      <c r="G135" s="7"/>
      <c r="H135" s="7"/>
      <c r="I135" s="7"/>
      <c r="J135" s="7"/>
      <c r="K135" s="3">
        <f>K136+K137</f>
        <v>955683</v>
      </c>
      <c r="L135" s="3">
        <f t="shared" ref="L135:O135" si="45">L136+L137</f>
        <v>865361.87</v>
      </c>
      <c r="M135" s="3">
        <f t="shared" si="45"/>
        <v>2409000</v>
      </c>
      <c r="N135" s="3">
        <f t="shared" si="45"/>
        <v>1160400</v>
      </c>
      <c r="O135" s="3">
        <f t="shared" si="45"/>
        <v>2409000</v>
      </c>
    </row>
    <row r="136" spans="1:15" ht="51" customHeight="1" x14ac:dyDescent="0.2">
      <c r="A136" s="2" t="s">
        <v>27</v>
      </c>
      <c r="B136" s="2"/>
      <c r="C136" s="4" t="s">
        <v>4</v>
      </c>
      <c r="D136" s="10"/>
      <c r="E136" s="2" t="s">
        <v>115</v>
      </c>
      <c r="F136" s="2" t="s">
        <v>90</v>
      </c>
      <c r="G136" s="80" t="s">
        <v>169</v>
      </c>
      <c r="H136" s="80" t="s">
        <v>127</v>
      </c>
      <c r="I136" s="80" t="s">
        <v>77</v>
      </c>
      <c r="J136" s="80" t="s">
        <v>78</v>
      </c>
      <c r="K136" s="3">
        <v>706025</v>
      </c>
      <c r="L136" s="3">
        <v>706024.27</v>
      </c>
      <c r="M136" s="3">
        <v>1863300</v>
      </c>
      <c r="N136" s="3">
        <v>1048000</v>
      </c>
      <c r="O136" s="3">
        <v>1863300</v>
      </c>
    </row>
    <row r="137" spans="1:15" ht="51" customHeight="1" x14ac:dyDescent="0.2">
      <c r="A137" s="2" t="s">
        <v>27</v>
      </c>
      <c r="B137" s="2"/>
      <c r="C137" s="4" t="s">
        <v>4</v>
      </c>
      <c r="D137" s="10"/>
      <c r="E137" s="2" t="s">
        <v>89</v>
      </c>
      <c r="F137" s="2" t="s">
        <v>115</v>
      </c>
      <c r="G137" s="80"/>
      <c r="H137" s="80"/>
      <c r="I137" s="80"/>
      <c r="J137" s="80"/>
      <c r="K137" s="3">
        <v>249658</v>
      </c>
      <c r="L137" s="3">
        <v>159337.60000000001</v>
      </c>
      <c r="M137" s="3">
        <v>545700</v>
      </c>
      <c r="N137" s="3">
        <v>112400</v>
      </c>
      <c r="O137" s="3">
        <v>545700</v>
      </c>
    </row>
    <row r="138" spans="1:15" ht="23.25" customHeight="1" x14ac:dyDescent="0.2">
      <c r="A138" s="2" t="s">
        <v>27</v>
      </c>
      <c r="B138" s="2"/>
      <c r="C138" s="36" t="s">
        <v>463</v>
      </c>
      <c r="D138" s="10"/>
      <c r="E138" s="2"/>
      <c r="F138" s="2"/>
      <c r="G138" s="36"/>
      <c r="H138" s="36"/>
      <c r="I138" s="36"/>
      <c r="J138" s="36"/>
      <c r="K138" s="3">
        <f>K139</f>
        <v>52334990</v>
      </c>
      <c r="L138" s="3">
        <f t="shared" ref="L138:O146" si="46">L139</f>
        <v>52334989.200000003</v>
      </c>
      <c r="M138" s="3">
        <f t="shared" si="46"/>
        <v>0</v>
      </c>
      <c r="N138" s="3">
        <f t="shared" si="46"/>
        <v>0</v>
      </c>
      <c r="O138" s="3">
        <f t="shared" si="46"/>
        <v>0</v>
      </c>
    </row>
    <row r="139" spans="1:15" ht="89.25" x14ac:dyDescent="0.2">
      <c r="A139" s="2" t="s">
        <v>27</v>
      </c>
      <c r="B139" s="2"/>
      <c r="C139" s="36" t="s">
        <v>463</v>
      </c>
      <c r="D139" s="10"/>
      <c r="E139" s="2" t="s">
        <v>114</v>
      </c>
      <c r="F139" s="2" t="s">
        <v>116</v>
      </c>
      <c r="G139" s="36" t="s">
        <v>484</v>
      </c>
      <c r="H139" s="42" t="s">
        <v>482</v>
      </c>
      <c r="I139" s="36" t="s">
        <v>485</v>
      </c>
      <c r="J139" s="42" t="s">
        <v>483</v>
      </c>
      <c r="K139" s="3">
        <v>52334990</v>
      </c>
      <c r="L139" s="3">
        <v>52334989.200000003</v>
      </c>
      <c r="M139" s="3"/>
      <c r="N139" s="3"/>
      <c r="O139" s="3"/>
    </row>
    <row r="140" spans="1:15" ht="38.25" x14ac:dyDescent="0.2">
      <c r="A140" s="65" t="s">
        <v>27</v>
      </c>
      <c r="B140" s="65"/>
      <c r="C140" s="64" t="s">
        <v>38</v>
      </c>
      <c r="D140" s="10" t="s">
        <v>222</v>
      </c>
      <c r="E140" s="65"/>
      <c r="F140" s="65"/>
      <c r="G140" s="64"/>
      <c r="H140" s="66"/>
      <c r="I140" s="64"/>
      <c r="J140" s="66"/>
      <c r="K140" s="3">
        <f>K141</f>
        <v>12482680</v>
      </c>
      <c r="L140" s="3">
        <f t="shared" ref="L140:O140" si="47">L141</f>
        <v>0</v>
      </c>
      <c r="M140" s="3">
        <f t="shared" si="47"/>
        <v>0</v>
      </c>
      <c r="N140" s="3">
        <f t="shared" si="47"/>
        <v>0</v>
      </c>
      <c r="O140" s="3">
        <f t="shared" si="47"/>
        <v>0</v>
      </c>
    </row>
    <row r="141" spans="1:15" ht="76.5" x14ac:dyDescent="0.2">
      <c r="A141" s="65" t="s">
        <v>27</v>
      </c>
      <c r="B141" s="65"/>
      <c r="C141" s="64" t="s">
        <v>38</v>
      </c>
      <c r="D141" s="10"/>
      <c r="E141" s="65" t="s">
        <v>112</v>
      </c>
      <c r="F141" s="65" t="s">
        <v>91</v>
      </c>
      <c r="G141" s="64" t="s">
        <v>166</v>
      </c>
      <c r="H141" s="66" t="s">
        <v>594</v>
      </c>
      <c r="I141" s="64" t="s">
        <v>589</v>
      </c>
      <c r="J141" s="66" t="s">
        <v>589</v>
      </c>
      <c r="K141" s="3">
        <v>12482680</v>
      </c>
      <c r="L141" s="3"/>
      <c r="M141" s="3"/>
      <c r="N141" s="3"/>
      <c r="O141" s="3"/>
    </row>
    <row r="142" spans="1:15" ht="23.25" customHeight="1" x14ac:dyDescent="0.2">
      <c r="A142" s="2" t="s">
        <v>27</v>
      </c>
      <c r="B142" s="2"/>
      <c r="C142" s="36" t="s">
        <v>186</v>
      </c>
      <c r="D142" s="10"/>
      <c r="E142" s="2"/>
      <c r="F142" s="2"/>
      <c r="G142" s="36"/>
      <c r="H142" s="36"/>
      <c r="I142" s="36"/>
      <c r="J142" s="36"/>
      <c r="K142" s="3">
        <f>K143</f>
        <v>54320</v>
      </c>
      <c r="L142" s="3">
        <f t="shared" si="46"/>
        <v>54320</v>
      </c>
      <c r="M142" s="3">
        <f t="shared" si="46"/>
        <v>0</v>
      </c>
      <c r="N142" s="3">
        <f t="shared" si="46"/>
        <v>0</v>
      </c>
      <c r="O142" s="3">
        <f t="shared" si="46"/>
        <v>0</v>
      </c>
    </row>
    <row r="143" spans="1:15" ht="138" customHeight="1" x14ac:dyDescent="0.2">
      <c r="A143" s="2" t="s">
        <v>27</v>
      </c>
      <c r="B143" s="2"/>
      <c r="C143" s="36" t="s">
        <v>186</v>
      </c>
      <c r="D143" s="10"/>
      <c r="E143" s="2" t="s">
        <v>115</v>
      </c>
      <c r="F143" s="2" t="s">
        <v>90</v>
      </c>
      <c r="G143" s="36" t="s">
        <v>479</v>
      </c>
      <c r="H143" s="39" t="s">
        <v>480</v>
      </c>
      <c r="I143" s="39" t="s">
        <v>477</v>
      </c>
      <c r="J143" s="39" t="s">
        <v>478</v>
      </c>
      <c r="K143" s="3">
        <v>54320</v>
      </c>
      <c r="L143" s="3">
        <v>54320</v>
      </c>
      <c r="M143" s="3"/>
      <c r="N143" s="3"/>
      <c r="O143" s="3"/>
    </row>
    <row r="144" spans="1:15" ht="44.25" customHeight="1" x14ac:dyDescent="0.2">
      <c r="A144" s="65" t="s">
        <v>27</v>
      </c>
      <c r="B144" s="65"/>
      <c r="C144" s="64" t="s">
        <v>57</v>
      </c>
      <c r="D144" s="10" t="s">
        <v>226</v>
      </c>
      <c r="E144" s="65"/>
      <c r="F144" s="65"/>
      <c r="G144" s="64"/>
      <c r="H144" s="64"/>
      <c r="I144" s="64"/>
      <c r="J144" s="64"/>
      <c r="K144" s="3">
        <f>K145</f>
        <v>9346016</v>
      </c>
      <c r="L144" s="3">
        <f t="shared" ref="L144:O144" si="48">L145</f>
        <v>6040368</v>
      </c>
      <c r="M144" s="3">
        <f t="shared" si="48"/>
        <v>22000000</v>
      </c>
      <c r="N144" s="3">
        <f t="shared" si="48"/>
        <v>22000000</v>
      </c>
      <c r="O144" s="3">
        <f t="shared" si="48"/>
        <v>22000000</v>
      </c>
    </row>
    <row r="145" spans="1:15" ht="63.75" x14ac:dyDescent="0.2">
      <c r="A145" s="65" t="s">
        <v>27</v>
      </c>
      <c r="B145" s="65"/>
      <c r="C145" s="64" t="s">
        <v>57</v>
      </c>
      <c r="D145" s="10"/>
      <c r="E145" s="65" t="s">
        <v>114</v>
      </c>
      <c r="F145" s="65" t="s">
        <v>112</v>
      </c>
      <c r="G145" s="64" t="s">
        <v>587</v>
      </c>
      <c r="H145" s="64" t="s">
        <v>588</v>
      </c>
      <c r="I145" s="64" t="s">
        <v>70</v>
      </c>
      <c r="J145" s="64" t="s">
        <v>589</v>
      </c>
      <c r="K145" s="3">
        <v>9346016</v>
      </c>
      <c r="L145" s="3">
        <v>6040368</v>
      </c>
      <c r="M145" s="3">
        <v>22000000</v>
      </c>
      <c r="N145" s="3">
        <v>22000000</v>
      </c>
      <c r="O145" s="3">
        <v>22000000</v>
      </c>
    </row>
    <row r="146" spans="1:15" ht="76.5" x14ac:dyDescent="0.2">
      <c r="A146" s="7" t="s">
        <v>27</v>
      </c>
      <c r="B146" s="7"/>
      <c r="C146" s="8" t="s">
        <v>30</v>
      </c>
      <c r="D146" s="4" t="s">
        <v>233</v>
      </c>
      <c r="E146" s="7"/>
      <c r="F146" s="7"/>
      <c r="G146" s="7"/>
      <c r="H146" s="7"/>
      <c r="I146" s="7"/>
      <c r="J146" s="7"/>
      <c r="K146" s="3">
        <f>K147</f>
        <v>61054703.390000001</v>
      </c>
      <c r="L146" s="3">
        <f t="shared" si="46"/>
        <v>61054686</v>
      </c>
      <c r="M146" s="3">
        <f t="shared" si="46"/>
        <v>0</v>
      </c>
      <c r="N146" s="3">
        <f t="shared" si="46"/>
        <v>0</v>
      </c>
      <c r="O146" s="3">
        <f t="shared" si="46"/>
        <v>0</v>
      </c>
    </row>
    <row r="147" spans="1:15" ht="89.25" x14ac:dyDescent="0.2">
      <c r="A147" s="2" t="s">
        <v>27</v>
      </c>
      <c r="B147" s="2"/>
      <c r="C147" s="4" t="s">
        <v>30</v>
      </c>
      <c r="D147" s="4"/>
      <c r="E147" s="2" t="s">
        <v>114</v>
      </c>
      <c r="F147" s="2" t="s">
        <v>116</v>
      </c>
      <c r="G147" s="31" t="s">
        <v>473</v>
      </c>
      <c r="H147" s="30" t="s">
        <v>474</v>
      </c>
      <c r="I147" s="30" t="s">
        <v>164</v>
      </c>
      <c r="J147" s="30" t="s">
        <v>475</v>
      </c>
      <c r="K147" s="3">
        <v>61054703.390000001</v>
      </c>
      <c r="L147" s="3">
        <v>61054686</v>
      </c>
      <c r="M147" s="3"/>
      <c r="N147" s="3"/>
      <c r="O147" s="3"/>
    </row>
    <row r="148" spans="1:15" ht="23.25" customHeight="1" x14ac:dyDescent="0.2">
      <c r="A148" s="7" t="s">
        <v>31</v>
      </c>
      <c r="B148" s="86" t="s">
        <v>107</v>
      </c>
      <c r="C148" s="87"/>
      <c r="D148" s="88"/>
      <c r="E148" s="7"/>
      <c r="F148" s="7"/>
      <c r="G148" s="7"/>
      <c r="H148" s="7"/>
      <c r="I148" s="7"/>
      <c r="J148" s="7"/>
      <c r="K148" s="3">
        <f>K149+K151+K157+K163+K166+K169+K172+K175+K177+K180+K182+K184+K186+K192+K198+K204+K207+K209+K211+K213+K215+K220+K223+K225</f>
        <v>4895320092.6000004</v>
      </c>
      <c r="L148" s="3">
        <f>L149+L151+L157+L163+L166+L169+L172+L175+L177+L180+L182+L184+L186+L192+L198+L204+L207+L209+L211+L213+L215+L220+L223+L225</f>
        <v>4856863085.1000004</v>
      </c>
      <c r="M148" s="3">
        <f>M149+M151+M157+M163+M166+M169+M172+M175+M177+M180+M182+M184+M186+M192+M198+M204+M207+M209+M211+M213+M215+M220+M223+M225</f>
        <v>5312808468</v>
      </c>
      <c r="N148" s="3">
        <f>N149+N151+N157+N163+N166+N169+N172+N175+N177+N180+N182+N184+N186+N192+N198+N204+N207+N209+N211+N213+N215+N220+N223+N225</f>
        <v>5488205121</v>
      </c>
      <c r="O148" s="3">
        <f>O149+O151+O157+O163+O166+O169+O172+O175+O177+O180+O182+O184+O186+O192+O198+O204+O207+O209+O211+O213+O215+O220+O223+O225</f>
        <v>5174237321</v>
      </c>
    </row>
    <row r="149" spans="1:15" ht="63.75" x14ac:dyDescent="0.2">
      <c r="A149" s="7" t="s">
        <v>31</v>
      </c>
      <c r="B149" s="7"/>
      <c r="C149" s="8" t="s">
        <v>29</v>
      </c>
      <c r="D149" s="10" t="s">
        <v>193</v>
      </c>
      <c r="E149" s="7"/>
      <c r="F149" s="7"/>
      <c r="G149" s="7"/>
      <c r="H149" s="7"/>
      <c r="I149" s="7"/>
      <c r="J149" s="7"/>
      <c r="K149" s="3">
        <f>K150</f>
        <v>4807917.5999999996</v>
      </c>
      <c r="L149" s="3">
        <f t="shared" ref="L149:O149" si="49">L150</f>
        <v>4807908</v>
      </c>
      <c r="M149" s="3">
        <f t="shared" si="49"/>
        <v>0</v>
      </c>
      <c r="N149" s="3">
        <f t="shared" si="49"/>
        <v>0</v>
      </c>
      <c r="O149" s="3">
        <f t="shared" si="49"/>
        <v>0</v>
      </c>
    </row>
    <row r="150" spans="1:15" ht="63.75" x14ac:dyDescent="0.2">
      <c r="A150" s="2" t="s">
        <v>31</v>
      </c>
      <c r="B150" s="2"/>
      <c r="C150" s="4" t="s">
        <v>29</v>
      </c>
      <c r="D150" s="10"/>
      <c r="E150" s="2" t="s">
        <v>114</v>
      </c>
      <c r="F150" s="2" t="s">
        <v>116</v>
      </c>
      <c r="G150" s="19" t="s">
        <v>166</v>
      </c>
      <c r="H150" s="19" t="s">
        <v>165</v>
      </c>
      <c r="I150" s="19" t="s">
        <v>71</v>
      </c>
      <c r="J150" s="19" t="s">
        <v>285</v>
      </c>
      <c r="K150" s="3">
        <v>4807917.5999999996</v>
      </c>
      <c r="L150" s="3">
        <v>4807908</v>
      </c>
      <c r="M150" s="3"/>
      <c r="N150" s="3"/>
      <c r="O150" s="3"/>
    </row>
    <row r="151" spans="1:15" ht="38.25" x14ac:dyDescent="0.2">
      <c r="A151" s="7" t="s">
        <v>31</v>
      </c>
      <c r="B151" s="7"/>
      <c r="C151" s="8" t="s">
        <v>6</v>
      </c>
      <c r="D151" s="4" t="s">
        <v>195</v>
      </c>
      <c r="E151" s="7"/>
      <c r="F151" s="7"/>
      <c r="G151" s="8"/>
      <c r="H151" s="8"/>
      <c r="I151" s="8"/>
      <c r="J151" s="8"/>
      <c r="K151" s="3">
        <f>K152+K153+K154+K155+K156</f>
        <v>10940681</v>
      </c>
      <c r="L151" s="3">
        <f t="shared" ref="L151:O151" si="50">L152+L153+L154+L155+L156</f>
        <v>10939724.550000001</v>
      </c>
      <c r="M151" s="3">
        <f t="shared" si="50"/>
        <v>1443000</v>
      </c>
      <c r="N151" s="3">
        <f t="shared" si="50"/>
        <v>860200</v>
      </c>
      <c r="O151" s="3">
        <f t="shared" si="50"/>
        <v>860200</v>
      </c>
    </row>
    <row r="152" spans="1:15" ht="23.25" customHeight="1" x14ac:dyDescent="0.2">
      <c r="A152" s="2" t="s">
        <v>31</v>
      </c>
      <c r="B152" s="2"/>
      <c r="C152" s="14" t="s">
        <v>6</v>
      </c>
      <c r="D152" s="14"/>
      <c r="E152" s="2" t="s">
        <v>120</v>
      </c>
      <c r="F152" s="2" t="s">
        <v>115</v>
      </c>
      <c r="G152" s="74" t="s">
        <v>168</v>
      </c>
      <c r="H152" s="74" t="s">
        <v>128</v>
      </c>
      <c r="I152" s="74" t="s">
        <v>72</v>
      </c>
      <c r="J152" s="74" t="s">
        <v>286</v>
      </c>
      <c r="K152" s="3">
        <v>6057908</v>
      </c>
      <c r="L152" s="3">
        <v>6057201.5499999998</v>
      </c>
      <c r="M152" s="3"/>
      <c r="N152" s="3">
        <v>480000</v>
      </c>
      <c r="O152" s="3">
        <v>470000</v>
      </c>
    </row>
    <row r="153" spans="1:15" ht="23.25" customHeight="1" x14ac:dyDescent="0.2">
      <c r="A153" s="2" t="s">
        <v>31</v>
      </c>
      <c r="B153" s="2"/>
      <c r="C153" s="4" t="s">
        <v>6</v>
      </c>
      <c r="D153" s="4"/>
      <c r="E153" s="2" t="s">
        <v>120</v>
      </c>
      <c r="F153" s="2" t="s">
        <v>118</v>
      </c>
      <c r="G153" s="76"/>
      <c r="H153" s="76"/>
      <c r="I153" s="76"/>
      <c r="J153" s="76"/>
      <c r="K153" s="3">
        <v>3824739</v>
      </c>
      <c r="L153" s="3">
        <v>3824739</v>
      </c>
      <c r="M153" s="3">
        <v>100000</v>
      </c>
      <c r="N153" s="3">
        <v>50200</v>
      </c>
      <c r="O153" s="3">
        <v>50200</v>
      </c>
    </row>
    <row r="154" spans="1:15" ht="23.25" customHeight="1" x14ac:dyDescent="0.2">
      <c r="A154" s="2" t="s">
        <v>31</v>
      </c>
      <c r="B154" s="2"/>
      <c r="C154" s="4" t="s">
        <v>6</v>
      </c>
      <c r="D154" s="4"/>
      <c r="E154" s="2" t="s">
        <v>120</v>
      </c>
      <c r="F154" s="2" t="s">
        <v>112</v>
      </c>
      <c r="G154" s="76"/>
      <c r="H154" s="76"/>
      <c r="I154" s="76"/>
      <c r="J154" s="76"/>
      <c r="K154" s="3">
        <v>750930</v>
      </c>
      <c r="L154" s="3">
        <v>750680</v>
      </c>
      <c r="M154" s="3">
        <v>580000</v>
      </c>
      <c r="N154" s="3">
        <v>70000</v>
      </c>
      <c r="O154" s="3">
        <v>70000</v>
      </c>
    </row>
    <row r="155" spans="1:15" ht="23.25" customHeight="1" x14ac:dyDescent="0.2">
      <c r="A155" s="2" t="s">
        <v>31</v>
      </c>
      <c r="B155" s="2"/>
      <c r="C155" s="4" t="s">
        <v>6</v>
      </c>
      <c r="D155" s="4"/>
      <c r="E155" s="2" t="s">
        <v>120</v>
      </c>
      <c r="F155" s="2" t="s">
        <v>120</v>
      </c>
      <c r="G155" s="76"/>
      <c r="H155" s="76"/>
      <c r="I155" s="76"/>
      <c r="J155" s="76"/>
      <c r="K155" s="3">
        <v>277104</v>
      </c>
      <c r="L155" s="3">
        <v>277104</v>
      </c>
      <c r="M155" s="3">
        <v>743000</v>
      </c>
      <c r="N155" s="3">
        <v>240000</v>
      </c>
      <c r="O155" s="3">
        <v>240000</v>
      </c>
    </row>
    <row r="156" spans="1:15" ht="23.25" customHeight="1" x14ac:dyDescent="0.2">
      <c r="A156" s="2" t="s">
        <v>31</v>
      </c>
      <c r="B156" s="2"/>
      <c r="C156" s="4" t="s">
        <v>6</v>
      </c>
      <c r="D156" s="4"/>
      <c r="E156" s="2" t="s">
        <v>120</v>
      </c>
      <c r="F156" s="2" t="s">
        <v>121</v>
      </c>
      <c r="G156" s="75"/>
      <c r="H156" s="75"/>
      <c r="I156" s="75"/>
      <c r="J156" s="75"/>
      <c r="K156" s="3">
        <v>30000</v>
      </c>
      <c r="L156" s="3">
        <v>30000</v>
      </c>
      <c r="M156" s="3">
        <v>20000</v>
      </c>
      <c r="N156" s="3">
        <v>20000</v>
      </c>
      <c r="O156" s="3">
        <v>30000</v>
      </c>
    </row>
    <row r="157" spans="1:15" ht="25.5" x14ac:dyDescent="0.2">
      <c r="A157" s="7" t="s">
        <v>31</v>
      </c>
      <c r="B157" s="7"/>
      <c r="C157" s="8" t="s">
        <v>7</v>
      </c>
      <c r="D157" s="4" t="s">
        <v>197</v>
      </c>
      <c r="E157" s="7"/>
      <c r="F157" s="7"/>
      <c r="G157" s="7"/>
      <c r="H157" s="7"/>
      <c r="I157" s="7"/>
      <c r="J157" s="7"/>
      <c r="K157" s="3">
        <f>K158+K159+K160+K161+K162</f>
        <v>16759904</v>
      </c>
      <c r="L157" s="3">
        <f t="shared" ref="L157:O157" si="51">L158+L159+L160+L161+L162</f>
        <v>16746125.360000001</v>
      </c>
      <c r="M157" s="3">
        <f t="shared" si="51"/>
        <v>9276000</v>
      </c>
      <c r="N157" s="3">
        <f t="shared" si="51"/>
        <v>9276000</v>
      </c>
      <c r="O157" s="3">
        <f t="shared" si="51"/>
        <v>9276000</v>
      </c>
    </row>
    <row r="158" spans="1:15" ht="23.25" customHeight="1" x14ac:dyDescent="0.2">
      <c r="A158" s="2" t="s">
        <v>31</v>
      </c>
      <c r="B158" s="2"/>
      <c r="C158" s="4" t="s">
        <v>7</v>
      </c>
      <c r="D158" s="4"/>
      <c r="E158" s="2" t="s">
        <v>120</v>
      </c>
      <c r="F158" s="2" t="s">
        <v>115</v>
      </c>
      <c r="G158" s="80" t="s">
        <v>170</v>
      </c>
      <c r="H158" s="80" t="s">
        <v>130</v>
      </c>
      <c r="I158" s="80" t="s">
        <v>129</v>
      </c>
      <c r="J158" s="80" t="s">
        <v>287</v>
      </c>
      <c r="K158" s="3">
        <v>5442988</v>
      </c>
      <c r="L158" s="3">
        <v>5442952.0099999998</v>
      </c>
      <c r="M158" s="3">
        <v>3434300</v>
      </c>
      <c r="N158" s="3">
        <v>2931500</v>
      </c>
      <c r="O158" s="3">
        <v>3743800</v>
      </c>
    </row>
    <row r="159" spans="1:15" ht="23.25" customHeight="1" x14ac:dyDescent="0.2">
      <c r="A159" s="2" t="s">
        <v>31</v>
      </c>
      <c r="B159" s="2"/>
      <c r="C159" s="4" t="s">
        <v>7</v>
      </c>
      <c r="D159" s="4"/>
      <c r="E159" s="2" t="s">
        <v>120</v>
      </c>
      <c r="F159" s="2" t="s">
        <v>118</v>
      </c>
      <c r="G159" s="80"/>
      <c r="H159" s="80"/>
      <c r="I159" s="80"/>
      <c r="J159" s="80"/>
      <c r="K159" s="3">
        <v>10507113</v>
      </c>
      <c r="L159" s="3">
        <v>10507095.460000001</v>
      </c>
      <c r="M159" s="3">
        <v>5268700</v>
      </c>
      <c r="N159" s="3">
        <v>5427400</v>
      </c>
      <c r="O159" s="3">
        <v>4713600</v>
      </c>
    </row>
    <row r="160" spans="1:15" ht="23.25" customHeight="1" x14ac:dyDescent="0.2">
      <c r="A160" s="2" t="s">
        <v>31</v>
      </c>
      <c r="B160" s="2"/>
      <c r="C160" s="4" t="s">
        <v>7</v>
      </c>
      <c r="D160" s="4"/>
      <c r="E160" s="2" t="s">
        <v>120</v>
      </c>
      <c r="F160" s="2" t="s">
        <v>112</v>
      </c>
      <c r="G160" s="80"/>
      <c r="H160" s="80"/>
      <c r="I160" s="80"/>
      <c r="J160" s="80"/>
      <c r="K160" s="3">
        <v>453000</v>
      </c>
      <c r="L160" s="3">
        <v>452999.89</v>
      </c>
      <c r="M160" s="3">
        <v>453000</v>
      </c>
      <c r="N160" s="3">
        <v>825900</v>
      </c>
      <c r="O160" s="3">
        <v>453000</v>
      </c>
    </row>
    <row r="161" spans="1:15" ht="23.25" customHeight="1" x14ac:dyDescent="0.2">
      <c r="A161" s="2" t="s">
        <v>31</v>
      </c>
      <c r="B161" s="2"/>
      <c r="C161" s="4" t="s">
        <v>7</v>
      </c>
      <c r="D161" s="4"/>
      <c r="E161" s="2" t="s">
        <v>120</v>
      </c>
      <c r="F161" s="2" t="s">
        <v>120</v>
      </c>
      <c r="G161" s="80"/>
      <c r="H161" s="80"/>
      <c r="I161" s="80"/>
      <c r="J161" s="80"/>
      <c r="K161" s="3">
        <v>79803</v>
      </c>
      <c r="L161" s="3">
        <v>79803</v>
      </c>
      <c r="M161" s="3">
        <v>49200</v>
      </c>
      <c r="N161" s="3">
        <v>49200</v>
      </c>
      <c r="O161" s="3">
        <v>49200</v>
      </c>
    </row>
    <row r="162" spans="1:15" ht="23.25" customHeight="1" x14ac:dyDescent="0.2">
      <c r="A162" s="2" t="s">
        <v>31</v>
      </c>
      <c r="B162" s="2"/>
      <c r="C162" s="4" t="s">
        <v>7</v>
      </c>
      <c r="D162" s="4"/>
      <c r="E162" s="2" t="s">
        <v>120</v>
      </c>
      <c r="F162" s="2" t="s">
        <v>121</v>
      </c>
      <c r="G162" s="80"/>
      <c r="H162" s="80"/>
      <c r="I162" s="80"/>
      <c r="J162" s="80"/>
      <c r="K162" s="3">
        <v>277000</v>
      </c>
      <c r="L162" s="3">
        <v>263275</v>
      </c>
      <c r="M162" s="3">
        <v>70800</v>
      </c>
      <c r="N162" s="3">
        <v>42000</v>
      </c>
      <c r="O162" s="3">
        <v>316400</v>
      </c>
    </row>
    <row r="163" spans="1:15" ht="76.5" x14ac:dyDescent="0.2">
      <c r="A163" s="7" t="s">
        <v>31</v>
      </c>
      <c r="B163" s="7"/>
      <c r="C163" s="8" t="s">
        <v>32</v>
      </c>
      <c r="D163" s="10" t="s">
        <v>198</v>
      </c>
      <c r="E163" s="7"/>
      <c r="F163" s="7"/>
      <c r="G163" s="7"/>
      <c r="H163" s="7"/>
      <c r="I163" s="7"/>
      <c r="J163" s="7"/>
      <c r="K163" s="3">
        <f>K164+K165</f>
        <v>280012551</v>
      </c>
      <c r="L163" s="3">
        <f t="shared" ref="L163:O163" si="52">L164+L165</f>
        <v>274347116.61000001</v>
      </c>
      <c r="M163" s="3">
        <f t="shared" si="52"/>
        <v>294970422</v>
      </c>
      <c r="N163" s="3">
        <f t="shared" si="52"/>
        <v>333008020</v>
      </c>
      <c r="O163" s="3">
        <f t="shared" si="52"/>
        <v>332978720</v>
      </c>
    </row>
    <row r="164" spans="1:15" ht="63.75" customHeight="1" x14ac:dyDescent="0.2">
      <c r="A164" s="2" t="s">
        <v>31</v>
      </c>
      <c r="B164" s="2"/>
      <c r="C164" s="4" t="s">
        <v>32</v>
      </c>
      <c r="D164" s="10"/>
      <c r="E164" s="2" t="s">
        <v>120</v>
      </c>
      <c r="F164" s="2" t="s">
        <v>115</v>
      </c>
      <c r="G164" s="74" t="s">
        <v>171</v>
      </c>
      <c r="H164" s="74" t="s">
        <v>131</v>
      </c>
      <c r="I164" s="74" t="s">
        <v>73</v>
      </c>
      <c r="J164" s="74" t="s">
        <v>288</v>
      </c>
      <c r="K164" s="3">
        <v>272328308</v>
      </c>
      <c r="L164" s="3">
        <v>266670806.41</v>
      </c>
      <c r="M164" s="3">
        <v>286661822</v>
      </c>
      <c r="N164" s="3">
        <v>324699420</v>
      </c>
      <c r="O164" s="3">
        <v>324670120</v>
      </c>
    </row>
    <row r="165" spans="1:15" ht="25.5" x14ac:dyDescent="0.2">
      <c r="A165" s="69" t="s">
        <v>31</v>
      </c>
      <c r="B165" s="69"/>
      <c r="C165" s="70" t="s">
        <v>32</v>
      </c>
      <c r="D165" s="10"/>
      <c r="E165" s="69" t="s">
        <v>120</v>
      </c>
      <c r="F165" s="69" t="s">
        <v>118</v>
      </c>
      <c r="G165" s="75"/>
      <c r="H165" s="75"/>
      <c r="I165" s="75"/>
      <c r="J165" s="75"/>
      <c r="K165" s="3">
        <v>7684243</v>
      </c>
      <c r="L165" s="3">
        <v>7676310.2000000002</v>
      </c>
      <c r="M165" s="3">
        <v>8308600</v>
      </c>
      <c r="N165" s="3">
        <v>8308600</v>
      </c>
      <c r="O165" s="3">
        <v>8308600</v>
      </c>
    </row>
    <row r="166" spans="1:15" ht="76.5" x14ac:dyDescent="0.2">
      <c r="A166" s="7" t="s">
        <v>31</v>
      </c>
      <c r="B166" s="7"/>
      <c r="C166" s="8" t="s">
        <v>33</v>
      </c>
      <c r="D166" s="10" t="s">
        <v>199</v>
      </c>
      <c r="E166" s="7"/>
      <c r="F166" s="7"/>
      <c r="G166" s="7"/>
      <c r="H166" s="7"/>
      <c r="I166" s="7"/>
      <c r="J166" s="7"/>
      <c r="K166" s="3">
        <f>K167+K168</f>
        <v>490702702.10000002</v>
      </c>
      <c r="L166" s="3">
        <f t="shared" ref="L166:O166" si="53">L167+L168</f>
        <v>479458605.88</v>
      </c>
      <c r="M166" s="3">
        <f t="shared" si="53"/>
        <v>512950126</v>
      </c>
      <c r="N166" s="3">
        <f t="shared" si="53"/>
        <v>515472176</v>
      </c>
      <c r="O166" s="3">
        <f t="shared" si="53"/>
        <v>515441276</v>
      </c>
    </row>
    <row r="167" spans="1:15" ht="40.5" customHeight="1" x14ac:dyDescent="0.2">
      <c r="A167" s="2" t="s">
        <v>31</v>
      </c>
      <c r="B167" s="2"/>
      <c r="C167" s="4" t="s">
        <v>33</v>
      </c>
      <c r="D167" s="10"/>
      <c r="E167" s="2" t="s">
        <v>120</v>
      </c>
      <c r="F167" s="2" t="s">
        <v>118</v>
      </c>
      <c r="G167" s="80" t="s">
        <v>158</v>
      </c>
      <c r="H167" s="80" t="s">
        <v>131</v>
      </c>
      <c r="I167" s="80" t="s">
        <v>73</v>
      </c>
      <c r="J167" s="80" t="s">
        <v>289</v>
      </c>
      <c r="K167" s="3">
        <v>488675601.10000002</v>
      </c>
      <c r="L167" s="3">
        <v>477441906.07999998</v>
      </c>
      <c r="M167" s="3">
        <v>511357725</v>
      </c>
      <c r="N167" s="3">
        <v>513879775</v>
      </c>
      <c r="O167" s="3">
        <v>513848875</v>
      </c>
    </row>
    <row r="168" spans="1:15" ht="40.5" customHeight="1" x14ac:dyDescent="0.2">
      <c r="A168" s="2" t="s">
        <v>31</v>
      </c>
      <c r="B168" s="2"/>
      <c r="C168" s="4" t="s">
        <v>33</v>
      </c>
      <c r="D168" s="10"/>
      <c r="E168" s="2" t="s">
        <v>120</v>
      </c>
      <c r="F168" s="2" t="s">
        <v>121</v>
      </c>
      <c r="G168" s="80"/>
      <c r="H168" s="80"/>
      <c r="I168" s="80"/>
      <c r="J168" s="80"/>
      <c r="K168" s="3">
        <v>2027101</v>
      </c>
      <c r="L168" s="3">
        <v>2016699.8</v>
      </c>
      <c r="M168" s="3">
        <v>1592401</v>
      </c>
      <c r="N168" s="3">
        <v>1592401</v>
      </c>
      <c r="O168" s="3">
        <v>1592401</v>
      </c>
    </row>
    <row r="169" spans="1:15" ht="38.25" x14ac:dyDescent="0.2">
      <c r="A169" s="7" t="s">
        <v>31</v>
      </c>
      <c r="B169" s="7"/>
      <c r="C169" s="8" t="s">
        <v>34</v>
      </c>
      <c r="D169" s="10" t="s">
        <v>200</v>
      </c>
      <c r="E169" s="7"/>
      <c r="F169" s="7"/>
      <c r="G169" s="7"/>
      <c r="H169" s="7"/>
      <c r="I169" s="7"/>
      <c r="J169" s="7"/>
      <c r="K169" s="3">
        <f>K171+K170</f>
        <v>176153384</v>
      </c>
      <c r="L169" s="3">
        <f t="shared" ref="L169:O169" si="54">L171+L170</f>
        <v>175518189.02000001</v>
      </c>
      <c r="M169" s="3">
        <f t="shared" si="54"/>
        <v>186771064</v>
      </c>
      <c r="N169" s="3">
        <f t="shared" si="54"/>
        <v>187958969</v>
      </c>
      <c r="O169" s="3">
        <f t="shared" si="54"/>
        <v>187927169</v>
      </c>
    </row>
    <row r="170" spans="1:15" ht="38.25" customHeight="1" x14ac:dyDescent="0.2">
      <c r="A170" s="69" t="s">
        <v>31</v>
      </c>
      <c r="B170" s="69"/>
      <c r="C170" s="70" t="s">
        <v>34</v>
      </c>
      <c r="D170" s="10"/>
      <c r="E170" s="7" t="s">
        <v>120</v>
      </c>
      <c r="F170" s="7" t="s">
        <v>118</v>
      </c>
      <c r="G170" s="74" t="s">
        <v>171</v>
      </c>
      <c r="H170" s="74" t="s">
        <v>131</v>
      </c>
      <c r="I170" s="74" t="s">
        <v>73</v>
      </c>
      <c r="J170" s="74" t="s">
        <v>156</v>
      </c>
      <c r="K170" s="3"/>
      <c r="L170" s="3"/>
      <c r="M170" s="3">
        <v>4183940</v>
      </c>
      <c r="N170" s="3">
        <v>4124445</v>
      </c>
      <c r="O170" s="3">
        <v>4124445</v>
      </c>
    </row>
    <row r="171" spans="1:15" ht="25.5" x14ac:dyDescent="0.2">
      <c r="A171" s="2" t="s">
        <v>31</v>
      </c>
      <c r="B171" s="2"/>
      <c r="C171" s="4" t="s">
        <v>34</v>
      </c>
      <c r="D171" s="10"/>
      <c r="E171" s="2" t="s">
        <v>120</v>
      </c>
      <c r="F171" s="2" t="s">
        <v>112</v>
      </c>
      <c r="G171" s="75"/>
      <c r="H171" s="75"/>
      <c r="I171" s="75"/>
      <c r="J171" s="75"/>
      <c r="K171" s="3">
        <v>176153384</v>
      </c>
      <c r="L171" s="3">
        <v>175518189.02000001</v>
      </c>
      <c r="M171" s="3">
        <v>182587124</v>
      </c>
      <c r="N171" s="3">
        <v>183834524</v>
      </c>
      <c r="O171" s="3">
        <v>183802724</v>
      </c>
    </row>
    <row r="172" spans="1:15" ht="25.5" x14ac:dyDescent="0.2">
      <c r="A172" s="7" t="s">
        <v>31</v>
      </c>
      <c r="B172" s="7"/>
      <c r="C172" s="8" t="s">
        <v>35</v>
      </c>
      <c r="D172" s="4" t="s">
        <v>201</v>
      </c>
      <c r="E172" s="7"/>
      <c r="F172" s="7"/>
      <c r="G172" s="7"/>
      <c r="H172" s="7"/>
      <c r="I172" s="7"/>
      <c r="J172" s="7"/>
      <c r="K172" s="3">
        <f>K173+K174</f>
        <v>24584934</v>
      </c>
      <c r="L172" s="3">
        <f t="shared" ref="L172:O172" si="55">L173+L174</f>
        <v>24515337.960000001</v>
      </c>
      <c r="M172" s="3">
        <f t="shared" si="55"/>
        <v>33576386</v>
      </c>
      <c r="N172" s="3">
        <f t="shared" si="55"/>
        <v>33853986</v>
      </c>
      <c r="O172" s="3">
        <f t="shared" si="55"/>
        <v>33853986</v>
      </c>
    </row>
    <row r="173" spans="1:15" ht="76.5" customHeight="1" x14ac:dyDescent="0.2">
      <c r="A173" s="2" t="s">
        <v>31</v>
      </c>
      <c r="B173" s="2"/>
      <c r="C173" s="4" t="s">
        <v>35</v>
      </c>
      <c r="D173" s="4"/>
      <c r="E173" s="2" t="s">
        <v>120</v>
      </c>
      <c r="F173" s="2" t="s">
        <v>120</v>
      </c>
      <c r="G173" s="74" t="s">
        <v>172</v>
      </c>
      <c r="H173" s="74" t="s">
        <v>132</v>
      </c>
      <c r="I173" s="74" t="s">
        <v>133</v>
      </c>
      <c r="J173" s="74" t="s">
        <v>290</v>
      </c>
      <c r="K173" s="3">
        <v>24584934</v>
      </c>
      <c r="L173" s="3">
        <v>24515337.960000001</v>
      </c>
      <c r="M173" s="3"/>
      <c r="N173" s="3"/>
      <c r="O173" s="3"/>
    </row>
    <row r="174" spans="1:15" ht="25.5" x14ac:dyDescent="0.2">
      <c r="A174" s="69" t="s">
        <v>31</v>
      </c>
      <c r="B174" s="69"/>
      <c r="C174" s="70" t="s">
        <v>35</v>
      </c>
      <c r="D174" s="70"/>
      <c r="E174" s="69" t="s">
        <v>120</v>
      </c>
      <c r="F174" s="69" t="s">
        <v>121</v>
      </c>
      <c r="G174" s="75"/>
      <c r="H174" s="75"/>
      <c r="I174" s="75"/>
      <c r="J174" s="75"/>
      <c r="K174" s="3"/>
      <c r="L174" s="3"/>
      <c r="M174" s="3">
        <v>33576386</v>
      </c>
      <c r="N174" s="3">
        <v>33853986</v>
      </c>
      <c r="O174" s="3">
        <v>33853986</v>
      </c>
    </row>
    <row r="175" spans="1:15" ht="25.5" x14ac:dyDescent="0.2">
      <c r="A175" s="7" t="s">
        <v>31</v>
      </c>
      <c r="B175" s="7"/>
      <c r="C175" s="8" t="s">
        <v>36</v>
      </c>
      <c r="D175" s="4" t="s">
        <v>205</v>
      </c>
      <c r="E175" s="7"/>
      <c r="F175" s="7"/>
      <c r="G175" s="7"/>
      <c r="H175" s="7"/>
      <c r="I175" s="7"/>
      <c r="J175" s="7"/>
      <c r="K175" s="3">
        <f>K176</f>
        <v>299170</v>
      </c>
      <c r="L175" s="3">
        <f t="shared" ref="L175:O175" si="56">L176</f>
        <v>299170</v>
      </c>
      <c r="M175" s="3">
        <f t="shared" si="56"/>
        <v>299170</v>
      </c>
      <c r="N175" s="3">
        <f t="shared" si="56"/>
        <v>299170</v>
      </c>
      <c r="O175" s="3">
        <f t="shared" si="56"/>
        <v>299170</v>
      </c>
    </row>
    <row r="176" spans="1:15" ht="76.5" x14ac:dyDescent="0.2">
      <c r="A176" s="2" t="s">
        <v>31</v>
      </c>
      <c r="B176" s="2"/>
      <c r="C176" s="4" t="s">
        <v>36</v>
      </c>
      <c r="D176" s="4"/>
      <c r="E176" s="2" t="s">
        <v>120</v>
      </c>
      <c r="F176" s="2" t="s">
        <v>112</v>
      </c>
      <c r="G176" s="19" t="s">
        <v>173</v>
      </c>
      <c r="H176" s="19" t="s">
        <v>134</v>
      </c>
      <c r="I176" s="19" t="s">
        <v>74</v>
      </c>
      <c r="J176" s="19" t="s">
        <v>291</v>
      </c>
      <c r="K176" s="3">
        <v>299170</v>
      </c>
      <c r="L176" s="3">
        <v>299170</v>
      </c>
      <c r="M176" s="3">
        <v>299170</v>
      </c>
      <c r="N176" s="3">
        <v>299170</v>
      </c>
      <c r="O176" s="3">
        <v>299170</v>
      </c>
    </row>
    <row r="177" spans="1:15" ht="25.5" x14ac:dyDescent="0.2">
      <c r="A177" s="7" t="s">
        <v>31</v>
      </c>
      <c r="B177" s="7"/>
      <c r="C177" s="8" t="s">
        <v>37</v>
      </c>
      <c r="D177" s="4" t="s">
        <v>211</v>
      </c>
      <c r="E177" s="7"/>
      <c r="F177" s="7"/>
      <c r="G177" s="7"/>
      <c r="H177" s="7"/>
      <c r="I177" s="7"/>
      <c r="J177" s="7"/>
      <c r="K177" s="3">
        <f>K178+K179</f>
        <v>61038277</v>
      </c>
      <c r="L177" s="3">
        <f t="shared" ref="L177:O177" si="57">L178+L179</f>
        <v>60405566.939999998</v>
      </c>
      <c r="M177" s="3">
        <f t="shared" si="57"/>
        <v>68782200</v>
      </c>
      <c r="N177" s="3">
        <f t="shared" si="57"/>
        <v>69341200</v>
      </c>
      <c r="O177" s="3">
        <f t="shared" si="57"/>
        <v>69341200</v>
      </c>
    </row>
    <row r="178" spans="1:15" ht="63.75" customHeight="1" x14ac:dyDescent="0.2">
      <c r="A178" s="2" t="s">
        <v>31</v>
      </c>
      <c r="B178" s="2"/>
      <c r="C178" s="4" t="s">
        <v>37</v>
      </c>
      <c r="D178" s="4"/>
      <c r="E178" s="2" t="s">
        <v>120</v>
      </c>
      <c r="F178" s="2" t="s">
        <v>120</v>
      </c>
      <c r="G178" s="74" t="s">
        <v>158</v>
      </c>
      <c r="H178" s="74" t="s">
        <v>131</v>
      </c>
      <c r="I178" s="74" t="s">
        <v>73</v>
      </c>
      <c r="J178" s="74" t="s">
        <v>292</v>
      </c>
      <c r="K178" s="3">
        <v>61038277</v>
      </c>
      <c r="L178" s="3">
        <v>60405566.939999998</v>
      </c>
      <c r="M178" s="3">
        <v>68611200</v>
      </c>
      <c r="N178" s="3">
        <v>69170200</v>
      </c>
      <c r="O178" s="3">
        <v>69170200</v>
      </c>
    </row>
    <row r="179" spans="1:15" ht="25.5" x14ac:dyDescent="0.2">
      <c r="A179" s="69" t="s">
        <v>31</v>
      </c>
      <c r="B179" s="69"/>
      <c r="C179" s="70" t="s">
        <v>37</v>
      </c>
      <c r="D179" s="70"/>
      <c r="E179" s="69" t="s">
        <v>120</v>
      </c>
      <c r="F179" s="69" t="s">
        <v>121</v>
      </c>
      <c r="G179" s="75"/>
      <c r="H179" s="75"/>
      <c r="I179" s="75"/>
      <c r="J179" s="75"/>
      <c r="K179" s="3"/>
      <c r="L179" s="3"/>
      <c r="M179" s="3">
        <v>171000</v>
      </c>
      <c r="N179" s="3">
        <v>171000</v>
      </c>
      <c r="O179" s="3">
        <v>171000</v>
      </c>
    </row>
    <row r="180" spans="1:15" ht="25.5" x14ac:dyDescent="0.2">
      <c r="A180" s="7" t="s">
        <v>31</v>
      </c>
      <c r="B180" s="7"/>
      <c r="C180" s="8" t="s">
        <v>2</v>
      </c>
      <c r="D180" s="4" t="s">
        <v>213</v>
      </c>
      <c r="E180" s="7"/>
      <c r="F180" s="7"/>
      <c r="G180" s="7"/>
      <c r="H180" s="7"/>
      <c r="I180" s="7"/>
      <c r="J180" s="7"/>
      <c r="K180" s="3">
        <f>K181</f>
        <v>16406500</v>
      </c>
      <c r="L180" s="3">
        <f t="shared" ref="L180:O180" si="58">L181</f>
        <v>16095317.43</v>
      </c>
      <c r="M180" s="3">
        <f t="shared" si="58"/>
        <v>15394300</v>
      </c>
      <c r="N180" s="3">
        <f t="shared" si="58"/>
        <v>15940500</v>
      </c>
      <c r="O180" s="3">
        <f t="shared" si="58"/>
        <v>15940500</v>
      </c>
    </row>
    <row r="181" spans="1:15" ht="38.25" x14ac:dyDescent="0.2">
      <c r="A181" s="2" t="s">
        <v>31</v>
      </c>
      <c r="B181" s="2"/>
      <c r="C181" s="4" t="s">
        <v>2</v>
      </c>
      <c r="D181" s="4"/>
      <c r="E181" s="2" t="s">
        <v>120</v>
      </c>
      <c r="F181" s="2" t="s">
        <v>121</v>
      </c>
      <c r="G181" s="19" t="s">
        <v>179</v>
      </c>
      <c r="H181" s="19" t="s">
        <v>180</v>
      </c>
      <c r="I181" s="19" t="s">
        <v>75</v>
      </c>
      <c r="J181" s="19" t="s">
        <v>69</v>
      </c>
      <c r="K181" s="3">
        <v>16406500</v>
      </c>
      <c r="L181" s="3">
        <v>16095317.43</v>
      </c>
      <c r="M181" s="3">
        <v>15394300</v>
      </c>
      <c r="N181" s="3">
        <v>15940500</v>
      </c>
      <c r="O181" s="3">
        <v>15940500</v>
      </c>
    </row>
    <row r="182" spans="1:15" ht="25.5" x14ac:dyDescent="0.2">
      <c r="A182" s="7" t="s">
        <v>31</v>
      </c>
      <c r="B182" s="7"/>
      <c r="C182" s="8" t="s">
        <v>3</v>
      </c>
      <c r="D182" s="4" t="s">
        <v>214</v>
      </c>
      <c r="E182" s="7"/>
      <c r="F182" s="7"/>
      <c r="G182" s="7"/>
      <c r="H182" s="7"/>
      <c r="I182" s="7"/>
      <c r="J182" s="7"/>
      <c r="K182" s="3">
        <f>K183</f>
        <v>42945486</v>
      </c>
      <c r="L182" s="3">
        <f t="shared" ref="L182:O182" si="59">L183</f>
        <v>42945480.090000004</v>
      </c>
      <c r="M182" s="3">
        <f t="shared" si="59"/>
        <v>44030400</v>
      </c>
      <c r="N182" s="3">
        <f t="shared" si="59"/>
        <v>45838900</v>
      </c>
      <c r="O182" s="3">
        <f t="shared" si="59"/>
        <v>45838900</v>
      </c>
    </row>
    <row r="183" spans="1:15" ht="38.25" x14ac:dyDescent="0.2">
      <c r="A183" s="7" t="s">
        <v>31</v>
      </c>
      <c r="B183" s="7"/>
      <c r="C183" s="8" t="s">
        <v>3</v>
      </c>
      <c r="D183" s="46"/>
      <c r="E183" s="69" t="s">
        <v>120</v>
      </c>
      <c r="F183" s="69" t="s">
        <v>121</v>
      </c>
      <c r="G183" s="67" t="s">
        <v>179</v>
      </c>
      <c r="H183" s="68" t="s">
        <v>180</v>
      </c>
      <c r="I183" s="68" t="s">
        <v>75</v>
      </c>
      <c r="J183" s="68" t="s">
        <v>69</v>
      </c>
      <c r="K183" s="3">
        <v>42945486</v>
      </c>
      <c r="L183" s="3">
        <v>42945480.090000004</v>
      </c>
      <c r="M183" s="3">
        <v>44030400</v>
      </c>
      <c r="N183" s="3">
        <v>45838900</v>
      </c>
      <c r="O183" s="3">
        <v>45838900</v>
      </c>
    </row>
    <row r="184" spans="1:15" ht="51" x14ac:dyDescent="0.2">
      <c r="A184" s="7" t="s">
        <v>31</v>
      </c>
      <c r="B184" s="7"/>
      <c r="C184" s="8" t="s">
        <v>12</v>
      </c>
      <c r="D184" s="10" t="s">
        <v>216</v>
      </c>
      <c r="E184" s="7"/>
      <c r="F184" s="7"/>
      <c r="G184" s="7"/>
      <c r="H184" s="7"/>
      <c r="I184" s="7"/>
      <c r="J184" s="7"/>
      <c r="K184" s="3">
        <f>K185</f>
        <v>70580404</v>
      </c>
      <c r="L184" s="3">
        <f t="shared" ref="L184:O184" si="60">L185</f>
        <v>70376650.629999995</v>
      </c>
      <c r="M184" s="3">
        <f t="shared" si="60"/>
        <v>73290300</v>
      </c>
      <c r="N184" s="3">
        <f t="shared" si="60"/>
        <v>76030800</v>
      </c>
      <c r="O184" s="3">
        <f t="shared" si="60"/>
        <v>76030400</v>
      </c>
    </row>
    <row r="185" spans="1:15" ht="38.25" x14ac:dyDescent="0.2">
      <c r="A185" s="2" t="s">
        <v>31</v>
      </c>
      <c r="B185" s="2"/>
      <c r="C185" s="4" t="s">
        <v>12</v>
      </c>
      <c r="D185" s="10"/>
      <c r="E185" s="2" t="s">
        <v>120</v>
      </c>
      <c r="F185" s="2" t="s">
        <v>121</v>
      </c>
      <c r="G185" s="17" t="s">
        <v>179</v>
      </c>
      <c r="H185" s="17" t="s">
        <v>180</v>
      </c>
      <c r="I185" s="17" t="s">
        <v>75</v>
      </c>
      <c r="J185" s="17" t="s">
        <v>69</v>
      </c>
      <c r="K185" s="3">
        <v>70580404</v>
      </c>
      <c r="L185" s="3">
        <v>70376650.629999995</v>
      </c>
      <c r="M185" s="3">
        <v>73290300</v>
      </c>
      <c r="N185" s="3">
        <v>76030800</v>
      </c>
      <c r="O185" s="3">
        <v>76030400</v>
      </c>
    </row>
    <row r="186" spans="1:15" ht="63.75" x14ac:dyDescent="0.2">
      <c r="A186" s="7" t="s">
        <v>31</v>
      </c>
      <c r="B186" s="7"/>
      <c r="C186" s="8" t="s">
        <v>14</v>
      </c>
      <c r="D186" s="10" t="s">
        <v>219</v>
      </c>
      <c r="E186" s="7"/>
      <c r="F186" s="7"/>
      <c r="G186" s="7"/>
      <c r="H186" s="7"/>
      <c r="I186" s="7"/>
      <c r="J186" s="7"/>
      <c r="K186" s="3">
        <f>K187+K188+K189+K190+K191</f>
        <v>12864630</v>
      </c>
      <c r="L186" s="3">
        <f t="shared" ref="L186:O186" si="61">L187+L188+L189+L190+L191</f>
        <v>12864513.41</v>
      </c>
      <c r="M186" s="3">
        <f t="shared" si="61"/>
        <v>2755000</v>
      </c>
      <c r="N186" s="3">
        <f t="shared" si="61"/>
        <v>2755000</v>
      </c>
      <c r="O186" s="3">
        <f t="shared" si="61"/>
        <v>2755000</v>
      </c>
    </row>
    <row r="187" spans="1:15" ht="23.25" customHeight="1" x14ac:dyDescent="0.2">
      <c r="A187" s="2" t="s">
        <v>31</v>
      </c>
      <c r="B187" s="2"/>
      <c r="C187" s="4" t="s">
        <v>14</v>
      </c>
      <c r="D187" s="10"/>
      <c r="E187" s="2" t="s">
        <v>120</v>
      </c>
      <c r="F187" s="2" t="s">
        <v>115</v>
      </c>
      <c r="G187" s="80" t="s">
        <v>175</v>
      </c>
      <c r="H187" s="80" t="s">
        <v>146</v>
      </c>
      <c r="I187" s="80" t="s">
        <v>76</v>
      </c>
      <c r="J187" s="80" t="s">
        <v>293</v>
      </c>
      <c r="K187" s="3">
        <v>3584185</v>
      </c>
      <c r="L187" s="3">
        <v>3584167.95</v>
      </c>
      <c r="M187" s="3">
        <v>2362000</v>
      </c>
      <c r="N187" s="3">
        <v>980000</v>
      </c>
      <c r="O187" s="3">
        <v>840000</v>
      </c>
    </row>
    <row r="188" spans="1:15" ht="23.25" customHeight="1" x14ac:dyDescent="0.2">
      <c r="A188" s="2" t="s">
        <v>31</v>
      </c>
      <c r="B188" s="2"/>
      <c r="C188" s="4" t="s">
        <v>14</v>
      </c>
      <c r="D188" s="10"/>
      <c r="E188" s="2" t="s">
        <v>120</v>
      </c>
      <c r="F188" s="2" t="s">
        <v>118</v>
      </c>
      <c r="G188" s="80"/>
      <c r="H188" s="80"/>
      <c r="I188" s="80"/>
      <c r="J188" s="80"/>
      <c r="K188" s="3">
        <v>7664356</v>
      </c>
      <c r="L188" s="3">
        <v>7664348.96</v>
      </c>
      <c r="M188" s="3">
        <v>393000</v>
      </c>
      <c r="N188" s="3">
        <v>1495000</v>
      </c>
      <c r="O188" s="3">
        <v>1775000</v>
      </c>
    </row>
    <row r="189" spans="1:15" ht="23.25" customHeight="1" x14ac:dyDescent="0.2">
      <c r="A189" s="2" t="s">
        <v>31</v>
      </c>
      <c r="B189" s="2"/>
      <c r="C189" s="4" t="s">
        <v>14</v>
      </c>
      <c r="D189" s="10"/>
      <c r="E189" s="2" t="s">
        <v>120</v>
      </c>
      <c r="F189" s="2" t="s">
        <v>112</v>
      </c>
      <c r="G189" s="80"/>
      <c r="H189" s="80"/>
      <c r="I189" s="80"/>
      <c r="J189" s="80"/>
      <c r="K189" s="3">
        <v>1020000</v>
      </c>
      <c r="L189" s="3">
        <v>1020000</v>
      </c>
      <c r="M189" s="3"/>
      <c r="N189" s="3">
        <v>140000</v>
      </c>
      <c r="O189" s="3">
        <v>140000</v>
      </c>
    </row>
    <row r="190" spans="1:15" ht="23.25" customHeight="1" x14ac:dyDescent="0.2">
      <c r="A190" s="2" t="s">
        <v>31</v>
      </c>
      <c r="B190" s="2"/>
      <c r="C190" s="34" t="s">
        <v>14</v>
      </c>
      <c r="D190" s="10"/>
      <c r="E190" s="2" t="s">
        <v>120</v>
      </c>
      <c r="F190" s="2" t="s">
        <v>120</v>
      </c>
      <c r="G190" s="80"/>
      <c r="H190" s="80"/>
      <c r="I190" s="80"/>
      <c r="J190" s="80"/>
      <c r="K190" s="3"/>
      <c r="L190" s="3"/>
      <c r="M190" s="3"/>
      <c r="N190" s="3">
        <v>140000</v>
      </c>
      <c r="O190" s="3"/>
    </row>
    <row r="191" spans="1:15" ht="23.25" customHeight="1" x14ac:dyDescent="0.2">
      <c r="A191" s="2" t="s">
        <v>31</v>
      </c>
      <c r="B191" s="2"/>
      <c r="C191" s="4" t="s">
        <v>14</v>
      </c>
      <c r="D191" s="10"/>
      <c r="E191" s="2" t="s">
        <v>120</v>
      </c>
      <c r="F191" s="2" t="s">
        <v>121</v>
      </c>
      <c r="G191" s="80"/>
      <c r="H191" s="80"/>
      <c r="I191" s="80"/>
      <c r="J191" s="80"/>
      <c r="K191" s="3">
        <v>596089</v>
      </c>
      <c r="L191" s="3">
        <v>595996.5</v>
      </c>
      <c r="M191" s="3"/>
      <c r="N191" s="3"/>
      <c r="O191" s="3"/>
    </row>
    <row r="192" spans="1:15" ht="63.75" x14ac:dyDescent="0.2">
      <c r="A192" s="7" t="s">
        <v>31</v>
      </c>
      <c r="B192" s="7"/>
      <c r="C192" s="8" t="s">
        <v>4</v>
      </c>
      <c r="D192" s="10" t="s">
        <v>220</v>
      </c>
      <c r="E192" s="7"/>
      <c r="F192" s="7"/>
      <c r="G192" s="7"/>
      <c r="H192" s="7"/>
      <c r="I192" s="7"/>
      <c r="J192" s="7"/>
      <c r="K192" s="3">
        <f>K193+K194+K195+K196+K197</f>
        <v>51749842.899999999</v>
      </c>
      <c r="L192" s="3">
        <f t="shared" ref="L192:O192" si="62">L193+L194+L195+L196+L197</f>
        <v>50860197.619999997</v>
      </c>
      <c r="M192" s="3">
        <f t="shared" si="62"/>
        <v>79560900</v>
      </c>
      <c r="N192" s="3">
        <f t="shared" si="62"/>
        <v>82665200</v>
      </c>
      <c r="O192" s="3">
        <f t="shared" si="62"/>
        <v>82862700</v>
      </c>
    </row>
    <row r="193" spans="1:15" ht="23.25" customHeight="1" x14ac:dyDescent="0.2">
      <c r="A193" s="2" t="s">
        <v>31</v>
      </c>
      <c r="B193" s="2"/>
      <c r="C193" s="4" t="s">
        <v>4</v>
      </c>
      <c r="D193" s="10"/>
      <c r="E193" s="2" t="s">
        <v>120</v>
      </c>
      <c r="F193" s="2" t="s">
        <v>115</v>
      </c>
      <c r="G193" s="80" t="s">
        <v>181</v>
      </c>
      <c r="H193" s="80" t="s">
        <v>182</v>
      </c>
      <c r="I193" s="80" t="s">
        <v>77</v>
      </c>
      <c r="J193" s="80" t="s">
        <v>294</v>
      </c>
      <c r="K193" s="3">
        <v>19036492</v>
      </c>
      <c r="L193" s="3">
        <v>18648133.460000001</v>
      </c>
      <c r="M193" s="3">
        <v>30860900</v>
      </c>
      <c r="N193" s="3">
        <v>34132100</v>
      </c>
      <c r="O193" s="3">
        <v>34082000</v>
      </c>
    </row>
    <row r="194" spans="1:15" ht="23.25" customHeight="1" x14ac:dyDescent="0.2">
      <c r="A194" s="2" t="s">
        <v>31</v>
      </c>
      <c r="B194" s="2"/>
      <c r="C194" s="4" t="s">
        <v>4</v>
      </c>
      <c r="D194" s="10"/>
      <c r="E194" s="2" t="s">
        <v>120</v>
      </c>
      <c r="F194" s="2" t="s">
        <v>118</v>
      </c>
      <c r="G194" s="80"/>
      <c r="H194" s="80"/>
      <c r="I194" s="80"/>
      <c r="J194" s="80"/>
      <c r="K194" s="3">
        <v>27712563.899999999</v>
      </c>
      <c r="L194" s="3">
        <v>27357097.440000001</v>
      </c>
      <c r="M194" s="3">
        <v>40440600</v>
      </c>
      <c r="N194" s="3">
        <v>40452600</v>
      </c>
      <c r="O194" s="3">
        <v>40512000</v>
      </c>
    </row>
    <row r="195" spans="1:15" ht="23.25" customHeight="1" x14ac:dyDescent="0.2">
      <c r="A195" s="2" t="s">
        <v>31</v>
      </c>
      <c r="B195" s="2"/>
      <c r="C195" s="4" t="s">
        <v>4</v>
      </c>
      <c r="D195" s="10"/>
      <c r="E195" s="2" t="s">
        <v>120</v>
      </c>
      <c r="F195" s="2" t="s">
        <v>112</v>
      </c>
      <c r="G195" s="80"/>
      <c r="H195" s="80"/>
      <c r="I195" s="80"/>
      <c r="J195" s="80"/>
      <c r="K195" s="3">
        <v>2552030</v>
      </c>
      <c r="L195" s="3">
        <v>2539889.98</v>
      </c>
      <c r="M195" s="3">
        <v>3527500</v>
      </c>
      <c r="N195" s="3">
        <v>3530600</v>
      </c>
      <c r="O195" s="3">
        <v>3530600</v>
      </c>
    </row>
    <row r="196" spans="1:15" ht="23.25" customHeight="1" x14ac:dyDescent="0.2">
      <c r="A196" s="2" t="s">
        <v>31</v>
      </c>
      <c r="B196" s="2"/>
      <c r="C196" s="4" t="s">
        <v>4</v>
      </c>
      <c r="D196" s="10"/>
      <c r="E196" s="2" t="s">
        <v>120</v>
      </c>
      <c r="F196" s="2" t="s">
        <v>120</v>
      </c>
      <c r="G196" s="80"/>
      <c r="H196" s="80"/>
      <c r="I196" s="80"/>
      <c r="J196" s="80"/>
      <c r="K196" s="3">
        <v>476996</v>
      </c>
      <c r="L196" s="3">
        <v>437251.91</v>
      </c>
      <c r="M196" s="3">
        <v>1294700</v>
      </c>
      <c r="N196" s="3">
        <v>1294600</v>
      </c>
      <c r="O196" s="3">
        <v>1294600</v>
      </c>
    </row>
    <row r="197" spans="1:15" ht="23.25" customHeight="1" x14ac:dyDescent="0.2">
      <c r="A197" s="2" t="s">
        <v>31</v>
      </c>
      <c r="B197" s="2"/>
      <c r="C197" s="4" t="s">
        <v>4</v>
      </c>
      <c r="D197" s="10"/>
      <c r="E197" s="2" t="s">
        <v>120</v>
      </c>
      <c r="F197" s="2" t="s">
        <v>121</v>
      </c>
      <c r="G197" s="80"/>
      <c r="H197" s="80"/>
      <c r="I197" s="80"/>
      <c r="J197" s="80"/>
      <c r="K197" s="3">
        <v>1971761</v>
      </c>
      <c r="L197" s="3">
        <v>1877824.83</v>
      </c>
      <c r="M197" s="3">
        <v>3437200</v>
      </c>
      <c r="N197" s="3">
        <v>3255300</v>
      </c>
      <c r="O197" s="3">
        <v>3443500</v>
      </c>
    </row>
    <row r="198" spans="1:15" ht="25.5" x14ac:dyDescent="0.2">
      <c r="A198" s="2" t="s">
        <v>31</v>
      </c>
      <c r="B198" s="2"/>
      <c r="C198" s="14" t="s">
        <v>186</v>
      </c>
      <c r="D198" s="15" t="s">
        <v>243</v>
      </c>
      <c r="E198" s="2"/>
      <c r="F198" s="2"/>
      <c r="G198" s="14"/>
      <c r="H198" s="14"/>
      <c r="I198" s="14"/>
      <c r="J198" s="14"/>
      <c r="K198" s="3">
        <f>K199+K200+K202+K201+K203</f>
        <v>14911109</v>
      </c>
      <c r="L198" s="3">
        <f t="shared" ref="L198:O198" si="63">L199+L200+L202+L201+L203</f>
        <v>14517049.640000001</v>
      </c>
      <c r="M198" s="3">
        <f t="shared" si="63"/>
        <v>0</v>
      </c>
      <c r="N198" s="3">
        <f t="shared" si="63"/>
        <v>0</v>
      </c>
      <c r="O198" s="3">
        <f t="shared" si="63"/>
        <v>0</v>
      </c>
    </row>
    <row r="199" spans="1:15" ht="48" customHeight="1" x14ac:dyDescent="0.2">
      <c r="A199" s="2" t="s">
        <v>31</v>
      </c>
      <c r="B199" s="2"/>
      <c r="C199" s="14" t="s">
        <v>186</v>
      </c>
      <c r="D199" s="14"/>
      <c r="E199" s="2" t="s">
        <v>120</v>
      </c>
      <c r="F199" s="2" t="s">
        <v>115</v>
      </c>
      <c r="G199" s="74" t="s">
        <v>479</v>
      </c>
      <c r="H199" s="74" t="s">
        <v>476</v>
      </c>
      <c r="I199" s="74" t="s">
        <v>477</v>
      </c>
      <c r="J199" s="74" t="s">
        <v>478</v>
      </c>
      <c r="K199" s="3">
        <v>6489266</v>
      </c>
      <c r="L199" s="3">
        <v>6216725.2400000002</v>
      </c>
      <c r="M199" s="3"/>
      <c r="N199" s="3"/>
      <c r="O199" s="3"/>
    </row>
    <row r="200" spans="1:15" ht="48" customHeight="1" x14ac:dyDescent="0.2">
      <c r="A200" s="2" t="s">
        <v>31</v>
      </c>
      <c r="B200" s="2"/>
      <c r="C200" s="46" t="s">
        <v>186</v>
      </c>
      <c r="D200" s="46"/>
      <c r="E200" s="2" t="s">
        <v>120</v>
      </c>
      <c r="F200" s="2" t="s">
        <v>118</v>
      </c>
      <c r="G200" s="76"/>
      <c r="H200" s="76"/>
      <c r="I200" s="76"/>
      <c r="J200" s="76"/>
      <c r="K200" s="3">
        <v>6154676</v>
      </c>
      <c r="L200" s="3">
        <v>6033497.8099999996</v>
      </c>
      <c r="M200" s="3"/>
      <c r="N200" s="3"/>
      <c r="O200" s="3"/>
    </row>
    <row r="201" spans="1:15" ht="48" customHeight="1" x14ac:dyDescent="0.2">
      <c r="A201" s="69" t="s">
        <v>31</v>
      </c>
      <c r="B201" s="69"/>
      <c r="C201" s="70" t="s">
        <v>186</v>
      </c>
      <c r="D201" s="70"/>
      <c r="E201" s="69" t="s">
        <v>120</v>
      </c>
      <c r="F201" s="69" t="s">
        <v>112</v>
      </c>
      <c r="G201" s="76"/>
      <c r="H201" s="76"/>
      <c r="I201" s="76"/>
      <c r="J201" s="76"/>
      <c r="K201" s="3">
        <v>623468</v>
      </c>
      <c r="L201" s="3">
        <v>623464</v>
      </c>
      <c r="M201" s="3"/>
      <c r="N201" s="3"/>
      <c r="O201" s="3"/>
    </row>
    <row r="202" spans="1:15" ht="48" customHeight="1" x14ac:dyDescent="0.2">
      <c r="A202" s="69" t="s">
        <v>31</v>
      </c>
      <c r="B202" s="69"/>
      <c r="C202" s="70" t="s">
        <v>186</v>
      </c>
      <c r="D202" s="46"/>
      <c r="E202" s="2" t="s">
        <v>120</v>
      </c>
      <c r="F202" s="2" t="s">
        <v>120</v>
      </c>
      <c r="G202" s="76"/>
      <c r="H202" s="76"/>
      <c r="I202" s="76"/>
      <c r="J202" s="76"/>
      <c r="K202" s="3">
        <v>1518802</v>
      </c>
      <c r="L202" s="3">
        <v>1518494</v>
      </c>
      <c r="M202" s="3"/>
      <c r="N202" s="3"/>
      <c r="O202" s="3"/>
    </row>
    <row r="203" spans="1:15" ht="48" customHeight="1" x14ac:dyDescent="0.2">
      <c r="A203" s="69" t="s">
        <v>31</v>
      </c>
      <c r="B203" s="69"/>
      <c r="C203" s="70" t="s">
        <v>186</v>
      </c>
      <c r="D203" s="70"/>
      <c r="E203" s="69" t="s">
        <v>120</v>
      </c>
      <c r="F203" s="69" t="s">
        <v>121</v>
      </c>
      <c r="G203" s="75"/>
      <c r="H203" s="75"/>
      <c r="I203" s="75"/>
      <c r="J203" s="75"/>
      <c r="K203" s="3">
        <v>124897</v>
      </c>
      <c r="L203" s="3">
        <v>124868.59</v>
      </c>
      <c r="M203" s="3"/>
      <c r="N203" s="3"/>
      <c r="O203" s="3"/>
    </row>
    <row r="204" spans="1:15" ht="25.5" x14ac:dyDescent="0.2">
      <c r="A204" s="7" t="s">
        <v>31</v>
      </c>
      <c r="B204" s="7"/>
      <c r="C204" s="8" t="s">
        <v>16</v>
      </c>
      <c r="D204" s="4" t="s">
        <v>223</v>
      </c>
      <c r="E204" s="7"/>
      <c r="F204" s="7"/>
      <c r="G204" s="7"/>
      <c r="H204" s="7"/>
      <c r="I204" s="7"/>
      <c r="J204" s="7"/>
      <c r="K204" s="3">
        <f>K205+K206</f>
        <v>4536800</v>
      </c>
      <c r="L204" s="3">
        <f t="shared" ref="L204:O204" si="64">L205+L206</f>
        <v>4526729.0599999996</v>
      </c>
      <c r="M204" s="3">
        <f t="shared" si="64"/>
        <v>5048300</v>
      </c>
      <c r="N204" s="3">
        <f t="shared" si="64"/>
        <v>5048300</v>
      </c>
      <c r="O204" s="3">
        <f t="shared" si="64"/>
        <v>5048300</v>
      </c>
    </row>
    <row r="205" spans="1:15" ht="37.5" customHeight="1" x14ac:dyDescent="0.2">
      <c r="A205" s="2" t="s">
        <v>31</v>
      </c>
      <c r="B205" s="2"/>
      <c r="C205" s="4" t="s">
        <v>16</v>
      </c>
      <c r="D205" s="4"/>
      <c r="E205" s="2" t="s">
        <v>116</v>
      </c>
      <c r="F205" s="2" t="s">
        <v>115</v>
      </c>
      <c r="G205" s="74" t="s">
        <v>295</v>
      </c>
      <c r="H205" s="74" t="s">
        <v>296</v>
      </c>
      <c r="I205" s="74" t="s">
        <v>147</v>
      </c>
      <c r="J205" s="74" t="s">
        <v>148</v>
      </c>
      <c r="K205" s="3">
        <v>4468800</v>
      </c>
      <c r="L205" s="3">
        <v>4468729.0599999996</v>
      </c>
      <c r="M205" s="3">
        <v>4960300</v>
      </c>
      <c r="N205" s="3">
        <v>4960300</v>
      </c>
      <c r="O205" s="3">
        <v>4960300</v>
      </c>
    </row>
    <row r="206" spans="1:15" ht="37.5" customHeight="1" x14ac:dyDescent="0.2">
      <c r="A206" s="2" t="s">
        <v>31</v>
      </c>
      <c r="B206" s="2"/>
      <c r="C206" s="4" t="s">
        <v>16</v>
      </c>
      <c r="D206" s="4"/>
      <c r="E206" s="2" t="s">
        <v>120</v>
      </c>
      <c r="F206" s="2" t="s">
        <v>120</v>
      </c>
      <c r="G206" s="75"/>
      <c r="H206" s="75"/>
      <c r="I206" s="75"/>
      <c r="J206" s="75"/>
      <c r="K206" s="3">
        <v>68000</v>
      </c>
      <c r="L206" s="3">
        <v>58000</v>
      </c>
      <c r="M206" s="3">
        <v>88000</v>
      </c>
      <c r="N206" s="3">
        <v>88000</v>
      </c>
      <c r="O206" s="3">
        <v>88000</v>
      </c>
    </row>
    <row r="207" spans="1:15" ht="25.5" x14ac:dyDescent="0.2">
      <c r="A207" s="7" t="s">
        <v>31</v>
      </c>
      <c r="B207" s="7"/>
      <c r="C207" s="8" t="s">
        <v>19</v>
      </c>
      <c r="D207" s="4" t="s">
        <v>227</v>
      </c>
      <c r="E207" s="7"/>
      <c r="F207" s="7"/>
      <c r="G207" s="7"/>
      <c r="H207" s="7"/>
      <c r="I207" s="7"/>
      <c r="J207" s="7"/>
      <c r="K207" s="3">
        <f>K208</f>
        <v>456000</v>
      </c>
      <c r="L207" s="3">
        <f t="shared" ref="L207:O207" si="65">L208</f>
        <v>456000</v>
      </c>
      <c r="M207" s="3">
        <f t="shared" si="65"/>
        <v>679162</v>
      </c>
      <c r="N207" s="3">
        <f t="shared" si="65"/>
        <v>679162</v>
      </c>
      <c r="O207" s="3">
        <f t="shared" si="65"/>
        <v>679162</v>
      </c>
    </row>
    <row r="208" spans="1:15" ht="38.25" x14ac:dyDescent="0.2">
      <c r="A208" s="2" t="s">
        <v>31</v>
      </c>
      <c r="B208" s="2"/>
      <c r="C208" s="4" t="s">
        <v>19</v>
      </c>
      <c r="D208" s="4"/>
      <c r="E208" s="2" t="s">
        <v>120</v>
      </c>
      <c r="F208" s="2" t="s">
        <v>121</v>
      </c>
      <c r="G208" s="21" t="s">
        <v>179</v>
      </c>
      <c r="H208" s="21" t="s">
        <v>180</v>
      </c>
      <c r="I208" s="21" t="s">
        <v>75</v>
      </c>
      <c r="J208" s="21" t="s">
        <v>69</v>
      </c>
      <c r="K208" s="3">
        <v>456000</v>
      </c>
      <c r="L208" s="3">
        <v>456000</v>
      </c>
      <c r="M208" s="3">
        <v>679162</v>
      </c>
      <c r="N208" s="3">
        <v>679162</v>
      </c>
      <c r="O208" s="3">
        <v>679162</v>
      </c>
    </row>
    <row r="209" spans="1:15" ht="25.5" x14ac:dyDescent="0.2">
      <c r="A209" s="7" t="s">
        <v>31</v>
      </c>
      <c r="B209" s="7"/>
      <c r="C209" s="8" t="s">
        <v>20</v>
      </c>
      <c r="D209" s="4" t="s">
        <v>228</v>
      </c>
      <c r="E209" s="7"/>
      <c r="F209" s="7"/>
      <c r="G209" s="7"/>
      <c r="H209" s="7"/>
      <c r="I209" s="7"/>
      <c r="J209" s="7"/>
      <c r="K209" s="3">
        <f>K210</f>
        <v>1692000</v>
      </c>
      <c r="L209" s="3">
        <f t="shared" ref="L209:O209" si="66">L210</f>
        <v>1692000</v>
      </c>
      <c r="M209" s="3">
        <f t="shared" si="66"/>
        <v>2250738</v>
      </c>
      <c r="N209" s="3">
        <f t="shared" si="66"/>
        <v>2250738</v>
      </c>
      <c r="O209" s="3">
        <f t="shared" si="66"/>
        <v>2250738</v>
      </c>
    </row>
    <row r="210" spans="1:15" ht="38.25" x14ac:dyDescent="0.2">
      <c r="A210" s="2" t="s">
        <v>31</v>
      </c>
      <c r="B210" s="2"/>
      <c r="C210" s="4" t="s">
        <v>20</v>
      </c>
      <c r="D210" s="4"/>
      <c r="E210" s="2" t="s">
        <v>120</v>
      </c>
      <c r="F210" s="2" t="s">
        <v>121</v>
      </c>
      <c r="G210" s="21" t="s">
        <v>179</v>
      </c>
      <c r="H210" s="21" t="s">
        <v>180</v>
      </c>
      <c r="I210" s="21" t="s">
        <v>75</v>
      </c>
      <c r="J210" s="21" t="s">
        <v>69</v>
      </c>
      <c r="K210" s="3">
        <v>1692000</v>
      </c>
      <c r="L210" s="3">
        <v>1692000</v>
      </c>
      <c r="M210" s="3">
        <v>2250738</v>
      </c>
      <c r="N210" s="3">
        <v>2250738</v>
      </c>
      <c r="O210" s="3">
        <v>2250738</v>
      </c>
    </row>
    <row r="211" spans="1:15" ht="153" x14ac:dyDescent="0.2">
      <c r="A211" s="7" t="s">
        <v>31</v>
      </c>
      <c r="B211" s="7"/>
      <c r="C211" s="8" t="s">
        <v>39</v>
      </c>
      <c r="D211" s="10" t="s">
        <v>231</v>
      </c>
      <c r="E211" s="7"/>
      <c r="F211" s="7"/>
      <c r="G211" s="7"/>
      <c r="H211" s="7"/>
      <c r="I211" s="7"/>
      <c r="J211" s="7"/>
      <c r="K211" s="3">
        <f>K212</f>
        <v>24558400</v>
      </c>
      <c r="L211" s="3">
        <f t="shared" ref="L211:O211" si="67">L212</f>
        <v>24558183.98</v>
      </c>
      <c r="M211" s="3">
        <f t="shared" si="67"/>
        <v>24973600</v>
      </c>
      <c r="N211" s="3">
        <f t="shared" si="67"/>
        <v>25021300</v>
      </c>
      <c r="O211" s="3">
        <f t="shared" si="67"/>
        <v>24986600</v>
      </c>
    </row>
    <row r="212" spans="1:15" ht="63.75" x14ac:dyDescent="0.2">
      <c r="A212" s="2" t="s">
        <v>31</v>
      </c>
      <c r="B212" s="2"/>
      <c r="C212" s="4" t="s">
        <v>39</v>
      </c>
      <c r="D212" s="10"/>
      <c r="E212" s="2" t="s">
        <v>120</v>
      </c>
      <c r="F212" s="2" t="s">
        <v>118</v>
      </c>
      <c r="G212" s="22" t="s">
        <v>159</v>
      </c>
      <c r="H212" s="22" t="s">
        <v>157</v>
      </c>
      <c r="I212" s="22" t="s">
        <v>155</v>
      </c>
      <c r="J212" s="22" t="s">
        <v>156</v>
      </c>
      <c r="K212" s="3">
        <v>24558400</v>
      </c>
      <c r="L212" s="3">
        <v>24558183.98</v>
      </c>
      <c r="M212" s="3">
        <v>24973600</v>
      </c>
      <c r="N212" s="3">
        <v>25021300</v>
      </c>
      <c r="O212" s="3">
        <v>24986600</v>
      </c>
    </row>
    <row r="213" spans="1:15" ht="153" x14ac:dyDescent="0.2">
      <c r="A213" s="7" t="s">
        <v>31</v>
      </c>
      <c r="B213" s="7"/>
      <c r="C213" s="8" t="s">
        <v>40</v>
      </c>
      <c r="D213" s="10" t="s">
        <v>232</v>
      </c>
      <c r="E213" s="7"/>
      <c r="F213" s="7"/>
      <c r="G213" s="7" t="s">
        <v>160</v>
      </c>
      <c r="H213" s="7"/>
      <c r="I213" s="7"/>
      <c r="J213" s="7"/>
      <c r="K213" s="3">
        <f>K214</f>
        <v>200187350</v>
      </c>
      <c r="L213" s="3">
        <f t="shared" ref="L213:O213" si="68">L214</f>
        <v>200132168.22999999</v>
      </c>
      <c r="M213" s="3">
        <f t="shared" si="68"/>
        <v>295627700</v>
      </c>
      <c r="N213" s="3">
        <f t="shared" si="68"/>
        <v>299527100</v>
      </c>
      <c r="O213" s="3">
        <f t="shared" si="68"/>
        <v>282660900</v>
      </c>
    </row>
    <row r="214" spans="1:15" ht="63.75" x14ac:dyDescent="0.2">
      <c r="A214" s="2" t="s">
        <v>31</v>
      </c>
      <c r="B214" s="2"/>
      <c r="C214" s="4" t="s">
        <v>40</v>
      </c>
      <c r="D214" s="10"/>
      <c r="E214" s="2" t="s">
        <v>120</v>
      </c>
      <c r="F214" s="2" t="s">
        <v>115</v>
      </c>
      <c r="G214" s="22" t="s">
        <v>159</v>
      </c>
      <c r="H214" s="22" t="s">
        <v>157</v>
      </c>
      <c r="I214" s="22" t="s">
        <v>155</v>
      </c>
      <c r="J214" s="22" t="s">
        <v>156</v>
      </c>
      <c r="K214" s="3">
        <v>200187350</v>
      </c>
      <c r="L214" s="3">
        <v>200132168.22999999</v>
      </c>
      <c r="M214" s="3">
        <v>295627700</v>
      </c>
      <c r="N214" s="3">
        <v>299527100</v>
      </c>
      <c r="O214" s="3">
        <v>282660900</v>
      </c>
    </row>
    <row r="215" spans="1:15" ht="165.75" x14ac:dyDescent="0.2">
      <c r="A215" s="7" t="s">
        <v>31</v>
      </c>
      <c r="B215" s="7"/>
      <c r="C215" s="8" t="s">
        <v>23</v>
      </c>
      <c r="D215" s="10" t="s">
        <v>234</v>
      </c>
      <c r="E215" s="7"/>
      <c r="F215" s="7"/>
      <c r="G215" s="7"/>
      <c r="H215" s="7"/>
      <c r="I215" s="7"/>
      <c r="J215" s="7"/>
      <c r="K215" s="3">
        <f>K216+K217+K218+K219</f>
        <v>250298800</v>
      </c>
      <c r="L215" s="3">
        <f t="shared" ref="L215:O215" si="69">L216+L217+L218+L219</f>
        <v>239185778.37</v>
      </c>
      <c r="M215" s="3">
        <f t="shared" si="69"/>
        <v>293942800</v>
      </c>
      <c r="N215" s="3">
        <f t="shared" si="69"/>
        <v>302562800</v>
      </c>
      <c r="O215" s="3">
        <f t="shared" si="69"/>
        <v>302562800</v>
      </c>
    </row>
    <row r="216" spans="1:15" ht="48.75" customHeight="1" x14ac:dyDescent="0.2">
      <c r="A216" s="2" t="s">
        <v>31</v>
      </c>
      <c r="B216" s="2"/>
      <c r="C216" s="4" t="s">
        <v>23</v>
      </c>
      <c r="D216" s="10"/>
      <c r="E216" s="2" t="s">
        <v>120</v>
      </c>
      <c r="F216" s="2" t="s">
        <v>115</v>
      </c>
      <c r="G216" s="80" t="s">
        <v>163</v>
      </c>
      <c r="H216" s="80" t="s">
        <v>297</v>
      </c>
      <c r="I216" s="80" t="s">
        <v>82</v>
      </c>
      <c r="J216" s="80" t="s">
        <v>161</v>
      </c>
      <c r="K216" s="3">
        <v>1985000</v>
      </c>
      <c r="L216" s="3">
        <v>1917147.59</v>
      </c>
      <c r="M216" s="3">
        <v>1912000</v>
      </c>
      <c r="N216" s="3">
        <v>1912000</v>
      </c>
      <c r="O216" s="3">
        <v>1912000</v>
      </c>
    </row>
    <row r="217" spans="1:15" ht="48.75" customHeight="1" x14ac:dyDescent="0.2">
      <c r="A217" s="2" t="s">
        <v>31</v>
      </c>
      <c r="B217" s="2"/>
      <c r="C217" s="4" t="s">
        <v>23</v>
      </c>
      <c r="D217" s="10"/>
      <c r="E217" s="2" t="s">
        <v>120</v>
      </c>
      <c r="F217" s="2" t="s">
        <v>118</v>
      </c>
      <c r="G217" s="80"/>
      <c r="H217" s="80"/>
      <c r="I217" s="80"/>
      <c r="J217" s="80"/>
      <c r="K217" s="3">
        <v>191776800</v>
      </c>
      <c r="L217" s="3">
        <v>181059777.78</v>
      </c>
      <c r="M217" s="3">
        <v>210044900</v>
      </c>
      <c r="N217" s="3">
        <v>218627300</v>
      </c>
      <c r="O217" s="3">
        <v>218627300</v>
      </c>
    </row>
    <row r="218" spans="1:15" ht="48.75" customHeight="1" x14ac:dyDescent="0.2">
      <c r="A218" s="2" t="s">
        <v>31</v>
      </c>
      <c r="B218" s="2"/>
      <c r="C218" s="4" t="s">
        <v>23</v>
      </c>
      <c r="D218" s="10"/>
      <c r="E218" s="2" t="s">
        <v>120</v>
      </c>
      <c r="F218" s="2" t="s">
        <v>121</v>
      </c>
      <c r="G218" s="80"/>
      <c r="H218" s="80"/>
      <c r="I218" s="80"/>
      <c r="J218" s="80"/>
      <c r="K218" s="3">
        <v>1316000</v>
      </c>
      <c r="L218" s="3">
        <v>990310</v>
      </c>
      <c r="M218" s="3">
        <v>1458900</v>
      </c>
      <c r="N218" s="3">
        <v>1496500</v>
      </c>
      <c r="O218" s="3">
        <v>1496500</v>
      </c>
    </row>
    <row r="219" spans="1:15" ht="48.75" customHeight="1" x14ac:dyDescent="0.2">
      <c r="A219" s="2" t="s">
        <v>31</v>
      </c>
      <c r="B219" s="2"/>
      <c r="C219" s="4" t="s">
        <v>23</v>
      </c>
      <c r="D219" s="10"/>
      <c r="E219" s="2" t="s">
        <v>114</v>
      </c>
      <c r="F219" s="2" t="s">
        <v>116</v>
      </c>
      <c r="G219" s="80"/>
      <c r="H219" s="80"/>
      <c r="I219" s="80"/>
      <c r="J219" s="80"/>
      <c r="K219" s="3">
        <v>55221000</v>
      </c>
      <c r="L219" s="3">
        <v>55218543</v>
      </c>
      <c r="M219" s="3">
        <v>80527000</v>
      </c>
      <c r="N219" s="3">
        <v>80527000</v>
      </c>
      <c r="O219" s="3">
        <v>80527000</v>
      </c>
    </row>
    <row r="220" spans="1:15" ht="102" x14ac:dyDescent="0.2">
      <c r="A220" s="7" t="s">
        <v>31</v>
      </c>
      <c r="B220" s="7"/>
      <c r="C220" s="8" t="s">
        <v>41</v>
      </c>
      <c r="D220" s="10" t="s">
        <v>235</v>
      </c>
      <c r="E220" s="7"/>
      <c r="F220" s="7"/>
      <c r="G220" s="7"/>
      <c r="H220" s="7"/>
      <c r="I220" s="7"/>
      <c r="J220" s="7"/>
      <c r="K220" s="3">
        <f>K221+K222</f>
        <v>14320100</v>
      </c>
      <c r="L220" s="3">
        <f t="shared" ref="L220:O220" si="70">L221+L222</f>
        <v>14320065.52</v>
      </c>
      <c r="M220" s="3">
        <f t="shared" si="70"/>
        <v>27742500</v>
      </c>
      <c r="N220" s="3">
        <f t="shared" si="70"/>
        <v>27742500</v>
      </c>
      <c r="O220" s="3">
        <f t="shared" si="70"/>
        <v>27742500</v>
      </c>
    </row>
    <row r="221" spans="1:15" ht="57.75" customHeight="1" x14ac:dyDescent="0.2">
      <c r="A221" s="2" t="s">
        <v>31</v>
      </c>
      <c r="B221" s="2"/>
      <c r="C221" s="4" t="s">
        <v>41</v>
      </c>
      <c r="D221" s="10"/>
      <c r="E221" s="2" t="s">
        <v>120</v>
      </c>
      <c r="F221" s="2" t="s">
        <v>120</v>
      </c>
      <c r="G221" s="74" t="s">
        <v>176</v>
      </c>
      <c r="H221" s="74" t="s">
        <v>132</v>
      </c>
      <c r="I221" s="74" t="s">
        <v>133</v>
      </c>
      <c r="J221" s="74" t="s">
        <v>290</v>
      </c>
      <c r="K221" s="3">
        <v>14320100</v>
      </c>
      <c r="L221" s="3">
        <v>14320065.52</v>
      </c>
      <c r="M221" s="3"/>
      <c r="N221" s="3"/>
      <c r="O221" s="3"/>
    </row>
    <row r="222" spans="1:15" ht="57.75" customHeight="1" x14ac:dyDescent="0.2">
      <c r="A222" s="69" t="s">
        <v>31</v>
      </c>
      <c r="B222" s="69"/>
      <c r="C222" s="70" t="s">
        <v>41</v>
      </c>
      <c r="D222" s="10"/>
      <c r="E222" s="69" t="s">
        <v>120</v>
      </c>
      <c r="F222" s="69" t="s">
        <v>121</v>
      </c>
      <c r="G222" s="75"/>
      <c r="H222" s="75"/>
      <c r="I222" s="75"/>
      <c r="J222" s="75"/>
      <c r="K222" s="3"/>
      <c r="L222" s="3"/>
      <c r="M222" s="3">
        <v>27742500</v>
      </c>
      <c r="N222" s="3">
        <v>27742500</v>
      </c>
      <c r="O222" s="3">
        <v>27742500</v>
      </c>
    </row>
    <row r="223" spans="1:15" ht="127.5" x14ac:dyDescent="0.2">
      <c r="A223" s="7" t="s">
        <v>31</v>
      </c>
      <c r="B223" s="7"/>
      <c r="C223" s="8" t="s">
        <v>42</v>
      </c>
      <c r="D223" s="10" t="s">
        <v>240</v>
      </c>
      <c r="E223" s="7"/>
      <c r="F223" s="7"/>
      <c r="G223" s="7"/>
      <c r="H223" s="7"/>
      <c r="I223" s="7"/>
      <c r="J223" s="7"/>
      <c r="K223" s="3">
        <f>K224</f>
        <v>2086812650</v>
      </c>
      <c r="L223" s="3">
        <f t="shared" ref="L223:O223" si="71">L224</f>
        <v>2082815518.0799999</v>
      </c>
      <c r="M223" s="3">
        <f t="shared" si="71"/>
        <v>2225808300</v>
      </c>
      <c r="N223" s="3">
        <f t="shared" si="71"/>
        <v>2323747800</v>
      </c>
      <c r="O223" s="3">
        <f t="shared" si="71"/>
        <v>2090111200</v>
      </c>
    </row>
    <row r="224" spans="1:15" ht="63.75" x14ac:dyDescent="0.2">
      <c r="A224" s="2" t="s">
        <v>31</v>
      </c>
      <c r="B224" s="2"/>
      <c r="C224" s="4" t="s">
        <v>42</v>
      </c>
      <c r="D224" s="10"/>
      <c r="E224" s="2" t="s">
        <v>120</v>
      </c>
      <c r="F224" s="2" t="s">
        <v>118</v>
      </c>
      <c r="G224" s="17" t="s">
        <v>159</v>
      </c>
      <c r="H224" s="17" t="s">
        <v>157</v>
      </c>
      <c r="I224" s="17" t="s">
        <v>155</v>
      </c>
      <c r="J224" s="17" t="s">
        <v>156</v>
      </c>
      <c r="K224" s="3">
        <v>2086812650</v>
      </c>
      <c r="L224" s="3">
        <v>2082815518.0799999</v>
      </c>
      <c r="M224" s="3">
        <v>2225808300</v>
      </c>
      <c r="N224" s="3">
        <v>2323747800</v>
      </c>
      <c r="O224" s="3">
        <v>2090111200</v>
      </c>
    </row>
    <row r="225" spans="1:15" ht="127.5" x14ac:dyDescent="0.2">
      <c r="A225" s="7" t="s">
        <v>31</v>
      </c>
      <c r="B225" s="7"/>
      <c r="C225" s="8" t="s">
        <v>43</v>
      </c>
      <c r="D225" s="10" t="s">
        <v>241</v>
      </c>
      <c r="E225" s="7"/>
      <c r="F225" s="7"/>
      <c r="G225" s="7"/>
      <c r="H225" s="7"/>
      <c r="I225" s="7"/>
      <c r="J225" s="7"/>
      <c r="K225" s="3">
        <f>K226</f>
        <v>1037700500</v>
      </c>
      <c r="L225" s="3">
        <f t="shared" ref="L225:O225" si="72">L226</f>
        <v>1034479688.72</v>
      </c>
      <c r="M225" s="3">
        <f t="shared" si="72"/>
        <v>1113636100</v>
      </c>
      <c r="N225" s="3">
        <f t="shared" si="72"/>
        <v>1128325300</v>
      </c>
      <c r="O225" s="3">
        <f t="shared" si="72"/>
        <v>1064789900</v>
      </c>
    </row>
    <row r="226" spans="1:15" ht="63.75" x14ac:dyDescent="0.2">
      <c r="A226" s="2" t="s">
        <v>31</v>
      </c>
      <c r="B226" s="2"/>
      <c r="C226" s="4" t="s">
        <v>43</v>
      </c>
      <c r="D226" s="10"/>
      <c r="E226" s="2" t="s">
        <v>120</v>
      </c>
      <c r="F226" s="2" t="s">
        <v>115</v>
      </c>
      <c r="G226" s="23" t="s">
        <v>159</v>
      </c>
      <c r="H226" s="22" t="s">
        <v>157</v>
      </c>
      <c r="I226" s="22" t="s">
        <v>155</v>
      </c>
      <c r="J226" s="22" t="s">
        <v>156</v>
      </c>
      <c r="K226" s="3">
        <v>1037700500</v>
      </c>
      <c r="L226" s="3">
        <v>1034479688.72</v>
      </c>
      <c r="M226" s="3">
        <v>1113636100</v>
      </c>
      <c r="N226" s="3">
        <v>1128325300</v>
      </c>
      <c r="O226" s="3">
        <v>1064789900</v>
      </c>
    </row>
    <row r="227" spans="1:15" ht="23.25" customHeight="1" x14ac:dyDescent="0.2">
      <c r="A227" s="7" t="s">
        <v>44</v>
      </c>
      <c r="B227" s="86" t="s">
        <v>108</v>
      </c>
      <c r="C227" s="87"/>
      <c r="D227" s="88"/>
      <c r="E227" s="7"/>
      <c r="F227" s="7"/>
      <c r="G227" s="7"/>
      <c r="H227" s="7"/>
      <c r="I227" s="7"/>
      <c r="J227" s="7"/>
      <c r="K227" s="3">
        <f>K228+K232+K236+K238+K240+K245+K248+K251+K253+K257+K243</f>
        <v>795967311</v>
      </c>
      <c r="L227" s="3">
        <f t="shared" ref="L227:O227" si="73">L228+L232+L236+L238+L240+L245+L248+L251+L253+L257+L243</f>
        <v>745998108.05999994</v>
      </c>
      <c r="M227" s="3">
        <f t="shared" si="73"/>
        <v>738180863</v>
      </c>
      <c r="N227" s="3">
        <f t="shared" si="73"/>
        <v>738856896</v>
      </c>
      <c r="O227" s="3">
        <f t="shared" si="73"/>
        <v>740651042</v>
      </c>
    </row>
    <row r="228" spans="1:15" ht="38.25" x14ac:dyDescent="0.2">
      <c r="A228" s="7" t="s">
        <v>44</v>
      </c>
      <c r="B228" s="7"/>
      <c r="C228" s="8" t="s">
        <v>6</v>
      </c>
      <c r="D228" s="4" t="s">
        <v>195</v>
      </c>
      <c r="E228" s="7"/>
      <c r="F228" s="7"/>
      <c r="G228" s="7"/>
      <c r="H228" s="7"/>
      <c r="I228" s="7"/>
      <c r="J228" s="7"/>
      <c r="K228" s="3">
        <f>K229+K230+K231</f>
        <v>1296175</v>
      </c>
      <c r="L228" s="3">
        <f t="shared" ref="L228:O228" si="74">L229+L230+L231</f>
        <v>1296175</v>
      </c>
      <c r="M228" s="3">
        <f t="shared" si="74"/>
        <v>977600</v>
      </c>
      <c r="N228" s="3">
        <f t="shared" si="74"/>
        <v>499800</v>
      </c>
      <c r="O228" s="3">
        <f t="shared" si="74"/>
        <v>499800</v>
      </c>
    </row>
    <row r="229" spans="1:15" ht="57.75" customHeight="1" x14ac:dyDescent="0.2">
      <c r="A229" s="2" t="s">
        <v>44</v>
      </c>
      <c r="B229" s="2"/>
      <c r="C229" s="4" t="s">
        <v>6</v>
      </c>
      <c r="D229" s="4"/>
      <c r="E229" s="2" t="s">
        <v>120</v>
      </c>
      <c r="F229" s="2" t="s">
        <v>112</v>
      </c>
      <c r="G229" s="80" t="s">
        <v>571</v>
      </c>
      <c r="H229" s="80" t="s">
        <v>267</v>
      </c>
      <c r="I229" s="80" t="s">
        <v>574</v>
      </c>
      <c r="J229" s="80" t="s">
        <v>268</v>
      </c>
      <c r="K229" s="3">
        <v>9140</v>
      </c>
      <c r="L229" s="3">
        <v>9140</v>
      </c>
      <c r="M229" s="3">
        <v>22700</v>
      </c>
      <c r="N229" s="3">
        <v>22000</v>
      </c>
      <c r="O229" s="3">
        <v>22000</v>
      </c>
    </row>
    <row r="230" spans="1:15" ht="57.75" customHeight="1" x14ac:dyDescent="0.2">
      <c r="A230" s="2" t="s">
        <v>44</v>
      </c>
      <c r="B230" s="2"/>
      <c r="C230" s="4" t="s">
        <v>6</v>
      </c>
      <c r="D230" s="4"/>
      <c r="E230" s="2" t="s">
        <v>117</v>
      </c>
      <c r="F230" s="2" t="s">
        <v>115</v>
      </c>
      <c r="G230" s="80"/>
      <c r="H230" s="80"/>
      <c r="I230" s="80"/>
      <c r="J230" s="80"/>
      <c r="K230" s="3">
        <v>1283435</v>
      </c>
      <c r="L230" s="3">
        <v>1283435</v>
      </c>
      <c r="M230" s="3">
        <v>949900</v>
      </c>
      <c r="N230" s="3">
        <v>472800</v>
      </c>
      <c r="O230" s="3">
        <v>472800</v>
      </c>
    </row>
    <row r="231" spans="1:15" ht="57.75" customHeight="1" x14ac:dyDescent="0.2">
      <c r="A231" s="2" t="s">
        <v>44</v>
      </c>
      <c r="B231" s="2"/>
      <c r="C231" s="4" t="s">
        <v>6</v>
      </c>
      <c r="D231" s="4"/>
      <c r="E231" s="2" t="s">
        <v>117</v>
      </c>
      <c r="F231" s="2" t="s">
        <v>116</v>
      </c>
      <c r="G231" s="80"/>
      <c r="H231" s="80"/>
      <c r="I231" s="80"/>
      <c r="J231" s="80"/>
      <c r="K231" s="3">
        <v>3600</v>
      </c>
      <c r="L231" s="3">
        <v>3600</v>
      </c>
      <c r="M231" s="3">
        <v>5000</v>
      </c>
      <c r="N231" s="3">
        <v>5000</v>
      </c>
      <c r="O231" s="3">
        <v>5000</v>
      </c>
    </row>
    <row r="232" spans="1:15" ht="25.5" x14ac:dyDescent="0.2">
      <c r="A232" s="7" t="s">
        <v>44</v>
      </c>
      <c r="B232" s="7"/>
      <c r="C232" s="8" t="s">
        <v>7</v>
      </c>
      <c r="D232" s="4" t="s">
        <v>197</v>
      </c>
      <c r="E232" s="7"/>
      <c r="F232" s="7"/>
      <c r="G232" s="7"/>
      <c r="H232" s="7"/>
      <c r="I232" s="7"/>
      <c r="J232" s="7"/>
      <c r="K232" s="3">
        <f>K233+K234+K235</f>
        <v>3773229</v>
      </c>
      <c r="L232" s="3">
        <f t="shared" ref="L232:O232" si="75">L233+L234+L235</f>
        <v>3597144.2600000002</v>
      </c>
      <c r="M232" s="3">
        <f t="shared" si="75"/>
        <v>1150160</v>
      </c>
      <c r="N232" s="3">
        <f t="shared" si="75"/>
        <v>1150160</v>
      </c>
      <c r="O232" s="3">
        <f t="shared" si="75"/>
        <v>1150160</v>
      </c>
    </row>
    <row r="233" spans="1:15" ht="36.75" customHeight="1" x14ac:dyDescent="0.2">
      <c r="A233" s="2" t="s">
        <v>44</v>
      </c>
      <c r="B233" s="2"/>
      <c r="C233" s="4" t="s">
        <v>7</v>
      </c>
      <c r="D233" s="4"/>
      <c r="E233" s="2" t="s">
        <v>120</v>
      </c>
      <c r="F233" s="2" t="s">
        <v>112</v>
      </c>
      <c r="G233" s="80" t="s">
        <v>269</v>
      </c>
      <c r="H233" s="80" t="s">
        <v>270</v>
      </c>
      <c r="I233" s="80" t="s">
        <v>271</v>
      </c>
      <c r="J233" s="80" t="s">
        <v>272</v>
      </c>
      <c r="K233" s="3">
        <v>1284270</v>
      </c>
      <c r="L233" s="3">
        <v>1284270</v>
      </c>
      <c r="M233" s="3">
        <v>170000</v>
      </c>
      <c r="N233" s="3">
        <v>170000</v>
      </c>
      <c r="O233" s="3">
        <v>170000</v>
      </c>
    </row>
    <row r="234" spans="1:15" ht="36.75" customHeight="1" x14ac:dyDescent="0.2">
      <c r="A234" s="2" t="s">
        <v>44</v>
      </c>
      <c r="B234" s="2"/>
      <c r="C234" s="4" t="s">
        <v>7</v>
      </c>
      <c r="D234" s="4"/>
      <c r="E234" s="2" t="s">
        <v>117</v>
      </c>
      <c r="F234" s="2" t="s">
        <v>115</v>
      </c>
      <c r="G234" s="80"/>
      <c r="H234" s="80"/>
      <c r="I234" s="80"/>
      <c r="J234" s="80"/>
      <c r="K234" s="3">
        <v>1327414</v>
      </c>
      <c r="L234" s="3">
        <v>1325303.24</v>
      </c>
      <c r="M234" s="3">
        <v>895660</v>
      </c>
      <c r="N234" s="3">
        <v>895660</v>
      </c>
      <c r="O234" s="3">
        <v>895660</v>
      </c>
    </row>
    <row r="235" spans="1:15" ht="36.75" customHeight="1" x14ac:dyDescent="0.2">
      <c r="A235" s="2" t="s">
        <v>44</v>
      </c>
      <c r="B235" s="2"/>
      <c r="C235" s="4" t="s">
        <v>7</v>
      </c>
      <c r="D235" s="4"/>
      <c r="E235" s="2" t="s">
        <v>117</v>
      </c>
      <c r="F235" s="2" t="s">
        <v>116</v>
      </c>
      <c r="G235" s="80"/>
      <c r="H235" s="80"/>
      <c r="I235" s="80"/>
      <c r="J235" s="80"/>
      <c r="K235" s="3">
        <v>1161545</v>
      </c>
      <c r="L235" s="3">
        <v>987571.0199999999</v>
      </c>
      <c r="M235" s="3">
        <v>84500</v>
      </c>
      <c r="N235" s="3">
        <v>84500</v>
      </c>
      <c r="O235" s="3">
        <v>84500</v>
      </c>
    </row>
    <row r="236" spans="1:15" ht="38.25" x14ac:dyDescent="0.2">
      <c r="A236" s="7" t="s">
        <v>44</v>
      </c>
      <c r="B236" s="7"/>
      <c r="C236" s="8" t="s">
        <v>34</v>
      </c>
      <c r="D236" s="10" t="s">
        <v>200</v>
      </c>
      <c r="E236" s="7"/>
      <c r="F236" s="7"/>
      <c r="G236" s="7"/>
      <c r="H236" s="7"/>
      <c r="I236" s="7"/>
      <c r="J236" s="7"/>
      <c r="K236" s="3">
        <f>K237</f>
        <v>215391435</v>
      </c>
      <c r="L236" s="3">
        <f t="shared" ref="L236:O236" si="76">L237</f>
        <v>214071615.91999999</v>
      </c>
      <c r="M236" s="3">
        <f t="shared" si="76"/>
        <v>224962200</v>
      </c>
      <c r="N236" s="3">
        <f t="shared" si="76"/>
        <v>226816400</v>
      </c>
      <c r="O236" s="3">
        <f t="shared" si="76"/>
        <v>226736800</v>
      </c>
    </row>
    <row r="237" spans="1:15" ht="90.75" customHeight="1" x14ac:dyDescent="0.2">
      <c r="A237" s="2" t="s">
        <v>44</v>
      </c>
      <c r="B237" s="2"/>
      <c r="C237" s="4" t="s">
        <v>34</v>
      </c>
      <c r="D237" s="10"/>
      <c r="E237" s="2" t="s">
        <v>120</v>
      </c>
      <c r="F237" s="2" t="s">
        <v>112</v>
      </c>
      <c r="G237" s="17" t="s">
        <v>572</v>
      </c>
      <c r="H237" s="17" t="s">
        <v>573</v>
      </c>
      <c r="I237" s="17" t="s">
        <v>279</v>
      </c>
      <c r="J237" s="17" t="s">
        <v>273</v>
      </c>
      <c r="K237" s="3">
        <v>215391435</v>
      </c>
      <c r="L237" s="3">
        <v>214071615.91999999</v>
      </c>
      <c r="M237" s="3">
        <v>224962200</v>
      </c>
      <c r="N237" s="3">
        <v>226816400</v>
      </c>
      <c r="O237" s="3">
        <v>226736800</v>
      </c>
    </row>
    <row r="238" spans="1:15" ht="25.5" x14ac:dyDescent="0.2">
      <c r="A238" s="7" t="s">
        <v>44</v>
      </c>
      <c r="B238" s="7"/>
      <c r="C238" s="8" t="s">
        <v>45</v>
      </c>
      <c r="D238" s="4" t="s">
        <v>202</v>
      </c>
      <c r="E238" s="7"/>
      <c r="F238" s="7"/>
      <c r="G238" s="7"/>
      <c r="H238" s="7"/>
      <c r="I238" s="7"/>
      <c r="J238" s="7"/>
      <c r="K238" s="3">
        <f>K239</f>
        <v>138996818</v>
      </c>
      <c r="L238" s="3">
        <f t="shared" ref="L238:O238" si="77">L239</f>
        <v>138223967.59</v>
      </c>
      <c r="M238" s="3">
        <f t="shared" si="77"/>
        <v>127987680</v>
      </c>
      <c r="N238" s="3">
        <f t="shared" si="77"/>
        <v>127581755</v>
      </c>
      <c r="O238" s="3">
        <f t="shared" si="77"/>
        <v>127495780</v>
      </c>
    </row>
    <row r="239" spans="1:15" ht="83.25" customHeight="1" x14ac:dyDescent="0.2">
      <c r="A239" s="2" t="s">
        <v>44</v>
      </c>
      <c r="B239" s="2"/>
      <c r="C239" s="4" t="s">
        <v>45</v>
      </c>
      <c r="D239" s="4"/>
      <c r="E239" s="2" t="s">
        <v>117</v>
      </c>
      <c r="F239" s="2" t="s">
        <v>115</v>
      </c>
      <c r="G239" s="17" t="s">
        <v>274</v>
      </c>
      <c r="H239" s="17" t="s">
        <v>275</v>
      </c>
      <c r="I239" s="17" t="s">
        <v>276</v>
      </c>
      <c r="J239" s="17" t="s">
        <v>273</v>
      </c>
      <c r="K239" s="3">
        <v>138996818</v>
      </c>
      <c r="L239" s="3">
        <v>138223967.59</v>
      </c>
      <c r="M239" s="3">
        <v>127987680</v>
      </c>
      <c r="N239" s="3">
        <v>127581755</v>
      </c>
      <c r="O239" s="3">
        <v>127495780</v>
      </c>
    </row>
    <row r="240" spans="1:15" ht="23.25" customHeight="1" x14ac:dyDescent="0.2">
      <c r="A240" s="7" t="s">
        <v>44</v>
      </c>
      <c r="B240" s="7"/>
      <c r="C240" s="8" t="s">
        <v>46</v>
      </c>
      <c r="D240" s="4" t="s">
        <v>203</v>
      </c>
      <c r="E240" s="7"/>
      <c r="F240" s="7"/>
      <c r="G240" s="7"/>
      <c r="H240" s="7"/>
      <c r="I240" s="7"/>
      <c r="J240" s="7"/>
      <c r="K240" s="3">
        <f>K241+K242</f>
        <v>341631800</v>
      </c>
      <c r="L240" s="3">
        <f t="shared" ref="L240:O240" si="78">L241+L242</f>
        <v>295389594.50999999</v>
      </c>
      <c r="M240" s="3">
        <f t="shared" si="78"/>
        <v>339400623</v>
      </c>
      <c r="N240" s="3">
        <f t="shared" si="78"/>
        <v>340258481</v>
      </c>
      <c r="O240" s="3">
        <f t="shared" si="78"/>
        <v>340216102</v>
      </c>
    </row>
    <row r="241" spans="1:15" ht="45.75" customHeight="1" x14ac:dyDescent="0.2">
      <c r="A241" s="2" t="s">
        <v>44</v>
      </c>
      <c r="B241" s="2"/>
      <c r="C241" s="4" t="s">
        <v>46</v>
      </c>
      <c r="D241" s="4"/>
      <c r="E241" s="2" t="s">
        <v>120</v>
      </c>
      <c r="F241" s="2" t="s">
        <v>112</v>
      </c>
      <c r="G241" s="80" t="s">
        <v>277</v>
      </c>
      <c r="H241" s="80" t="s">
        <v>278</v>
      </c>
      <c r="I241" s="80" t="s">
        <v>279</v>
      </c>
      <c r="J241" s="80" t="s">
        <v>273</v>
      </c>
      <c r="K241" s="3">
        <v>470000</v>
      </c>
      <c r="L241" s="3">
        <v>468400</v>
      </c>
      <c r="M241" s="3">
        <v>0</v>
      </c>
      <c r="N241" s="3">
        <v>28000</v>
      </c>
      <c r="O241" s="3">
        <v>28000</v>
      </c>
    </row>
    <row r="242" spans="1:15" ht="45.75" customHeight="1" x14ac:dyDescent="0.2">
      <c r="A242" s="2" t="s">
        <v>44</v>
      </c>
      <c r="B242" s="2"/>
      <c r="C242" s="4" t="s">
        <v>46</v>
      </c>
      <c r="D242" s="4"/>
      <c r="E242" s="2" t="s">
        <v>117</v>
      </c>
      <c r="F242" s="2" t="s">
        <v>115</v>
      </c>
      <c r="G242" s="80"/>
      <c r="H242" s="80"/>
      <c r="I242" s="80"/>
      <c r="J242" s="80"/>
      <c r="K242" s="3">
        <v>341161800</v>
      </c>
      <c r="L242" s="3">
        <v>294921194.50999999</v>
      </c>
      <c r="M242" s="3">
        <v>339400623</v>
      </c>
      <c r="N242" s="3">
        <v>340230481</v>
      </c>
      <c r="O242" s="3">
        <v>340188102</v>
      </c>
    </row>
    <row r="243" spans="1:15" ht="30" customHeight="1" x14ac:dyDescent="0.2">
      <c r="A243" s="7" t="s">
        <v>44</v>
      </c>
      <c r="B243" s="7"/>
      <c r="C243" s="8" t="s">
        <v>581</v>
      </c>
      <c r="D243" s="60" t="s">
        <v>582</v>
      </c>
      <c r="E243" s="61"/>
      <c r="F243" s="61"/>
      <c r="G243" s="60"/>
      <c r="H243" s="60"/>
      <c r="I243" s="60"/>
      <c r="J243" s="60"/>
      <c r="K243" s="3">
        <f>K244</f>
        <v>57237670</v>
      </c>
      <c r="L243" s="3">
        <f t="shared" ref="L243:O243" si="79">L244</f>
        <v>57102987.530000001</v>
      </c>
      <c r="M243" s="3">
        <f t="shared" si="79"/>
        <v>0</v>
      </c>
      <c r="N243" s="3">
        <f t="shared" si="79"/>
        <v>0</v>
      </c>
      <c r="O243" s="3">
        <f t="shared" si="79"/>
        <v>0</v>
      </c>
    </row>
    <row r="244" spans="1:15" ht="45.75" customHeight="1" x14ac:dyDescent="0.2">
      <c r="A244" s="61" t="s">
        <v>44</v>
      </c>
      <c r="B244" s="61"/>
      <c r="C244" s="60" t="s">
        <v>581</v>
      </c>
      <c r="D244" s="60"/>
      <c r="E244" s="61" t="s">
        <v>117</v>
      </c>
      <c r="F244" s="61" t="s">
        <v>115</v>
      </c>
      <c r="G244" s="60"/>
      <c r="H244" s="60"/>
      <c r="I244" s="60"/>
      <c r="J244" s="60"/>
      <c r="K244" s="3">
        <v>57237670</v>
      </c>
      <c r="L244" s="3">
        <v>57102987.530000001</v>
      </c>
      <c r="M244" s="3"/>
      <c r="N244" s="3"/>
      <c r="O244" s="3"/>
    </row>
    <row r="245" spans="1:15" ht="25.5" x14ac:dyDescent="0.2">
      <c r="A245" s="7" t="s">
        <v>44</v>
      </c>
      <c r="B245" s="7"/>
      <c r="C245" s="8" t="s">
        <v>2</v>
      </c>
      <c r="D245" s="4" t="s">
        <v>213</v>
      </c>
      <c r="E245" s="7"/>
      <c r="F245" s="7"/>
      <c r="G245" s="7"/>
      <c r="H245" s="7"/>
      <c r="I245" s="7"/>
      <c r="J245" s="7"/>
      <c r="K245" s="3">
        <f>K246+K247</f>
        <v>8900700</v>
      </c>
      <c r="L245" s="3">
        <f t="shared" ref="L245:O245" si="80">L246+L247</f>
        <v>8198274.5000000009</v>
      </c>
      <c r="M245" s="3">
        <f t="shared" si="80"/>
        <v>8527100</v>
      </c>
      <c r="N245" s="3">
        <f t="shared" si="80"/>
        <v>8721500</v>
      </c>
      <c r="O245" s="3">
        <f t="shared" si="80"/>
        <v>8698000</v>
      </c>
    </row>
    <row r="246" spans="1:15" ht="43.5" customHeight="1" x14ac:dyDescent="0.2">
      <c r="A246" s="2" t="s">
        <v>44</v>
      </c>
      <c r="B246" s="2"/>
      <c r="C246" s="4" t="s">
        <v>2</v>
      </c>
      <c r="D246" s="4"/>
      <c r="E246" s="2" t="s">
        <v>118</v>
      </c>
      <c r="F246" s="2" t="s">
        <v>112</v>
      </c>
      <c r="G246" s="80" t="s">
        <v>280</v>
      </c>
      <c r="H246" s="80" t="s">
        <v>281</v>
      </c>
      <c r="I246" s="80" t="s">
        <v>282</v>
      </c>
      <c r="J246" s="80" t="s">
        <v>273</v>
      </c>
      <c r="K246" s="3">
        <v>20140</v>
      </c>
      <c r="L246" s="3">
        <v>20140</v>
      </c>
      <c r="M246" s="3">
        <v>0</v>
      </c>
      <c r="N246" s="3">
        <v>0</v>
      </c>
      <c r="O246" s="3">
        <v>0</v>
      </c>
    </row>
    <row r="247" spans="1:15" ht="43.5" customHeight="1" x14ac:dyDescent="0.2">
      <c r="A247" s="2" t="s">
        <v>44</v>
      </c>
      <c r="B247" s="2"/>
      <c r="C247" s="4" t="s">
        <v>2</v>
      </c>
      <c r="D247" s="4"/>
      <c r="E247" s="2" t="s">
        <v>117</v>
      </c>
      <c r="F247" s="2" t="s">
        <v>116</v>
      </c>
      <c r="G247" s="80"/>
      <c r="H247" s="80"/>
      <c r="I247" s="80"/>
      <c r="J247" s="80"/>
      <c r="K247" s="3">
        <v>8880560</v>
      </c>
      <c r="L247" s="3">
        <v>8178134.5000000009</v>
      </c>
      <c r="M247" s="3">
        <v>8527100</v>
      </c>
      <c r="N247" s="3">
        <v>8721500</v>
      </c>
      <c r="O247" s="3">
        <v>8698000</v>
      </c>
    </row>
    <row r="248" spans="1:15" ht="25.5" x14ac:dyDescent="0.2">
      <c r="A248" s="7" t="s">
        <v>44</v>
      </c>
      <c r="B248" s="7"/>
      <c r="C248" s="8" t="s">
        <v>3</v>
      </c>
      <c r="D248" s="4" t="s">
        <v>214</v>
      </c>
      <c r="E248" s="7"/>
      <c r="F248" s="7"/>
      <c r="G248" s="7"/>
      <c r="H248" s="7"/>
      <c r="I248" s="7"/>
      <c r="J248" s="7"/>
      <c r="K248" s="3">
        <f>K250+K249</f>
        <v>17615800</v>
      </c>
      <c r="L248" s="3">
        <f t="shared" ref="L248:O248" si="81">L250+L249</f>
        <v>17613053.59</v>
      </c>
      <c r="M248" s="3">
        <f t="shared" si="81"/>
        <v>18212300</v>
      </c>
      <c r="N248" s="3">
        <f t="shared" si="81"/>
        <v>18960100</v>
      </c>
      <c r="O248" s="3">
        <f t="shared" si="81"/>
        <v>18960100</v>
      </c>
    </row>
    <row r="249" spans="1:15" ht="83.25" customHeight="1" x14ac:dyDescent="0.2">
      <c r="A249" s="7" t="s">
        <v>44</v>
      </c>
      <c r="B249" s="7"/>
      <c r="C249" s="8" t="s">
        <v>3</v>
      </c>
      <c r="D249" s="39"/>
      <c r="E249" s="7" t="s">
        <v>115</v>
      </c>
      <c r="F249" s="7" t="s">
        <v>90</v>
      </c>
      <c r="G249" s="74" t="s">
        <v>575</v>
      </c>
      <c r="H249" s="74" t="s">
        <v>576</v>
      </c>
      <c r="I249" s="74" t="s">
        <v>577</v>
      </c>
      <c r="J249" s="74" t="s">
        <v>273</v>
      </c>
      <c r="K249" s="3"/>
      <c r="L249" s="3"/>
      <c r="M249" s="3"/>
      <c r="N249" s="3"/>
      <c r="O249" s="3"/>
    </row>
    <row r="250" spans="1:15" ht="83.25" customHeight="1" x14ac:dyDescent="0.2">
      <c r="A250" s="2" t="s">
        <v>44</v>
      </c>
      <c r="B250" s="2"/>
      <c r="C250" s="4" t="s">
        <v>3</v>
      </c>
      <c r="D250" s="4"/>
      <c r="E250" s="2" t="s">
        <v>117</v>
      </c>
      <c r="F250" s="2" t="s">
        <v>116</v>
      </c>
      <c r="G250" s="75"/>
      <c r="H250" s="75"/>
      <c r="I250" s="75"/>
      <c r="J250" s="75"/>
      <c r="K250" s="3">
        <v>17615800</v>
      </c>
      <c r="L250" s="3">
        <v>17613053.59</v>
      </c>
      <c r="M250" s="3">
        <v>18212300</v>
      </c>
      <c r="N250" s="3">
        <v>18960100</v>
      </c>
      <c r="O250" s="3">
        <v>18960100</v>
      </c>
    </row>
    <row r="251" spans="1:15" ht="63.75" x14ac:dyDescent="0.2">
      <c r="A251" s="7" t="s">
        <v>44</v>
      </c>
      <c r="B251" s="7"/>
      <c r="C251" s="8" t="s">
        <v>14</v>
      </c>
      <c r="D251" s="10" t="s">
        <v>219</v>
      </c>
      <c r="E251" s="7"/>
      <c r="F251" s="7"/>
      <c r="G251" s="7"/>
      <c r="H251" s="7"/>
      <c r="I251" s="7"/>
      <c r="J251" s="7"/>
      <c r="K251" s="3">
        <f>K252</f>
        <v>200000</v>
      </c>
      <c r="L251" s="3">
        <f t="shared" ref="L251:O251" si="82">L252</f>
        <v>200000</v>
      </c>
      <c r="M251" s="3">
        <f t="shared" si="82"/>
        <v>200000</v>
      </c>
      <c r="N251" s="3">
        <f t="shared" si="82"/>
        <v>200000</v>
      </c>
      <c r="O251" s="3">
        <f t="shared" si="82"/>
        <v>200000</v>
      </c>
    </row>
    <row r="252" spans="1:15" ht="141.75" customHeight="1" x14ac:dyDescent="0.2">
      <c r="A252" s="2" t="s">
        <v>44</v>
      </c>
      <c r="B252" s="2"/>
      <c r="C252" s="4" t="s">
        <v>14</v>
      </c>
      <c r="D252" s="10"/>
      <c r="E252" s="2" t="s">
        <v>117</v>
      </c>
      <c r="F252" s="2" t="s">
        <v>115</v>
      </c>
      <c r="G252" s="17" t="s">
        <v>486</v>
      </c>
      <c r="H252" s="17" t="s">
        <v>578</v>
      </c>
      <c r="I252" s="17" t="s">
        <v>579</v>
      </c>
      <c r="J252" s="17" t="s">
        <v>580</v>
      </c>
      <c r="K252" s="3">
        <v>200000</v>
      </c>
      <c r="L252" s="3">
        <v>200000</v>
      </c>
      <c r="M252" s="3">
        <v>200000</v>
      </c>
      <c r="N252" s="3">
        <v>200000</v>
      </c>
      <c r="O252" s="3">
        <v>200000</v>
      </c>
    </row>
    <row r="253" spans="1:15" ht="63.75" x14ac:dyDescent="0.2">
      <c r="A253" s="7" t="s">
        <v>44</v>
      </c>
      <c r="B253" s="7"/>
      <c r="C253" s="8" t="s">
        <v>4</v>
      </c>
      <c r="D253" s="10" t="s">
        <v>220</v>
      </c>
      <c r="E253" s="7"/>
      <c r="F253" s="7"/>
      <c r="G253" s="7"/>
      <c r="H253" s="7"/>
      <c r="I253" s="7"/>
      <c r="J253" s="7"/>
      <c r="K253" s="3">
        <f>K254+K255+K256</f>
        <v>9357615</v>
      </c>
      <c r="L253" s="3">
        <f t="shared" ref="L253:O253" si="83">L254+L255+L256</f>
        <v>8842904.0300000012</v>
      </c>
      <c r="M253" s="3">
        <f t="shared" si="83"/>
        <v>16763200</v>
      </c>
      <c r="N253" s="3">
        <f t="shared" si="83"/>
        <v>14668700</v>
      </c>
      <c r="O253" s="3">
        <f t="shared" si="83"/>
        <v>16694300</v>
      </c>
    </row>
    <row r="254" spans="1:15" ht="33.75" customHeight="1" x14ac:dyDescent="0.2">
      <c r="A254" s="2" t="s">
        <v>44</v>
      </c>
      <c r="B254" s="2"/>
      <c r="C254" s="4" t="s">
        <v>4</v>
      </c>
      <c r="D254" s="10"/>
      <c r="E254" s="2" t="s">
        <v>120</v>
      </c>
      <c r="F254" s="2" t="s">
        <v>112</v>
      </c>
      <c r="G254" s="80" t="s">
        <v>283</v>
      </c>
      <c r="H254" s="80" t="s">
        <v>281</v>
      </c>
      <c r="I254" s="80" t="s">
        <v>284</v>
      </c>
      <c r="J254" s="80" t="s">
        <v>273</v>
      </c>
      <c r="K254" s="3">
        <v>3074639</v>
      </c>
      <c r="L254" s="3">
        <v>2612604.9500000002</v>
      </c>
      <c r="M254" s="3">
        <v>6395400</v>
      </c>
      <c r="N254" s="3">
        <v>5081100</v>
      </c>
      <c r="O254" s="3">
        <v>6382200</v>
      </c>
    </row>
    <row r="255" spans="1:15" ht="33.75" customHeight="1" x14ac:dyDescent="0.2">
      <c r="A255" s="2" t="s">
        <v>44</v>
      </c>
      <c r="B255" s="2"/>
      <c r="C255" s="4" t="s">
        <v>4</v>
      </c>
      <c r="D255" s="10"/>
      <c r="E255" s="2" t="s">
        <v>117</v>
      </c>
      <c r="F255" s="2" t="s">
        <v>115</v>
      </c>
      <c r="G255" s="80"/>
      <c r="H255" s="80"/>
      <c r="I255" s="80"/>
      <c r="J255" s="80"/>
      <c r="K255" s="3">
        <v>6066231</v>
      </c>
      <c r="L255" s="3">
        <v>6013554.9000000004</v>
      </c>
      <c r="M255" s="3">
        <v>9745100</v>
      </c>
      <c r="N255" s="3">
        <v>8575900</v>
      </c>
      <c r="O255" s="3">
        <v>9689400</v>
      </c>
    </row>
    <row r="256" spans="1:15" ht="33.75" customHeight="1" x14ac:dyDescent="0.2">
      <c r="A256" s="2" t="s">
        <v>44</v>
      </c>
      <c r="B256" s="2"/>
      <c r="C256" s="4" t="s">
        <v>4</v>
      </c>
      <c r="D256" s="10"/>
      <c r="E256" s="2" t="s">
        <v>117</v>
      </c>
      <c r="F256" s="2" t="s">
        <v>116</v>
      </c>
      <c r="G256" s="80"/>
      <c r="H256" s="80"/>
      <c r="I256" s="80"/>
      <c r="J256" s="80"/>
      <c r="K256" s="3">
        <v>216745</v>
      </c>
      <c r="L256" s="3">
        <v>216744.18</v>
      </c>
      <c r="M256" s="3">
        <v>622700</v>
      </c>
      <c r="N256" s="3">
        <v>1011700</v>
      </c>
      <c r="O256" s="3">
        <v>622700</v>
      </c>
    </row>
    <row r="257" spans="1:15" ht="33.75" customHeight="1" x14ac:dyDescent="0.2">
      <c r="A257" s="2" t="s">
        <v>44</v>
      </c>
      <c r="B257" s="2"/>
      <c r="C257" s="39" t="s">
        <v>186</v>
      </c>
      <c r="D257" s="39" t="s">
        <v>243</v>
      </c>
      <c r="E257" s="2"/>
      <c r="F257" s="2"/>
      <c r="G257" s="39"/>
      <c r="H257" s="39"/>
      <c r="I257" s="39"/>
      <c r="J257" s="39"/>
      <c r="K257" s="3">
        <f>K259+K260+K258</f>
        <v>1566069</v>
      </c>
      <c r="L257" s="3">
        <f t="shared" ref="L257:O257" si="84">L259+L260+L258</f>
        <v>1462391.13</v>
      </c>
      <c r="M257" s="3">
        <f t="shared" si="84"/>
        <v>0</v>
      </c>
      <c r="N257" s="3">
        <f t="shared" si="84"/>
        <v>0</v>
      </c>
      <c r="O257" s="3">
        <f t="shared" si="84"/>
        <v>0</v>
      </c>
    </row>
    <row r="258" spans="1:15" ht="51" customHeight="1" x14ac:dyDescent="0.2">
      <c r="A258" s="61" t="s">
        <v>44</v>
      </c>
      <c r="B258" s="61"/>
      <c r="C258" s="60" t="s">
        <v>186</v>
      </c>
      <c r="D258" s="60"/>
      <c r="E258" s="61" t="s">
        <v>120</v>
      </c>
      <c r="F258" s="61" t="s">
        <v>112</v>
      </c>
      <c r="G258" s="74" t="s">
        <v>479</v>
      </c>
      <c r="H258" s="74" t="s">
        <v>481</v>
      </c>
      <c r="I258" s="74" t="s">
        <v>477</v>
      </c>
      <c r="J258" s="77" t="s">
        <v>478</v>
      </c>
      <c r="K258" s="3">
        <v>522997</v>
      </c>
      <c r="L258" s="3">
        <v>419320</v>
      </c>
      <c r="M258" s="3"/>
      <c r="N258" s="3"/>
      <c r="O258" s="3"/>
    </row>
    <row r="259" spans="1:15" ht="54" customHeight="1" x14ac:dyDescent="0.2">
      <c r="A259" s="2" t="s">
        <v>44</v>
      </c>
      <c r="B259" s="2"/>
      <c r="C259" s="39" t="s">
        <v>186</v>
      </c>
      <c r="D259" s="10"/>
      <c r="E259" s="2" t="s">
        <v>117</v>
      </c>
      <c r="F259" s="2" t="s">
        <v>115</v>
      </c>
      <c r="G259" s="76"/>
      <c r="H259" s="76"/>
      <c r="I259" s="76"/>
      <c r="J259" s="78"/>
      <c r="K259" s="3">
        <v>984855</v>
      </c>
      <c r="L259" s="3">
        <v>984854.12999999989</v>
      </c>
      <c r="M259" s="3"/>
      <c r="N259" s="3"/>
      <c r="O259" s="3"/>
    </row>
    <row r="260" spans="1:15" ht="53.25" customHeight="1" x14ac:dyDescent="0.2">
      <c r="A260" s="2" t="s">
        <v>44</v>
      </c>
      <c r="B260" s="2"/>
      <c r="C260" s="39" t="s">
        <v>186</v>
      </c>
      <c r="D260" s="10"/>
      <c r="E260" s="2" t="s">
        <v>117</v>
      </c>
      <c r="F260" s="2" t="s">
        <v>116</v>
      </c>
      <c r="G260" s="75"/>
      <c r="H260" s="75"/>
      <c r="I260" s="75"/>
      <c r="J260" s="79"/>
      <c r="K260" s="3">
        <v>58217</v>
      </c>
      <c r="L260" s="3">
        <v>58217</v>
      </c>
      <c r="M260" s="3"/>
      <c r="N260" s="3"/>
      <c r="O260" s="3"/>
    </row>
    <row r="261" spans="1:15" ht="23.25" customHeight="1" x14ac:dyDescent="0.2">
      <c r="A261" s="7" t="s">
        <v>47</v>
      </c>
      <c r="B261" s="86" t="s">
        <v>109</v>
      </c>
      <c r="C261" s="87"/>
      <c r="D261" s="88"/>
      <c r="E261" s="7"/>
      <c r="F261" s="7"/>
      <c r="G261" s="7"/>
      <c r="H261" s="7"/>
      <c r="I261" s="7"/>
      <c r="J261" s="7"/>
      <c r="K261" s="3">
        <f>K262+K265+K267+K270+K273+K276+K278+K280+K282+K285+K287</f>
        <v>694262921</v>
      </c>
      <c r="L261" s="3">
        <f>L262+L265+L267+L270+L273+L276+L278+L280+L282+L285+L287</f>
        <v>691462410.36000001</v>
      </c>
      <c r="M261" s="3">
        <f>M262+M265+M267+M270+M273+M276+M278+M280+M282+M285+M287</f>
        <v>711884680</v>
      </c>
      <c r="N261" s="3">
        <f>N262+N265+N267+N270+N273+N276+N278+N280+N282+N285+N287</f>
        <v>724630828</v>
      </c>
      <c r="O261" s="3">
        <f>O262+O265+O267+O270+O273+O276+O278+O280+O282+O285+O287</f>
        <v>731731981</v>
      </c>
    </row>
    <row r="262" spans="1:15" ht="38.25" x14ac:dyDescent="0.2">
      <c r="A262" s="7" t="s">
        <v>47</v>
      </c>
      <c r="B262" s="7"/>
      <c r="C262" s="8" t="s">
        <v>6</v>
      </c>
      <c r="D262" s="4" t="s">
        <v>195</v>
      </c>
      <c r="E262" s="7"/>
      <c r="F262" s="7"/>
      <c r="G262" s="7"/>
      <c r="H262" s="7"/>
      <c r="I262" s="7"/>
      <c r="J262" s="7"/>
      <c r="K262" s="3">
        <f>K263+K264</f>
        <v>500000</v>
      </c>
      <c r="L262" s="3">
        <f t="shared" ref="L262:O262" si="85">L263+L264</f>
        <v>495184</v>
      </c>
      <c r="M262" s="3">
        <f t="shared" si="85"/>
        <v>500000</v>
      </c>
      <c r="N262" s="3">
        <f t="shared" si="85"/>
        <v>500000</v>
      </c>
      <c r="O262" s="3">
        <f t="shared" si="85"/>
        <v>500000</v>
      </c>
    </row>
    <row r="263" spans="1:15" ht="66.75" customHeight="1" x14ac:dyDescent="0.2">
      <c r="A263" s="2" t="s">
        <v>47</v>
      </c>
      <c r="B263" s="2"/>
      <c r="C263" s="4" t="s">
        <v>6</v>
      </c>
      <c r="D263" s="4"/>
      <c r="E263" s="2" t="s">
        <v>88</v>
      </c>
      <c r="F263" s="2" t="s">
        <v>115</v>
      </c>
      <c r="G263" s="80" t="s">
        <v>299</v>
      </c>
      <c r="H263" s="80" t="s">
        <v>128</v>
      </c>
      <c r="I263" s="80" t="s">
        <v>72</v>
      </c>
      <c r="J263" s="80" t="s">
        <v>298</v>
      </c>
      <c r="K263" s="3">
        <v>490000</v>
      </c>
      <c r="L263" s="3">
        <v>490000</v>
      </c>
      <c r="M263" s="3">
        <v>480000</v>
      </c>
      <c r="N263" s="3">
        <v>490000</v>
      </c>
      <c r="O263" s="3">
        <v>490000</v>
      </c>
    </row>
    <row r="264" spans="1:15" ht="66.75" customHeight="1" x14ac:dyDescent="0.2">
      <c r="A264" s="2" t="s">
        <v>47</v>
      </c>
      <c r="B264" s="2"/>
      <c r="C264" s="4" t="s">
        <v>6</v>
      </c>
      <c r="D264" s="4"/>
      <c r="E264" s="2" t="s">
        <v>88</v>
      </c>
      <c r="F264" s="2" t="s">
        <v>119</v>
      </c>
      <c r="G264" s="80"/>
      <c r="H264" s="80"/>
      <c r="I264" s="80"/>
      <c r="J264" s="80"/>
      <c r="K264" s="3">
        <v>10000</v>
      </c>
      <c r="L264" s="3">
        <v>5184</v>
      </c>
      <c r="M264" s="3">
        <v>20000</v>
      </c>
      <c r="N264" s="3">
        <v>10000</v>
      </c>
      <c r="O264" s="3">
        <v>10000</v>
      </c>
    </row>
    <row r="265" spans="1:15" ht="25.5" x14ac:dyDescent="0.2">
      <c r="A265" s="7" t="s">
        <v>47</v>
      </c>
      <c r="B265" s="7"/>
      <c r="C265" s="8" t="s">
        <v>7</v>
      </c>
      <c r="D265" s="4" t="s">
        <v>197</v>
      </c>
      <c r="E265" s="7"/>
      <c r="F265" s="7"/>
      <c r="G265" s="7"/>
      <c r="H265" s="7"/>
      <c r="I265" s="7"/>
      <c r="J265" s="7"/>
      <c r="K265" s="3">
        <f>K266</f>
        <v>1738156</v>
      </c>
      <c r="L265" s="3">
        <f t="shared" ref="L265:O265" si="86">L266</f>
        <v>1670531.71</v>
      </c>
      <c r="M265" s="3">
        <f t="shared" si="86"/>
        <v>1373200</v>
      </c>
      <c r="N265" s="3">
        <f t="shared" si="86"/>
        <v>1373200</v>
      </c>
      <c r="O265" s="3">
        <f t="shared" si="86"/>
        <v>1373200</v>
      </c>
    </row>
    <row r="266" spans="1:15" ht="90.75" customHeight="1" x14ac:dyDescent="0.2">
      <c r="A266" s="2" t="s">
        <v>47</v>
      </c>
      <c r="B266" s="2"/>
      <c r="C266" s="4" t="s">
        <v>7</v>
      </c>
      <c r="D266" s="4"/>
      <c r="E266" s="2" t="s">
        <v>88</v>
      </c>
      <c r="F266" s="2" t="s">
        <v>115</v>
      </c>
      <c r="G266" s="17" t="s">
        <v>300</v>
      </c>
      <c r="H266" s="17" t="s">
        <v>301</v>
      </c>
      <c r="I266" s="17" t="s">
        <v>302</v>
      </c>
      <c r="J266" s="17" t="s">
        <v>303</v>
      </c>
      <c r="K266" s="3">
        <v>1738156</v>
      </c>
      <c r="L266" s="3">
        <v>1670531.71</v>
      </c>
      <c r="M266" s="3">
        <v>1373200</v>
      </c>
      <c r="N266" s="3">
        <v>1373200</v>
      </c>
      <c r="O266" s="3">
        <v>1373200</v>
      </c>
    </row>
    <row r="267" spans="1:15" ht="25.5" x14ac:dyDescent="0.2">
      <c r="A267" s="7" t="s">
        <v>47</v>
      </c>
      <c r="B267" s="7"/>
      <c r="C267" s="8" t="s">
        <v>35</v>
      </c>
      <c r="D267" s="4" t="s">
        <v>201</v>
      </c>
      <c r="E267" s="7"/>
      <c r="F267" s="7"/>
      <c r="G267" s="7"/>
      <c r="H267" s="7"/>
      <c r="I267" s="7"/>
      <c r="J267" s="7"/>
      <c r="K267" s="3">
        <f>K268+K269</f>
        <v>3590996</v>
      </c>
      <c r="L267" s="3">
        <f t="shared" ref="L267:O267" si="87">L268+L269</f>
        <v>3590959.47</v>
      </c>
      <c r="M267" s="3">
        <f t="shared" si="87"/>
        <v>3921014</v>
      </c>
      <c r="N267" s="3">
        <f t="shared" si="87"/>
        <v>3921014</v>
      </c>
      <c r="O267" s="3">
        <f t="shared" si="87"/>
        <v>3921014</v>
      </c>
    </row>
    <row r="268" spans="1:15" ht="68.25" customHeight="1" x14ac:dyDescent="0.2">
      <c r="A268" s="2" t="s">
        <v>47</v>
      </c>
      <c r="B268" s="2"/>
      <c r="C268" s="4" t="s">
        <v>35</v>
      </c>
      <c r="D268" s="4"/>
      <c r="E268" s="2" t="s">
        <v>120</v>
      </c>
      <c r="F268" s="2" t="s">
        <v>120</v>
      </c>
      <c r="G268" s="74" t="s">
        <v>304</v>
      </c>
      <c r="H268" s="74" t="s">
        <v>305</v>
      </c>
      <c r="I268" s="74" t="s">
        <v>306</v>
      </c>
      <c r="J268" s="74" t="s">
        <v>307</v>
      </c>
      <c r="K268" s="3">
        <v>3590996</v>
      </c>
      <c r="L268" s="3">
        <v>3590959.47</v>
      </c>
      <c r="M268" s="3"/>
      <c r="N268" s="3"/>
      <c r="O268" s="3"/>
    </row>
    <row r="269" spans="1:15" ht="68.25" customHeight="1" x14ac:dyDescent="0.2">
      <c r="A269" s="51" t="s">
        <v>47</v>
      </c>
      <c r="B269" s="51"/>
      <c r="C269" s="50" t="s">
        <v>35</v>
      </c>
      <c r="D269" s="50"/>
      <c r="E269" s="51" t="s">
        <v>120</v>
      </c>
      <c r="F269" s="51" t="s">
        <v>121</v>
      </c>
      <c r="G269" s="75"/>
      <c r="H269" s="75"/>
      <c r="I269" s="75"/>
      <c r="J269" s="75"/>
      <c r="K269" s="3"/>
      <c r="L269" s="3"/>
      <c r="M269" s="3">
        <v>3921014</v>
      </c>
      <c r="N269" s="3">
        <v>3921014</v>
      </c>
      <c r="O269" s="3">
        <v>3921014</v>
      </c>
    </row>
    <row r="270" spans="1:15" ht="23.25" customHeight="1" x14ac:dyDescent="0.2">
      <c r="A270" s="7" t="s">
        <v>47</v>
      </c>
      <c r="B270" s="7"/>
      <c r="C270" s="8" t="s">
        <v>48</v>
      </c>
      <c r="D270" s="4" t="s">
        <v>204</v>
      </c>
      <c r="E270" s="7"/>
      <c r="F270" s="7"/>
      <c r="G270" s="7"/>
      <c r="H270" s="7"/>
      <c r="I270" s="7"/>
      <c r="J270" s="7"/>
      <c r="K270" s="3">
        <f>K271+K272</f>
        <v>631231559</v>
      </c>
      <c r="L270" s="3">
        <f t="shared" ref="L270:O270" si="88">L271+L272</f>
        <v>629172760.72000003</v>
      </c>
      <c r="M270" s="3">
        <f t="shared" si="88"/>
        <v>644292915</v>
      </c>
      <c r="N270" s="3">
        <f t="shared" si="88"/>
        <v>655978963</v>
      </c>
      <c r="O270" s="3">
        <f t="shared" si="88"/>
        <v>663315916</v>
      </c>
    </row>
    <row r="271" spans="1:15" ht="71.25" customHeight="1" x14ac:dyDescent="0.2">
      <c r="A271" s="2" t="s">
        <v>47</v>
      </c>
      <c r="B271" s="2"/>
      <c r="C271" s="4" t="s">
        <v>48</v>
      </c>
      <c r="D271" s="4"/>
      <c r="E271" s="2" t="s">
        <v>88</v>
      </c>
      <c r="F271" s="2" t="s">
        <v>115</v>
      </c>
      <c r="G271" s="76" t="s">
        <v>308</v>
      </c>
      <c r="H271" s="76" t="s">
        <v>309</v>
      </c>
      <c r="I271" s="76" t="s">
        <v>310</v>
      </c>
      <c r="J271" s="76" t="s">
        <v>311</v>
      </c>
      <c r="K271" s="3">
        <v>629291664</v>
      </c>
      <c r="L271" s="3">
        <f>627232856.36+9.36</f>
        <v>627232865.72000003</v>
      </c>
      <c r="M271" s="3">
        <f>100994300+229849900+124140000+8613160+348944+216876+175640+6629940+4120648+3337160+58402700+106282700</f>
        <v>643111968</v>
      </c>
      <c r="N271" s="3">
        <f>100978500+228896200+123936800+13892822+528089+331748+270447+10033700+6303203+5138501+58331600+106102300</f>
        <v>654743910</v>
      </c>
      <c r="O271" s="3">
        <f>100962700+227661900+123733500+16961654+696832+437752+356864+13239802+8317288+6780424+58245300+105921900</f>
        <v>663315916</v>
      </c>
    </row>
    <row r="272" spans="1:15" ht="71.25" customHeight="1" x14ac:dyDescent="0.2">
      <c r="A272" s="2" t="s">
        <v>47</v>
      </c>
      <c r="B272" s="2"/>
      <c r="C272" s="15" t="s">
        <v>48</v>
      </c>
      <c r="D272" s="15"/>
      <c r="E272" s="2" t="s">
        <v>88</v>
      </c>
      <c r="F272" s="2" t="s">
        <v>112</v>
      </c>
      <c r="G272" s="75"/>
      <c r="H272" s="75"/>
      <c r="I272" s="75"/>
      <c r="J272" s="75"/>
      <c r="K272" s="3">
        <v>1939895</v>
      </c>
      <c r="L272" s="3">
        <v>1939895</v>
      </c>
      <c r="M272" s="3">
        <v>1180947</v>
      </c>
      <c r="N272" s="3">
        <v>1235053</v>
      </c>
      <c r="O272" s="3">
        <v>0</v>
      </c>
    </row>
    <row r="273" spans="1:15" ht="23.25" customHeight="1" x14ac:dyDescent="0.2">
      <c r="A273" s="7" t="s">
        <v>47</v>
      </c>
      <c r="B273" s="7"/>
      <c r="C273" s="8" t="s">
        <v>36</v>
      </c>
      <c r="D273" s="4" t="s">
        <v>205</v>
      </c>
      <c r="E273" s="7"/>
      <c r="F273" s="7"/>
      <c r="G273" s="7"/>
      <c r="H273" s="7"/>
      <c r="I273" s="7"/>
      <c r="J273" s="7"/>
      <c r="K273" s="3">
        <f>K274+K275</f>
        <v>24320654</v>
      </c>
      <c r="L273" s="3">
        <f t="shared" ref="L273:O273" si="89">L274+L275</f>
        <v>23775906.879999999</v>
      </c>
      <c r="M273" s="3">
        <f t="shared" si="89"/>
        <v>27493494</v>
      </c>
      <c r="N273" s="3">
        <f t="shared" si="89"/>
        <v>27493494</v>
      </c>
      <c r="O273" s="3">
        <f t="shared" si="89"/>
        <v>27493494</v>
      </c>
    </row>
    <row r="274" spans="1:15" ht="85.5" customHeight="1" x14ac:dyDescent="0.2">
      <c r="A274" s="2" t="s">
        <v>47</v>
      </c>
      <c r="B274" s="2"/>
      <c r="C274" s="4" t="s">
        <v>36</v>
      </c>
      <c r="D274" s="4"/>
      <c r="E274" s="2" t="s">
        <v>88</v>
      </c>
      <c r="F274" s="2" t="s">
        <v>115</v>
      </c>
      <c r="G274" s="80" t="s">
        <v>522</v>
      </c>
      <c r="H274" s="80" t="s">
        <v>523</v>
      </c>
      <c r="I274" s="80" t="s">
        <v>524</v>
      </c>
      <c r="J274" s="80" t="s">
        <v>525</v>
      </c>
      <c r="K274" s="3">
        <v>19460483</v>
      </c>
      <c r="L274" s="3">
        <v>19429445.719999999</v>
      </c>
      <c r="M274" s="3">
        <f>3159051+2488385+7066405+2831812+5379150</f>
        <v>20924803</v>
      </c>
      <c r="N274" s="3">
        <f>M274</f>
        <v>20924803</v>
      </c>
      <c r="O274" s="3">
        <f>N274</f>
        <v>20924803</v>
      </c>
    </row>
    <row r="275" spans="1:15" ht="85.5" customHeight="1" x14ac:dyDescent="0.2">
      <c r="A275" s="2" t="s">
        <v>47</v>
      </c>
      <c r="B275" s="2"/>
      <c r="C275" s="4" t="s">
        <v>36</v>
      </c>
      <c r="D275" s="4"/>
      <c r="E275" s="2" t="s">
        <v>88</v>
      </c>
      <c r="F275" s="2" t="s">
        <v>118</v>
      </c>
      <c r="G275" s="80"/>
      <c r="H275" s="80"/>
      <c r="I275" s="80"/>
      <c r="J275" s="80"/>
      <c r="K275" s="3">
        <v>4860171</v>
      </c>
      <c r="L275" s="3">
        <v>4346461.16</v>
      </c>
      <c r="M275" s="3">
        <v>6568691</v>
      </c>
      <c r="N275" s="3">
        <f>M275</f>
        <v>6568691</v>
      </c>
      <c r="O275" s="3">
        <f>N275</f>
        <v>6568691</v>
      </c>
    </row>
    <row r="276" spans="1:15" ht="25.5" x14ac:dyDescent="0.2">
      <c r="A276" s="7" t="s">
        <v>47</v>
      </c>
      <c r="B276" s="7"/>
      <c r="C276" s="8" t="s">
        <v>2</v>
      </c>
      <c r="D276" s="4" t="s">
        <v>213</v>
      </c>
      <c r="E276" s="7"/>
      <c r="F276" s="7"/>
      <c r="G276" s="7"/>
      <c r="H276" s="7"/>
      <c r="I276" s="7"/>
      <c r="J276" s="7"/>
      <c r="K276" s="3">
        <f>K277</f>
        <v>5831069</v>
      </c>
      <c r="L276" s="3">
        <f t="shared" ref="L276:O276" si="90">L277</f>
        <v>5748646.5599999996</v>
      </c>
      <c r="M276" s="3">
        <f t="shared" si="90"/>
        <v>6058500</v>
      </c>
      <c r="N276" s="3">
        <f t="shared" si="90"/>
        <v>6229700</v>
      </c>
      <c r="O276" s="3">
        <f t="shared" si="90"/>
        <v>6231700</v>
      </c>
    </row>
    <row r="277" spans="1:15" ht="165.75" x14ac:dyDescent="0.2">
      <c r="A277" s="2" t="s">
        <v>47</v>
      </c>
      <c r="B277" s="2"/>
      <c r="C277" s="4" t="s">
        <v>2</v>
      </c>
      <c r="D277" s="4"/>
      <c r="E277" s="2" t="s">
        <v>88</v>
      </c>
      <c r="F277" s="2" t="s">
        <v>119</v>
      </c>
      <c r="G277" s="25" t="s">
        <v>312</v>
      </c>
      <c r="H277" s="25" t="s">
        <v>313</v>
      </c>
      <c r="I277" s="25" t="s">
        <v>314</v>
      </c>
      <c r="J277" s="25" t="s">
        <v>315</v>
      </c>
      <c r="K277" s="3">
        <v>5831069</v>
      </c>
      <c r="L277" s="3">
        <v>5748646.5599999996</v>
      </c>
      <c r="M277" s="3">
        <v>6058500</v>
      </c>
      <c r="N277" s="3">
        <v>6229700</v>
      </c>
      <c r="O277" s="3">
        <v>6231700</v>
      </c>
    </row>
    <row r="278" spans="1:15" ht="25.5" x14ac:dyDescent="0.2">
      <c r="A278" s="7" t="s">
        <v>47</v>
      </c>
      <c r="B278" s="7"/>
      <c r="C278" s="8" t="s">
        <v>3</v>
      </c>
      <c r="D278" s="4" t="s">
        <v>214</v>
      </c>
      <c r="E278" s="7"/>
      <c r="F278" s="7"/>
      <c r="G278" s="7"/>
      <c r="H278" s="7"/>
      <c r="I278" s="7"/>
      <c r="J278" s="7"/>
      <c r="K278" s="3">
        <f>K279</f>
        <v>15249645</v>
      </c>
      <c r="L278" s="3">
        <f t="shared" ref="L278:O278" si="91">L279</f>
        <v>15249645</v>
      </c>
      <c r="M278" s="3">
        <f t="shared" si="91"/>
        <v>15858500</v>
      </c>
      <c r="N278" s="3">
        <f t="shared" si="91"/>
        <v>16509600</v>
      </c>
      <c r="O278" s="3">
        <f t="shared" si="91"/>
        <v>16509600</v>
      </c>
    </row>
    <row r="279" spans="1:15" ht="165.75" x14ac:dyDescent="0.2">
      <c r="A279" s="2" t="s">
        <v>47</v>
      </c>
      <c r="B279" s="2"/>
      <c r="C279" s="4" t="s">
        <v>3</v>
      </c>
      <c r="D279" s="4"/>
      <c r="E279" s="2" t="s">
        <v>88</v>
      </c>
      <c r="F279" s="2" t="s">
        <v>119</v>
      </c>
      <c r="G279" s="50" t="s">
        <v>316</v>
      </c>
      <c r="H279" s="50" t="s">
        <v>313</v>
      </c>
      <c r="I279" s="50" t="s">
        <v>314</v>
      </c>
      <c r="J279" s="50" t="s">
        <v>317</v>
      </c>
      <c r="K279" s="3">
        <v>15249645</v>
      </c>
      <c r="L279" s="3">
        <v>15249645</v>
      </c>
      <c r="M279" s="3">
        <v>15858500</v>
      </c>
      <c r="N279" s="3">
        <v>16509600</v>
      </c>
      <c r="O279" s="3">
        <f>N279</f>
        <v>16509600</v>
      </c>
    </row>
    <row r="280" spans="1:15" ht="63.75" x14ac:dyDescent="0.2">
      <c r="A280" s="7" t="s">
        <v>47</v>
      </c>
      <c r="B280" s="7"/>
      <c r="C280" s="8" t="s">
        <v>14</v>
      </c>
      <c r="D280" s="10" t="s">
        <v>219</v>
      </c>
      <c r="E280" s="7"/>
      <c r="F280" s="7"/>
      <c r="G280" s="7"/>
      <c r="H280" s="7"/>
      <c r="I280" s="7"/>
      <c r="J280" s="7"/>
      <c r="K280" s="3">
        <f>K281</f>
        <v>795000</v>
      </c>
      <c r="L280" s="3">
        <f t="shared" ref="L280:O280" si="92">L281</f>
        <v>794999.99</v>
      </c>
      <c r="M280" s="3">
        <f t="shared" si="92"/>
        <v>795000</v>
      </c>
      <c r="N280" s="3">
        <f t="shared" si="92"/>
        <v>795000</v>
      </c>
      <c r="O280" s="3">
        <f t="shared" si="92"/>
        <v>795000</v>
      </c>
    </row>
    <row r="281" spans="1:15" ht="89.25" x14ac:dyDescent="0.2">
      <c r="A281" s="2" t="s">
        <v>47</v>
      </c>
      <c r="B281" s="2"/>
      <c r="C281" s="4" t="s">
        <v>14</v>
      </c>
      <c r="D281" s="10"/>
      <c r="E281" s="2" t="s">
        <v>88</v>
      </c>
      <c r="F281" s="2" t="s">
        <v>115</v>
      </c>
      <c r="G281" s="50" t="s">
        <v>318</v>
      </c>
      <c r="H281" s="50" t="s">
        <v>319</v>
      </c>
      <c r="I281" s="50" t="s">
        <v>320</v>
      </c>
      <c r="J281" s="50" t="s">
        <v>321</v>
      </c>
      <c r="K281" s="3">
        <v>795000</v>
      </c>
      <c r="L281" s="3">
        <v>794999.99</v>
      </c>
      <c r="M281" s="3">
        <v>795000</v>
      </c>
      <c r="N281" s="3">
        <v>795000</v>
      </c>
      <c r="O281" s="3">
        <v>795000</v>
      </c>
    </row>
    <row r="282" spans="1:15" ht="63.75" x14ac:dyDescent="0.2">
      <c r="A282" s="7" t="s">
        <v>47</v>
      </c>
      <c r="B282" s="7"/>
      <c r="C282" s="8" t="s">
        <v>4</v>
      </c>
      <c r="D282" s="10" t="s">
        <v>220</v>
      </c>
      <c r="E282" s="7"/>
      <c r="F282" s="7"/>
      <c r="G282" s="7"/>
      <c r="H282" s="7"/>
      <c r="I282" s="7"/>
      <c r="J282" s="7"/>
      <c r="K282" s="3">
        <f>K283+K284</f>
        <v>7638967</v>
      </c>
      <c r="L282" s="3">
        <f t="shared" ref="L282:O282" si="93">L283+L284</f>
        <v>7616583.0700000003</v>
      </c>
      <c r="M282" s="3">
        <f t="shared" si="93"/>
        <v>11470800</v>
      </c>
      <c r="N282" s="3">
        <f t="shared" si="93"/>
        <v>11708600</v>
      </c>
      <c r="O282" s="3">
        <f t="shared" si="93"/>
        <v>11470800</v>
      </c>
    </row>
    <row r="283" spans="1:15" ht="106.5" customHeight="1" x14ac:dyDescent="0.2">
      <c r="A283" s="2" t="s">
        <v>47</v>
      </c>
      <c r="B283" s="2"/>
      <c r="C283" s="4" t="s">
        <v>4</v>
      </c>
      <c r="D283" s="10"/>
      <c r="E283" s="2" t="s">
        <v>88</v>
      </c>
      <c r="F283" s="2" t="s">
        <v>115</v>
      </c>
      <c r="G283" s="74" t="s">
        <v>487</v>
      </c>
      <c r="H283" s="74" t="s">
        <v>322</v>
      </c>
      <c r="I283" s="74" t="s">
        <v>323</v>
      </c>
      <c r="J283" s="74" t="s">
        <v>324</v>
      </c>
      <c r="K283" s="3">
        <v>7259854</v>
      </c>
      <c r="L283" s="3">
        <v>7237472.5600000005</v>
      </c>
      <c r="M283" s="3">
        <f>1904300+2687200+3006400+1264200+2205700</f>
        <v>11067800</v>
      </c>
      <c r="N283" s="3">
        <f>2329400+3853700+1598500+1407100+1892300</f>
        <v>11081000</v>
      </c>
      <c r="O283" s="3">
        <f>1904300+2687200+3006400+1264200+2205700</f>
        <v>11067800</v>
      </c>
    </row>
    <row r="284" spans="1:15" ht="106.5" customHeight="1" x14ac:dyDescent="0.2">
      <c r="A284" s="2" t="s">
        <v>47</v>
      </c>
      <c r="B284" s="2"/>
      <c r="C284" s="4" t="s">
        <v>4</v>
      </c>
      <c r="D284" s="10"/>
      <c r="E284" s="2" t="s">
        <v>88</v>
      </c>
      <c r="F284" s="2" t="s">
        <v>119</v>
      </c>
      <c r="G284" s="75"/>
      <c r="H284" s="75"/>
      <c r="I284" s="75"/>
      <c r="J284" s="75"/>
      <c r="K284" s="3">
        <v>379113</v>
      </c>
      <c r="L284" s="3">
        <v>379110.51</v>
      </c>
      <c r="M284" s="3">
        <f>339000+64000</f>
        <v>403000</v>
      </c>
      <c r="N284" s="3">
        <f>550800+76800</f>
        <v>627600</v>
      </c>
      <c r="O284" s="3">
        <f>339000+64000</f>
        <v>403000</v>
      </c>
    </row>
    <row r="285" spans="1:15" ht="38.25" x14ac:dyDescent="0.2">
      <c r="A285" s="2" t="s">
        <v>47</v>
      </c>
      <c r="B285" s="37"/>
      <c r="C285" s="34" t="s">
        <v>38</v>
      </c>
      <c r="D285" s="39" t="s">
        <v>222</v>
      </c>
      <c r="E285" s="2"/>
      <c r="F285" s="2"/>
      <c r="G285" s="49"/>
      <c r="H285" s="49"/>
      <c r="I285" s="49"/>
      <c r="J285" s="49"/>
      <c r="K285" s="3">
        <f>K286</f>
        <v>811257</v>
      </c>
      <c r="L285" s="3">
        <f t="shared" ref="L285:O285" si="94">L286</f>
        <v>791575.96</v>
      </c>
      <c r="M285" s="3">
        <f t="shared" si="94"/>
        <v>121257</v>
      </c>
      <c r="N285" s="3">
        <f t="shared" si="94"/>
        <v>121257</v>
      </c>
      <c r="O285" s="3">
        <f t="shared" si="94"/>
        <v>121257</v>
      </c>
    </row>
    <row r="286" spans="1:15" ht="98.25" customHeight="1" x14ac:dyDescent="0.2">
      <c r="A286" s="2" t="s">
        <v>47</v>
      </c>
      <c r="B286" s="37"/>
      <c r="C286" s="34" t="s">
        <v>38</v>
      </c>
      <c r="D286" s="38"/>
      <c r="E286" s="2" t="s">
        <v>88</v>
      </c>
      <c r="F286" s="2" t="s">
        <v>118</v>
      </c>
      <c r="G286" s="59" t="s">
        <v>526</v>
      </c>
      <c r="H286" s="59" t="s">
        <v>527</v>
      </c>
      <c r="I286" s="59" t="s">
        <v>528</v>
      </c>
      <c r="J286" s="59" t="s">
        <v>529</v>
      </c>
      <c r="K286" s="3">
        <v>811257</v>
      </c>
      <c r="L286" s="3">
        <v>791575.96</v>
      </c>
      <c r="M286" s="3">
        <v>121257</v>
      </c>
      <c r="N286" s="3">
        <v>121257</v>
      </c>
      <c r="O286" s="3">
        <v>121257</v>
      </c>
    </row>
    <row r="287" spans="1:15" ht="25.5" x14ac:dyDescent="0.2">
      <c r="A287" s="2" t="s">
        <v>47</v>
      </c>
      <c r="B287" s="37"/>
      <c r="C287" s="39" t="s">
        <v>186</v>
      </c>
      <c r="D287" s="39" t="s">
        <v>243</v>
      </c>
      <c r="E287" s="2"/>
      <c r="F287" s="2"/>
      <c r="G287" s="41"/>
      <c r="H287" s="41"/>
      <c r="I287" s="41"/>
      <c r="J287" s="41"/>
      <c r="K287" s="3">
        <f>+K288+K289</f>
        <v>2555618</v>
      </c>
      <c r="L287" s="3">
        <f t="shared" ref="L287:O287" si="95">+L288+L289</f>
        <v>2555617</v>
      </c>
      <c r="M287" s="3">
        <f t="shared" si="95"/>
        <v>0</v>
      </c>
      <c r="N287" s="3">
        <f t="shared" si="95"/>
        <v>0</v>
      </c>
      <c r="O287" s="3">
        <f t="shared" si="95"/>
        <v>0</v>
      </c>
    </row>
    <row r="288" spans="1:15" ht="79.5" customHeight="1" x14ac:dyDescent="0.2">
      <c r="A288" s="2" t="s">
        <v>47</v>
      </c>
      <c r="B288" s="37"/>
      <c r="C288" s="39" t="s">
        <v>186</v>
      </c>
      <c r="D288" s="38"/>
      <c r="E288" s="2" t="s">
        <v>88</v>
      </c>
      <c r="F288" s="2" t="s">
        <v>115</v>
      </c>
      <c r="G288" s="74" t="s">
        <v>479</v>
      </c>
      <c r="H288" s="74" t="s">
        <v>476</v>
      </c>
      <c r="I288" s="74" t="s">
        <v>477</v>
      </c>
      <c r="J288" s="74" t="s">
        <v>478</v>
      </c>
      <c r="K288" s="3">
        <v>2541078</v>
      </c>
      <c r="L288" s="3">
        <v>2541077</v>
      </c>
      <c r="M288" s="3"/>
      <c r="N288" s="3"/>
      <c r="O288" s="3"/>
    </row>
    <row r="289" spans="1:15" ht="79.5" customHeight="1" x14ac:dyDescent="0.2">
      <c r="A289" s="2" t="s">
        <v>47</v>
      </c>
      <c r="B289" s="37"/>
      <c r="C289" s="39" t="s">
        <v>186</v>
      </c>
      <c r="D289" s="38"/>
      <c r="E289" s="2" t="s">
        <v>88</v>
      </c>
      <c r="F289" s="2" t="s">
        <v>119</v>
      </c>
      <c r="G289" s="75"/>
      <c r="H289" s="75"/>
      <c r="I289" s="75"/>
      <c r="J289" s="75"/>
      <c r="K289" s="3">
        <v>14540</v>
      </c>
      <c r="L289" s="3">
        <v>14540</v>
      </c>
      <c r="M289" s="3"/>
      <c r="N289" s="3"/>
      <c r="O289" s="3"/>
    </row>
    <row r="290" spans="1:15" ht="24.75" customHeight="1" x14ac:dyDescent="0.2">
      <c r="A290" s="7" t="s">
        <v>513</v>
      </c>
      <c r="B290" s="86" t="s">
        <v>514</v>
      </c>
      <c r="C290" s="87"/>
      <c r="D290" s="88"/>
      <c r="E290" s="7"/>
      <c r="F290" s="7"/>
      <c r="G290" s="7"/>
      <c r="H290" s="7"/>
      <c r="I290" s="7"/>
      <c r="J290" s="7"/>
      <c r="K290" s="3">
        <f>K291+K296+K298</f>
        <v>26987613</v>
      </c>
      <c r="L290" s="3">
        <f t="shared" ref="L290:O290" si="96">L291+L296+L298</f>
        <v>26971411.060000002</v>
      </c>
      <c r="M290" s="3">
        <f t="shared" si="96"/>
        <v>29679600</v>
      </c>
      <c r="N290" s="3">
        <f t="shared" si="96"/>
        <v>30396800</v>
      </c>
      <c r="O290" s="3">
        <f t="shared" si="96"/>
        <v>30706000</v>
      </c>
    </row>
    <row r="291" spans="1:15" ht="24.75" customHeight="1" x14ac:dyDescent="0.2">
      <c r="A291" s="7" t="s">
        <v>513</v>
      </c>
      <c r="B291" s="7"/>
      <c r="C291" s="8" t="s">
        <v>2</v>
      </c>
      <c r="D291" s="48" t="s">
        <v>213</v>
      </c>
      <c r="E291" s="7"/>
      <c r="F291" s="7"/>
      <c r="G291" s="7"/>
      <c r="H291" s="7"/>
      <c r="I291" s="7"/>
      <c r="J291" s="9"/>
      <c r="K291" s="3">
        <f>K292</f>
        <v>6945953</v>
      </c>
      <c r="L291" s="3">
        <f t="shared" ref="L291:O291" si="97">L292</f>
        <v>6938067.2599999998</v>
      </c>
      <c r="M291" s="3">
        <f t="shared" si="97"/>
        <v>7503800</v>
      </c>
      <c r="N291" s="3">
        <f t="shared" si="97"/>
        <v>7647500</v>
      </c>
      <c r="O291" s="3">
        <f t="shared" si="97"/>
        <v>7647500</v>
      </c>
    </row>
    <row r="292" spans="1:15" ht="219.75" customHeight="1" x14ac:dyDescent="0.2">
      <c r="A292" s="7" t="s">
        <v>513</v>
      </c>
      <c r="B292" s="107"/>
      <c r="C292" s="107" t="s">
        <v>2</v>
      </c>
      <c r="D292" s="108"/>
      <c r="E292" s="77" t="s">
        <v>115</v>
      </c>
      <c r="F292" s="77" t="s">
        <v>113</v>
      </c>
      <c r="G292" s="74" t="s">
        <v>515</v>
      </c>
      <c r="H292" s="104" t="s">
        <v>516</v>
      </c>
      <c r="I292" s="111" t="s">
        <v>517</v>
      </c>
      <c r="J292" s="104" t="s">
        <v>518</v>
      </c>
      <c r="K292" s="3">
        <v>6945953</v>
      </c>
      <c r="L292" s="3">
        <v>6938067.2599999998</v>
      </c>
      <c r="M292" s="3">
        <v>7503800</v>
      </c>
      <c r="N292" s="3">
        <v>7647500</v>
      </c>
      <c r="O292" s="3">
        <v>7647500</v>
      </c>
    </row>
    <row r="293" spans="1:15" ht="232.5" customHeight="1" x14ac:dyDescent="0.2">
      <c r="A293" s="7" t="s">
        <v>513</v>
      </c>
      <c r="B293" s="107"/>
      <c r="C293" s="107"/>
      <c r="D293" s="109"/>
      <c r="E293" s="78"/>
      <c r="F293" s="78"/>
      <c r="G293" s="76"/>
      <c r="H293" s="104"/>
      <c r="I293" s="111"/>
      <c r="J293" s="104"/>
      <c r="K293" s="3"/>
      <c r="L293" s="3"/>
      <c r="M293" s="3"/>
      <c r="N293" s="3"/>
      <c r="O293" s="3"/>
    </row>
    <row r="294" spans="1:15" ht="232.5" customHeight="1" x14ac:dyDescent="0.2">
      <c r="A294" s="7" t="s">
        <v>513</v>
      </c>
      <c r="B294" s="107"/>
      <c r="C294" s="107"/>
      <c r="D294" s="109"/>
      <c r="E294" s="78"/>
      <c r="F294" s="78"/>
      <c r="G294" s="76"/>
      <c r="H294" s="104"/>
      <c r="I294" s="111"/>
      <c r="J294" s="104"/>
      <c r="K294" s="3"/>
      <c r="L294" s="3"/>
      <c r="M294" s="3"/>
      <c r="N294" s="3"/>
      <c r="O294" s="3"/>
    </row>
    <row r="295" spans="1:15" ht="111" customHeight="1" x14ac:dyDescent="0.2">
      <c r="A295" s="7" t="s">
        <v>513</v>
      </c>
      <c r="B295" s="107"/>
      <c r="C295" s="107"/>
      <c r="D295" s="110"/>
      <c r="E295" s="79"/>
      <c r="F295" s="79"/>
      <c r="G295" s="75"/>
      <c r="H295" s="104"/>
      <c r="I295" s="111"/>
      <c r="J295" s="104"/>
      <c r="K295" s="3"/>
      <c r="L295" s="3"/>
      <c r="M295" s="3"/>
      <c r="N295" s="3"/>
      <c r="O295" s="3"/>
    </row>
    <row r="296" spans="1:15" ht="47.25" customHeight="1" x14ac:dyDescent="0.2">
      <c r="A296" s="7" t="s">
        <v>513</v>
      </c>
      <c r="B296" s="37"/>
      <c r="C296" s="55" t="s">
        <v>3</v>
      </c>
      <c r="D296" s="42" t="s">
        <v>214</v>
      </c>
      <c r="E296" s="2"/>
      <c r="F296" s="2"/>
      <c r="G296" s="47"/>
      <c r="H296" s="47"/>
      <c r="I296" s="47"/>
      <c r="J296" s="47"/>
      <c r="K296" s="3">
        <f>K297</f>
        <v>19705374</v>
      </c>
      <c r="L296" s="3">
        <f t="shared" ref="L296:O296" si="98">L297</f>
        <v>19697058.27</v>
      </c>
      <c r="M296" s="3">
        <f t="shared" si="98"/>
        <v>21528700</v>
      </c>
      <c r="N296" s="3">
        <f t="shared" si="98"/>
        <v>22411400</v>
      </c>
      <c r="O296" s="3">
        <f t="shared" si="98"/>
        <v>22411400</v>
      </c>
    </row>
    <row r="297" spans="1:15" ht="293.25" x14ac:dyDescent="0.2">
      <c r="A297" s="7" t="s">
        <v>513</v>
      </c>
      <c r="B297" s="37"/>
      <c r="C297" s="48" t="s">
        <v>3</v>
      </c>
      <c r="D297" s="48"/>
      <c r="E297" s="2" t="s">
        <v>115</v>
      </c>
      <c r="F297" s="2" t="s">
        <v>113</v>
      </c>
      <c r="G297" s="48" t="s">
        <v>519</v>
      </c>
      <c r="H297" s="56" t="s">
        <v>520</v>
      </c>
      <c r="I297" s="2" t="s">
        <v>509</v>
      </c>
      <c r="J297" s="2" t="s">
        <v>521</v>
      </c>
      <c r="K297" s="3">
        <v>19705374</v>
      </c>
      <c r="L297" s="3">
        <v>19697058.27</v>
      </c>
      <c r="M297" s="3">
        <v>21528700</v>
      </c>
      <c r="N297" s="3">
        <v>22411400</v>
      </c>
      <c r="O297" s="3">
        <v>22411400</v>
      </c>
    </row>
    <row r="298" spans="1:15" ht="63.75" x14ac:dyDescent="0.2">
      <c r="A298" s="7" t="s">
        <v>513</v>
      </c>
      <c r="B298" s="57"/>
      <c r="C298" s="55" t="s">
        <v>4</v>
      </c>
      <c r="D298" s="58" t="s">
        <v>220</v>
      </c>
      <c r="E298" s="57"/>
      <c r="F298" s="57"/>
      <c r="G298" s="57"/>
      <c r="H298" s="57"/>
      <c r="I298" s="57"/>
      <c r="J298" s="57"/>
      <c r="K298" s="3">
        <f>K299</f>
        <v>336286</v>
      </c>
      <c r="L298" s="3">
        <f>L299</f>
        <v>336285.53</v>
      </c>
      <c r="M298" s="3">
        <f>M299</f>
        <v>647100</v>
      </c>
      <c r="N298" s="3">
        <f>N299</f>
        <v>337900</v>
      </c>
      <c r="O298" s="3">
        <f>O299</f>
        <v>647100</v>
      </c>
    </row>
    <row r="299" spans="1:15" ht="165.75" x14ac:dyDescent="0.2">
      <c r="A299" s="7" t="s">
        <v>513</v>
      </c>
      <c r="B299" s="44"/>
      <c r="C299" s="42" t="s">
        <v>4</v>
      </c>
      <c r="D299" s="58"/>
      <c r="E299" s="44" t="s">
        <v>115</v>
      </c>
      <c r="F299" s="44" t="s">
        <v>113</v>
      </c>
      <c r="G299" s="42" t="s">
        <v>245</v>
      </c>
      <c r="H299" s="42" t="s">
        <v>511</v>
      </c>
      <c r="I299" s="42" t="s">
        <v>246</v>
      </c>
      <c r="J299" s="54" t="s">
        <v>512</v>
      </c>
      <c r="K299" s="3">
        <v>336286</v>
      </c>
      <c r="L299" s="3">
        <v>336285.53</v>
      </c>
      <c r="M299" s="3">
        <v>647100</v>
      </c>
      <c r="N299" s="3">
        <v>337900</v>
      </c>
      <c r="O299" s="3">
        <v>647100</v>
      </c>
    </row>
    <row r="300" spans="1:15" ht="23.25" customHeight="1" x14ac:dyDescent="0.2">
      <c r="A300" s="7" t="s">
        <v>49</v>
      </c>
      <c r="B300" s="86" t="s">
        <v>110</v>
      </c>
      <c r="C300" s="87"/>
      <c r="D300" s="88"/>
      <c r="E300" s="7"/>
      <c r="F300" s="7"/>
      <c r="G300" s="7"/>
      <c r="H300" s="7"/>
      <c r="I300" s="7"/>
      <c r="J300" s="7"/>
      <c r="K300" s="3">
        <f>K301+K303+K305+K307+K311+K313+K315+K318+K321+K323+K325+K328+K330+K333+K336</f>
        <v>1296644471</v>
      </c>
      <c r="L300" s="3">
        <f t="shared" ref="L300:O300" si="99">L301+L303+L305+L307+L311+L313+L315+L318+L321+L323+L325+L328+L330+L333+L336</f>
        <v>1162010265.3500001</v>
      </c>
      <c r="M300" s="3">
        <f t="shared" si="99"/>
        <v>1465302795</v>
      </c>
      <c r="N300" s="3">
        <f t="shared" si="99"/>
        <v>761112043</v>
      </c>
      <c r="O300" s="3">
        <f t="shared" si="99"/>
        <v>450564600</v>
      </c>
    </row>
    <row r="301" spans="1:15" ht="25.5" x14ac:dyDescent="0.2">
      <c r="A301" s="7" t="s">
        <v>49</v>
      </c>
      <c r="B301" s="7"/>
      <c r="C301" s="8" t="s">
        <v>28</v>
      </c>
      <c r="D301" s="4" t="s">
        <v>190</v>
      </c>
      <c r="E301" s="7"/>
      <c r="F301" s="7"/>
      <c r="G301" s="7"/>
      <c r="H301" s="7"/>
      <c r="I301" s="7"/>
      <c r="J301" s="7"/>
      <c r="K301" s="3">
        <f>K302</f>
        <v>1072182</v>
      </c>
      <c r="L301" s="3">
        <f t="shared" ref="L301:O301" si="100">L302</f>
        <v>1072182</v>
      </c>
      <c r="M301" s="3">
        <f t="shared" si="100"/>
        <v>0</v>
      </c>
      <c r="N301" s="3">
        <f t="shared" si="100"/>
        <v>0</v>
      </c>
      <c r="O301" s="3">
        <f t="shared" si="100"/>
        <v>0</v>
      </c>
    </row>
    <row r="302" spans="1:15" ht="117.75" customHeight="1" x14ac:dyDescent="0.2">
      <c r="A302" s="2" t="s">
        <v>49</v>
      </c>
      <c r="B302" s="2"/>
      <c r="C302" s="4" t="s">
        <v>28</v>
      </c>
      <c r="D302" s="4"/>
      <c r="E302" s="2" t="s">
        <v>115</v>
      </c>
      <c r="F302" s="2" t="s">
        <v>90</v>
      </c>
      <c r="G302" s="53" t="s">
        <v>530</v>
      </c>
      <c r="H302" s="53" t="s">
        <v>531</v>
      </c>
      <c r="I302" s="53" t="s">
        <v>532</v>
      </c>
      <c r="J302" s="54" t="s">
        <v>533</v>
      </c>
      <c r="K302" s="3">
        <v>1072182</v>
      </c>
      <c r="L302" s="3">
        <v>1072182</v>
      </c>
      <c r="M302" s="3"/>
      <c r="N302" s="3"/>
      <c r="O302" s="3"/>
    </row>
    <row r="303" spans="1:15" ht="38.25" x14ac:dyDescent="0.2">
      <c r="A303" s="7" t="s">
        <v>49</v>
      </c>
      <c r="B303" s="7"/>
      <c r="C303" s="8" t="s">
        <v>50</v>
      </c>
      <c r="D303" s="4" t="s">
        <v>191</v>
      </c>
      <c r="E303" s="7"/>
      <c r="F303" s="7"/>
      <c r="G303" s="7"/>
      <c r="H303" s="7"/>
      <c r="I303" s="7"/>
      <c r="J303" s="7"/>
      <c r="K303" s="3">
        <f t="shared" ref="K303:O305" si="101">K304</f>
        <v>908289144</v>
      </c>
      <c r="L303" s="3">
        <f t="shared" si="101"/>
        <v>820689547.30999994</v>
      </c>
      <c r="M303" s="3">
        <f t="shared" si="101"/>
        <v>726655968</v>
      </c>
      <c r="N303" s="3">
        <f t="shared" si="101"/>
        <v>0</v>
      </c>
      <c r="O303" s="3">
        <f t="shared" si="101"/>
        <v>0</v>
      </c>
    </row>
    <row r="304" spans="1:15" ht="280.5" x14ac:dyDescent="0.2">
      <c r="A304" s="2" t="s">
        <v>49</v>
      </c>
      <c r="B304" s="2"/>
      <c r="C304" s="4" t="s">
        <v>50</v>
      </c>
      <c r="D304" s="4"/>
      <c r="E304" s="2" t="s">
        <v>119</v>
      </c>
      <c r="F304" s="2" t="s">
        <v>118</v>
      </c>
      <c r="G304" s="20" t="s">
        <v>534</v>
      </c>
      <c r="H304" s="20" t="s">
        <v>535</v>
      </c>
      <c r="I304" s="50" t="s">
        <v>532</v>
      </c>
      <c r="J304" s="51" t="s">
        <v>533</v>
      </c>
      <c r="K304" s="3">
        <v>908289144</v>
      </c>
      <c r="L304" s="3">
        <v>820689547.30999994</v>
      </c>
      <c r="M304" s="3">
        <v>726655968</v>
      </c>
      <c r="N304" s="3"/>
      <c r="O304" s="3"/>
    </row>
    <row r="305" spans="1:15" ht="89.25" x14ac:dyDescent="0.2">
      <c r="A305" s="7" t="s">
        <v>49</v>
      </c>
      <c r="B305" s="7"/>
      <c r="C305" s="8" t="s">
        <v>51</v>
      </c>
      <c r="D305" s="10" t="s">
        <v>192</v>
      </c>
      <c r="E305" s="7"/>
      <c r="F305" s="7"/>
      <c r="G305" s="7"/>
      <c r="H305" s="7"/>
      <c r="I305" s="7"/>
      <c r="J305" s="7"/>
      <c r="K305" s="3">
        <f t="shared" si="101"/>
        <v>7136631</v>
      </c>
      <c r="L305" s="3">
        <f t="shared" si="101"/>
        <v>5338923.95</v>
      </c>
      <c r="M305" s="3">
        <f t="shared" si="101"/>
        <v>0</v>
      </c>
      <c r="N305" s="3">
        <f t="shared" si="101"/>
        <v>0</v>
      </c>
      <c r="O305" s="3">
        <f t="shared" si="101"/>
        <v>0</v>
      </c>
    </row>
    <row r="306" spans="1:15" ht="203.25" customHeight="1" x14ac:dyDescent="0.2">
      <c r="A306" s="2" t="s">
        <v>49</v>
      </c>
      <c r="B306" s="2"/>
      <c r="C306" s="4" t="s">
        <v>51</v>
      </c>
      <c r="D306" s="10"/>
      <c r="E306" s="2" t="s">
        <v>116</v>
      </c>
      <c r="F306" s="2" t="s">
        <v>121</v>
      </c>
      <c r="G306" s="20" t="s">
        <v>536</v>
      </c>
      <c r="H306" s="20" t="s">
        <v>537</v>
      </c>
      <c r="I306" s="20" t="s">
        <v>532</v>
      </c>
      <c r="J306" s="2" t="s">
        <v>538</v>
      </c>
      <c r="K306" s="3">
        <v>7136631</v>
      </c>
      <c r="L306" s="3">
        <v>5338923.95</v>
      </c>
      <c r="M306" s="3"/>
      <c r="N306" s="3"/>
      <c r="O306" s="3"/>
    </row>
    <row r="307" spans="1:15" ht="25.5" x14ac:dyDescent="0.2">
      <c r="A307" s="7" t="s">
        <v>49</v>
      </c>
      <c r="B307" s="7"/>
      <c r="C307" s="8" t="s">
        <v>7</v>
      </c>
      <c r="D307" s="4" t="s">
        <v>197</v>
      </c>
      <c r="E307" s="7"/>
      <c r="F307" s="7"/>
      <c r="G307" s="7"/>
      <c r="H307" s="7"/>
      <c r="I307" s="7"/>
      <c r="J307" s="7"/>
      <c r="K307" s="3">
        <f>K308+K310+K309</f>
        <v>10569282</v>
      </c>
      <c r="L307" s="3">
        <f t="shared" ref="L307:O307" si="102">L308+L310+L309</f>
        <v>114520</v>
      </c>
      <c r="M307" s="3">
        <f t="shared" si="102"/>
        <v>168700</v>
      </c>
      <c r="N307" s="3">
        <f t="shared" si="102"/>
        <v>168700</v>
      </c>
      <c r="O307" s="3">
        <f t="shared" si="102"/>
        <v>168700</v>
      </c>
    </row>
    <row r="308" spans="1:15" ht="54" customHeight="1" x14ac:dyDescent="0.2">
      <c r="A308" s="2" t="s">
        <v>49</v>
      </c>
      <c r="B308" s="2"/>
      <c r="C308" s="4" t="s">
        <v>7</v>
      </c>
      <c r="D308" s="4"/>
      <c r="E308" s="2" t="s">
        <v>115</v>
      </c>
      <c r="F308" s="2" t="s">
        <v>90</v>
      </c>
      <c r="G308" s="74" t="s">
        <v>539</v>
      </c>
      <c r="H308" s="77" t="s">
        <v>540</v>
      </c>
      <c r="I308" s="77" t="s">
        <v>532</v>
      </c>
      <c r="J308" s="77" t="s">
        <v>533</v>
      </c>
      <c r="K308" s="3">
        <v>57620</v>
      </c>
      <c r="L308" s="3">
        <v>54120</v>
      </c>
      <c r="M308" s="3">
        <v>89900</v>
      </c>
      <c r="N308" s="3">
        <v>89900</v>
      </c>
      <c r="O308" s="3">
        <v>89900</v>
      </c>
    </row>
    <row r="309" spans="1:15" ht="54" customHeight="1" x14ac:dyDescent="0.2">
      <c r="A309" s="51" t="s">
        <v>49</v>
      </c>
      <c r="B309" s="51"/>
      <c r="C309" s="50" t="s">
        <v>7</v>
      </c>
      <c r="D309" s="50"/>
      <c r="E309" s="51" t="s">
        <v>112</v>
      </c>
      <c r="F309" s="51" t="s">
        <v>114</v>
      </c>
      <c r="G309" s="76"/>
      <c r="H309" s="78"/>
      <c r="I309" s="78"/>
      <c r="J309" s="78"/>
      <c r="K309" s="3">
        <v>10451262</v>
      </c>
      <c r="L309" s="3"/>
      <c r="M309" s="3"/>
      <c r="N309" s="3"/>
      <c r="O309" s="3"/>
    </row>
    <row r="310" spans="1:15" ht="54" customHeight="1" x14ac:dyDescent="0.2">
      <c r="A310" s="2" t="s">
        <v>49</v>
      </c>
      <c r="B310" s="2"/>
      <c r="C310" s="34" t="s">
        <v>7</v>
      </c>
      <c r="D310" s="34"/>
      <c r="E310" s="2" t="s">
        <v>116</v>
      </c>
      <c r="F310" s="2" t="s">
        <v>89</v>
      </c>
      <c r="G310" s="75"/>
      <c r="H310" s="79"/>
      <c r="I310" s="79"/>
      <c r="J310" s="79"/>
      <c r="K310" s="3">
        <v>60400</v>
      </c>
      <c r="L310" s="3">
        <v>60400</v>
      </c>
      <c r="M310" s="3">
        <v>78800</v>
      </c>
      <c r="N310" s="3">
        <v>78800</v>
      </c>
      <c r="O310" s="3">
        <v>78800</v>
      </c>
    </row>
    <row r="311" spans="1:15" ht="76.5" x14ac:dyDescent="0.2">
      <c r="A311" s="7" t="s">
        <v>49</v>
      </c>
      <c r="B311" s="7"/>
      <c r="C311" s="8" t="s">
        <v>32</v>
      </c>
      <c r="D311" s="10" t="s">
        <v>198</v>
      </c>
      <c r="E311" s="7"/>
      <c r="F311" s="7"/>
      <c r="G311" s="7"/>
      <c r="H311" s="7"/>
      <c r="I311" s="7"/>
      <c r="J311" s="7"/>
      <c r="K311" s="3">
        <f>K312</f>
        <v>66188810</v>
      </c>
      <c r="L311" s="3">
        <f t="shared" ref="L311:O311" si="103">L312</f>
        <v>62574058.530000001</v>
      </c>
      <c r="M311" s="3">
        <f t="shared" si="103"/>
        <v>169980700</v>
      </c>
      <c r="N311" s="3">
        <f t="shared" si="103"/>
        <v>106467600</v>
      </c>
      <c r="O311" s="3">
        <f t="shared" si="103"/>
        <v>0</v>
      </c>
    </row>
    <row r="312" spans="1:15" ht="63.75" x14ac:dyDescent="0.2">
      <c r="A312" s="2" t="s">
        <v>49</v>
      </c>
      <c r="B312" s="2"/>
      <c r="C312" s="4" t="s">
        <v>32</v>
      </c>
      <c r="D312" s="10"/>
      <c r="E312" s="2" t="s">
        <v>120</v>
      </c>
      <c r="F312" s="2" t="s">
        <v>115</v>
      </c>
      <c r="G312" s="20" t="s">
        <v>542</v>
      </c>
      <c r="H312" s="50" t="s">
        <v>541</v>
      </c>
      <c r="I312" s="50" t="s">
        <v>532</v>
      </c>
      <c r="J312" s="51" t="s">
        <v>538</v>
      </c>
      <c r="K312" s="3">
        <v>66188810</v>
      </c>
      <c r="L312" s="3">
        <v>62574058.530000001</v>
      </c>
      <c r="M312" s="3">
        <v>169980700</v>
      </c>
      <c r="N312" s="3">
        <v>106467600</v>
      </c>
      <c r="O312" s="3"/>
    </row>
    <row r="313" spans="1:15" ht="76.5" x14ac:dyDescent="0.2">
      <c r="A313" s="7" t="s">
        <v>49</v>
      </c>
      <c r="B313" s="7"/>
      <c r="C313" s="8" t="s">
        <v>33</v>
      </c>
      <c r="D313" s="10" t="s">
        <v>199</v>
      </c>
      <c r="E313" s="7"/>
      <c r="F313" s="7"/>
      <c r="G313" s="7"/>
      <c r="H313" s="7"/>
      <c r="I313" s="7"/>
      <c r="J313" s="7"/>
      <c r="K313" s="3">
        <f>K314</f>
        <v>612673</v>
      </c>
      <c r="L313" s="3">
        <f t="shared" ref="L313:O313" si="104">L314</f>
        <v>0</v>
      </c>
      <c r="M313" s="3">
        <f t="shared" si="104"/>
        <v>0</v>
      </c>
      <c r="N313" s="3">
        <f t="shared" si="104"/>
        <v>0</v>
      </c>
      <c r="O313" s="3">
        <f t="shared" si="104"/>
        <v>0</v>
      </c>
    </row>
    <row r="314" spans="1:15" ht="76.5" x14ac:dyDescent="0.2">
      <c r="A314" s="2" t="s">
        <v>49</v>
      </c>
      <c r="B314" s="2"/>
      <c r="C314" s="4" t="s">
        <v>33</v>
      </c>
      <c r="D314" s="10"/>
      <c r="E314" s="2" t="s">
        <v>120</v>
      </c>
      <c r="F314" s="2" t="s">
        <v>118</v>
      </c>
      <c r="G314" s="20" t="s">
        <v>543</v>
      </c>
      <c r="H314" s="20" t="s">
        <v>544</v>
      </c>
      <c r="I314" s="50" t="s">
        <v>532</v>
      </c>
      <c r="J314" s="20" t="s">
        <v>545</v>
      </c>
      <c r="K314" s="3">
        <v>612673</v>
      </c>
      <c r="L314" s="3"/>
      <c r="M314" s="3"/>
      <c r="N314" s="3"/>
      <c r="O314" s="3"/>
    </row>
    <row r="315" spans="1:15" ht="25.5" x14ac:dyDescent="0.2">
      <c r="A315" s="7" t="s">
        <v>49</v>
      </c>
      <c r="B315" s="7"/>
      <c r="C315" s="8" t="s">
        <v>46</v>
      </c>
      <c r="D315" s="4" t="s">
        <v>203</v>
      </c>
      <c r="E315" s="7"/>
      <c r="F315" s="7"/>
      <c r="G315" s="7"/>
      <c r="H315" s="7"/>
      <c r="I315" s="7"/>
      <c r="J315" s="7"/>
      <c r="K315" s="3">
        <f t="shared" ref="K315:O315" si="105">K316+K317</f>
        <v>48640794</v>
      </c>
      <c r="L315" s="3">
        <f t="shared" si="105"/>
        <v>32202929.310000002</v>
      </c>
      <c r="M315" s="3">
        <f t="shared" si="105"/>
        <v>0</v>
      </c>
      <c r="N315" s="3">
        <f t="shared" si="105"/>
        <v>0</v>
      </c>
      <c r="O315" s="3">
        <f t="shared" si="105"/>
        <v>0</v>
      </c>
    </row>
    <row r="316" spans="1:15" ht="53.25" customHeight="1" x14ac:dyDescent="0.2">
      <c r="A316" s="2" t="s">
        <v>49</v>
      </c>
      <c r="B316" s="2"/>
      <c r="C316" s="4" t="s">
        <v>46</v>
      </c>
      <c r="D316" s="4"/>
      <c r="E316" s="2" t="s">
        <v>120</v>
      </c>
      <c r="F316" s="2" t="s">
        <v>112</v>
      </c>
      <c r="G316" s="80" t="s">
        <v>546</v>
      </c>
      <c r="H316" s="80" t="s">
        <v>547</v>
      </c>
      <c r="I316" s="80" t="s">
        <v>532</v>
      </c>
      <c r="J316" s="80" t="s">
        <v>548</v>
      </c>
      <c r="K316" s="3">
        <v>30726931</v>
      </c>
      <c r="L316" s="3">
        <v>16159511.59</v>
      </c>
      <c r="M316" s="3"/>
      <c r="N316" s="3"/>
      <c r="O316" s="3"/>
    </row>
    <row r="317" spans="1:15" ht="53.25" customHeight="1" x14ac:dyDescent="0.2">
      <c r="A317" s="2" t="s">
        <v>49</v>
      </c>
      <c r="B317" s="2"/>
      <c r="C317" s="4" t="s">
        <v>46</v>
      </c>
      <c r="D317" s="4"/>
      <c r="E317" s="2" t="s">
        <v>117</v>
      </c>
      <c r="F317" s="2" t="s">
        <v>115</v>
      </c>
      <c r="G317" s="80"/>
      <c r="H317" s="80"/>
      <c r="I317" s="80"/>
      <c r="J317" s="80"/>
      <c r="K317" s="3">
        <v>17913863</v>
      </c>
      <c r="L317" s="3">
        <v>16043417.720000001</v>
      </c>
      <c r="M317" s="3"/>
      <c r="N317" s="3"/>
      <c r="O317" s="3"/>
    </row>
    <row r="318" spans="1:15" ht="80.25" customHeight="1" x14ac:dyDescent="0.2">
      <c r="A318" s="7" t="s">
        <v>49</v>
      </c>
      <c r="B318" s="7"/>
      <c r="C318" s="8" t="s">
        <v>48</v>
      </c>
      <c r="D318" s="4" t="s">
        <v>204</v>
      </c>
      <c r="E318" s="7"/>
      <c r="F318" s="7"/>
      <c r="G318" s="7"/>
      <c r="H318" s="7"/>
      <c r="I318" s="7"/>
      <c r="J318" s="7"/>
      <c r="K318" s="3">
        <f>K319+K320</f>
        <v>84898148</v>
      </c>
      <c r="L318" s="3">
        <f t="shared" ref="L318:O318" si="106">L319+L320</f>
        <v>74398050.090000004</v>
      </c>
      <c r="M318" s="3">
        <f t="shared" si="106"/>
        <v>422242527</v>
      </c>
      <c r="N318" s="3">
        <f t="shared" si="106"/>
        <v>505144843</v>
      </c>
      <c r="O318" s="3">
        <f t="shared" si="106"/>
        <v>300000000</v>
      </c>
    </row>
    <row r="319" spans="1:15" ht="80.25" customHeight="1" x14ac:dyDescent="0.2">
      <c r="A319" s="2" t="s">
        <v>49</v>
      </c>
      <c r="B319" s="2"/>
      <c r="C319" s="4" t="s">
        <v>48</v>
      </c>
      <c r="D319" s="4"/>
      <c r="E319" s="2" t="s">
        <v>88</v>
      </c>
      <c r="F319" s="2" t="s">
        <v>115</v>
      </c>
      <c r="G319" s="80" t="s">
        <v>549</v>
      </c>
      <c r="H319" s="80" t="s">
        <v>550</v>
      </c>
      <c r="I319" s="80" t="s">
        <v>532</v>
      </c>
      <c r="J319" s="80" t="s">
        <v>548</v>
      </c>
      <c r="K319" s="3">
        <v>78709262</v>
      </c>
      <c r="L319" s="3">
        <v>72300171.170000002</v>
      </c>
      <c r="M319" s="3"/>
      <c r="N319" s="3"/>
      <c r="O319" s="3"/>
    </row>
    <row r="320" spans="1:15" ht="99.75" customHeight="1" x14ac:dyDescent="0.2">
      <c r="A320" s="2" t="s">
        <v>49</v>
      </c>
      <c r="B320" s="2"/>
      <c r="C320" s="4" t="s">
        <v>48</v>
      </c>
      <c r="D320" s="4"/>
      <c r="E320" s="2" t="s">
        <v>88</v>
      </c>
      <c r="F320" s="2" t="s">
        <v>118</v>
      </c>
      <c r="G320" s="80"/>
      <c r="H320" s="80"/>
      <c r="I320" s="80"/>
      <c r="J320" s="80"/>
      <c r="K320" s="3">
        <v>6188886</v>
      </c>
      <c r="L320" s="3">
        <v>2097878.92</v>
      </c>
      <c r="M320" s="3">
        <v>422242527</v>
      </c>
      <c r="N320" s="3">
        <v>505144843</v>
      </c>
      <c r="O320" s="3">
        <v>300000000</v>
      </c>
    </row>
    <row r="321" spans="1:15" ht="85.5" customHeight="1" x14ac:dyDescent="0.2">
      <c r="A321" s="7" t="s">
        <v>49</v>
      </c>
      <c r="B321" s="7"/>
      <c r="C321" s="8" t="s">
        <v>52</v>
      </c>
      <c r="D321" s="10" t="s">
        <v>206</v>
      </c>
      <c r="E321" s="7"/>
      <c r="F321" s="7"/>
      <c r="G321" s="7"/>
      <c r="H321" s="7"/>
      <c r="I321" s="7"/>
      <c r="J321" s="7"/>
      <c r="K321" s="3">
        <f>K322</f>
        <v>26187933</v>
      </c>
      <c r="L321" s="3">
        <f t="shared" ref="L321:O321" si="107">L322</f>
        <v>25184310</v>
      </c>
      <c r="M321" s="3">
        <f t="shared" si="107"/>
        <v>0</v>
      </c>
      <c r="N321" s="3">
        <f t="shared" si="107"/>
        <v>0</v>
      </c>
      <c r="O321" s="3">
        <f t="shared" si="107"/>
        <v>0</v>
      </c>
    </row>
    <row r="322" spans="1:15" ht="89.25" x14ac:dyDescent="0.2">
      <c r="A322" s="2" t="s">
        <v>49</v>
      </c>
      <c r="B322" s="2"/>
      <c r="C322" s="4" t="s">
        <v>52</v>
      </c>
      <c r="D322" s="10"/>
      <c r="E322" s="2" t="s">
        <v>119</v>
      </c>
      <c r="F322" s="2" t="s">
        <v>112</v>
      </c>
      <c r="G322" s="20" t="s">
        <v>551</v>
      </c>
      <c r="H322" s="20" t="s">
        <v>552</v>
      </c>
      <c r="I322" s="20" t="s">
        <v>532</v>
      </c>
      <c r="J322" s="20" t="s">
        <v>548</v>
      </c>
      <c r="K322" s="3">
        <v>26187933</v>
      </c>
      <c r="L322" s="3">
        <v>25184310</v>
      </c>
      <c r="M322" s="3"/>
      <c r="N322" s="3"/>
      <c r="O322" s="3"/>
    </row>
    <row r="323" spans="1:15" ht="409.5" x14ac:dyDescent="0.2">
      <c r="A323" s="7" t="s">
        <v>49</v>
      </c>
      <c r="B323" s="7"/>
      <c r="C323" s="8" t="s">
        <v>53</v>
      </c>
      <c r="D323" s="10" t="s">
        <v>207</v>
      </c>
      <c r="E323" s="7"/>
      <c r="F323" s="7"/>
      <c r="G323" s="7"/>
      <c r="H323" s="7"/>
      <c r="I323" s="7"/>
      <c r="J323" s="7"/>
      <c r="K323" s="3">
        <f>K324</f>
        <v>5382843</v>
      </c>
      <c r="L323" s="3">
        <f t="shared" ref="L323:O323" si="108">L324</f>
        <v>3936116.54</v>
      </c>
      <c r="M323" s="3">
        <f t="shared" si="108"/>
        <v>19544200</v>
      </c>
      <c r="N323" s="3">
        <f t="shared" si="108"/>
        <v>20041100</v>
      </c>
      <c r="O323" s="3">
        <f t="shared" si="108"/>
        <v>20041100</v>
      </c>
    </row>
    <row r="324" spans="1:15" ht="76.5" x14ac:dyDescent="0.2">
      <c r="A324" s="2" t="s">
        <v>49</v>
      </c>
      <c r="B324" s="2"/>
      <c r="C324" s="4" t="s">
        <v>53</v>
      </c>
      <c r="D324" s="10"/>
      <c r="E324" s="2" t="s">
        <v>116</v>
      </c>
      <c r="F324" s="2" t="s">
        <v>89</v>
      </c>
      <c r="G324" s="20" t="s">
        <v>553</v>
      </c>
      <c r="H324" s="20" t="s">
        <v>554</v>
      </c>
      <c r="I324" s="20" t="s">
        <v>555</v>
      </c>
      <c r="J324" s="20" t="s">
        <v>556</v>
      </c>
      <c r="K324" s="3">
        <v>5382843</v>
      </c>
      <c r="L324" s="3">
        <v>3936116.54</v>
      </c>
      <c r="M324" s="3">
        <v>19544200</v>
      </c>
      <c r="N324" s="3">
        <v>20041100</v>
      </c>
      <c r="O324" s="3">
        <v>20041100</v>
      </c>
    </row>
    <row r="325" spans="1:15" ht="25.5" x14ac:dyDescent="0.2">
      <c r="A325" s="7" t="s">
        <v>49</v>
      </c>
      <c r="B325" s="7"/>
      <c r="C325" s="8" t="s">
        <v>2</v>
      </c>
      <c r="D325" s="4" t="s">
        <v>213</v>
      </c>
      <c r="E325" s="7"/>
      <c r="F325" s="7"/>
      <c r="G325" s="7"/>
      <c r="H325" s="7"/>
      <c r="I325" s="7"/>
      <c r="J325" s="7"/>
      <c r="K325" s="3">
        <f>K326+K327</f>
        <v>22557211</v>
      </c>
      <c r="L325" s="3">
        <f t="shared" ref="L325:O325" si="109">L326+L327</f>
        <v>22119038.449999999</v>
      </c>
      <c r="M325" s="3">
        <f t="shared" si="109"/>
        <v>22619700</v>
      </c>
      <c r="N325" s="3">
        <f t="shared" si="109"/>
        <v>23313800</v>
      </c>
      <c r="O325" s="3">
        <f t="shared" si="109"/>
        <v>23310300</v>
      </c>
    </row>
    <row r="326" spans="1:15" ht="95.25" customHeight="1" x14ac:dyDescent="0.2">
      <c r="A326" s="2" t="s">
        <v>49</v>
      </c>
      <c r="B326" s="2"/>
      <c r="C326" s="4" t="s">
        <v>2</v>
      </c>
      <c r="D326" s="4"/>
      <c r="E326" s="2" t="s">
        <v>115</v>
      </c>
      <c r="F326" s="2" t="s">
        <v>90</v>
      </c>
      <c r="G326" s="74" t="s">
        <v>345</v>
      </c>
      <c r="H326" s="74" t="s">
        <v>557</v>
      </c>
      <c r="I326" s="74" t="s">
        <v>532</v>
      </c>
      <c r="J326" s="74" t="s">
        <v>558</v>
      </c>
      <c r="K326" s="3">
        <v>22552211</v>
      </c>
      <c r="L326" s="3">
        <v>22114038.449999999</v>
      </c>
      <c r="M326" s="3">
        <v>22619700</v>
      </c>
      <c r="N326" s="3">
        <v>23313800</v>
      </c>
      <c r="O326" s="3">
        <v>23310300</v>
      </c>
    </row>
    <row r="327" spans="1:15" ht="95.25" customHeight="1" x14ac:dyDescent="0.2">
      <c r="A327" s="51" t="s">
        <v>49</v>
      </c>
      <c r="B327" s="51"/>
      <c r="C327" s="50" t="s">
        <v>2</v>
      </c>
      <c r="D327" s="50"/>
      <c r="E327" s="51" t="s">
        <v>116</v>
      </c>
      <c r="F327" s="51" t="s">
        <v>89</v>
      </c>
      <c r="G327" s="75"/>
      <c r="H327" s="75"/>
      <c r="I327" s="75"/>
      <c r="J327" s="75"/>
      <c r="K327" s="3">
        <v>5000</v>
      </c>
      <c r="L327" s="3">
        <v>5000</v>
      </c>
      <c r="M327" s="3"/>
      <c r="N327" s="3"/>
      <c r="O327" s="3"/>
    </row>
    <row r="328" spans="1:15" ht="23.25" customHeight="1" x14ac:dyDescent="0.2">
      <c r="A328" s="7" t="s">
        <v>49</v>
      </c>
      <c r="B328" s="7"/>
      <c r="C328" s="8" t="s">
        <v>3</v>
      </c>
      <c r="D328" s="4" t="s">
        <v>214</v>
      </c>
      <c r="E328" s="7"/>
      <c r="F328" s="7"/>
      <c r="G328" s="7"/>
      <c r="H328" s="7"/>
      <c r="I328" s="7"/>
      <c r="J328" s="7"/>
      <c r="K328" s="3">
        <f>K329</f>
        <v>54143100</v>
      </c>
      <c r="L328" s="3">
        <f t="shared" ref="L328:O328" si="110">L329</f>
        <v>54137018.270000003</v>
      </c>
      <c r="M328" s="3">
        <f t="shared" si="110"/>
        <v>56076900</v>
      </c>
      <c r="N328" s="3">
        <f t="shared" si="110"/>
        <v>58379800</v>
      </c>
      <c r="O328" s="3">
        <f t="shared" si="110"/>
        <v>58379800</v>
      </c>
    </row>
    <row r="329" spans="1:15" ht="89.25" x14ac:dyDescent="0.2">
      <c r="A329" s="2" t="s">
        <v>49</v>
      </c>
      <c r="B329" s="2"/>
      <c r="C329" s="4" t="s">
        <v>3</v>
      </c>
      <c r="D329" s="4"/>
      <c r="E329" s="2" t="s">
        <v>115</v>
      </c>
      <c r="F329" s="2" t="s">
        <v>90</v>
      </c>
      <c r="G329" s="20" t="s">
        <v>559</v>
      </c>
      <c r="H329" s="20" t="s">
        <v>560</v>
      </c>
      <c r="I329" s="50" t="s">
        <v>532</v>
      </c>
      <c r="J329" s="20" t="s">
        <v>561</v>
      </c>
      <c r="K329" s="3">
        <v>54143100</v>
      </c>
      <c r="L329" s="3">
        <v>54137018.270000003</v>
      </c>
      <c r="M329" s="3">
        <v>56076900</v>
      </c>
      <c r="N329" s="3">
        <v>58379800</v>
      </c>
      <c r="O329" s="3">
        <v>58379800</v>
      </c>
    </row>
    <row r="330" spans="1:15" ht="51" x14ac:dyDescent="0.2">
      <c r="A330" s="7" t="s">
        <v>49</v>
      </c>
      <c r="B330" s="7"/>
      <c r="C330" s="8" t="s">
        <v>12</v>
      </c>
      <c r="D330" s="10" t="s">
        <v>216</v>
      </c>
      <c r="E330" s="7"/>
      <c r="F330" s="7"/>
      <c r="G330" s="7"/>
      <c r="H330" s="7"/>
      <c r="I330" s="7"/>
      <c r="J330" s="7"/>
      <c r="K330" s="3">
        <f>K331+K332</f>
        <v>59286812</v>
      </c>
      <c r="L330" s="3">
        <f t="shared" ref="L330:O330" si="111">L331+L332</f>
        <v>58657718.479999997</v>
      </c>
      <c r="M330" s="3">
        <f t="shared" si="111"/>
        <v>45152400</v>
      </c>
      <c r="N330" s="3">
        <f t="shared" si="111"/>
        <v>45820500</v>
      </c>
      <c r="O330" s="3">
        <f t="shared" si="111"/>
        <v>45803000</v>
      </c>
    </row>
    <row r="331" spans="1:15" ht="60.75" customHeight="1" x14ac:dyDescent="0.2">
      <c r="A331" s="2" t="s">
        <v>49</v>
      </c>
      <c r="B331" s="2"/>
      <c r="C331" s="15" t="s">
        <v>12</v>
      </c>
      <c r="D331" s="105"/>
      <c r="E331" s="2" t="s">
        <v>116</v>
      </c>
      <c r="F331" s="2" t="s">
        <v>89</v>
      </c>
      <c r="G331" s="74" t="s">
        <v>562</v>
      </c>
      <c r="H331" s="74" t="s">
        <v>563</v>
      </c>
      <c r="I331" s="77" t="s">
        <v>532</v>
      </c>
      <c r="J331" s="77" t="s">
        <v>564</v>
      </c>
      <c r="K331" s="3">
        <v>43566381</v>
      </c>
      <c r="L331" s="3">
        <v>42937289.039999999</v>
      </c>
      <c r="M331" s="3">
        <v>45152400</v>
      </c>
      <c r="N331" s="3">
        <v>45820500</v>
      </c>
      <c r="O331" s="3">
        <v>45803000</v>
      </c>
    </row>
    <row r="332" spans="1:15" ht="69" customHeight="1" x14ac:dyDescent="0.2">
      <c r="A332" s="2" t="s">
        <v>49</v>
      </c>
      <c r="B332" s="2"/>
      <c r="C332" s="4" t="s">
        <v>12</v>
      </c>
      <c r="D332" s="106"/>
      <c r="E332" s="2" t="s">
        <v>119</v>
      </c>
      <c r="F332" s="2" t="s">
        <v>118</v>
      </c>
      <c r="G332" s="76"/>
      <c r="H332" s="76"/>
      <c r="I332" s="78"/>
      <c r="J332" s="78"/>
      <c r="K332" s="3">
        <v>15720431</v>
      </c>
      <c r="L332" s="3">
        <v>15720429.439999999</v>
      </c>
      <c r="M332" s="3"/>
      <c r="N332" s="3"/>
      <c r="O332" s="3"/>
    </row>
    <row r="333" spans="1:15" ht="63.75" customHeight="1" x14ac:dyDescent="0.2">
      <c r="A333" s="7" t="s">
        <v>49</v>
      </c>
      <c r="B333" s="7"/>
      <c r="C333" s="8" t="s">
        <v>4</v>
      </c>
      <c r="D333" s="10" t="s">
        <v>220</v>
      </c>
      <c r="E333" s="7"/>
      <c r="F333" s="7"/>
      <c r="G333" s="7"/>
      <c r="H333" s="7"/>
      <c r="I333" s="7"/>
      <c r="J333" s="7"/>
      <c r="K333" s="3">
        <f>K334+K335</f>
        <v>1609374</v>
      </c>
      <c r="L333" s="3">
        <f t="shared" ref="L333:O333" si="112">L334+L335</f>
        <v>1516319.22</v>
      </c>
      <c r="M333" s="3">
        <f t="shared" si="112"/>
        <v>2861700</v>
      </c>
      <c r="N333" s="3">
        <f t="shared" si="112"/>
        <v>1775700</v>
      </c>
      <c r="O333" s="3">
        <f t="shared" si="112"/>
        <v>2861700</v>
      </c>
    </row>
    <row r="334" spans="1:15" ht="66" customHeight="1" x14ac:dyDescent="0.2">
      <c r="A334" s="2" t="s">
        <v>49</v>
      </c>
      <c r="B334" s="2"/>
      <c r="C334" s="4" t="s">
        <v>4</v>
      </c>
      <c r="D334" s="10"/>
      <c r="E334" s="2" t="s">
        <v>115</v>
      </c>
      <c r="F334" s="2" t="s">
        <v>90</v>
      </c>
      <c r="G334" s="80" t="s">
        <v>565</v>
      </c>
      <c r="H334" s="80" t="s">
        <v>566</v>
      </c>
      <c r="I334" s="77" t="s">
        <v>532</v>
      </c>
      <c r="J334" s="80" t="s">
        <v>567</v>
      </c>
      <c r="K334" s="3">
        <v>1097723</v>
      </c>
      <c r="L334" s="3">
        <v>1063873.76</v>
      </c>
      <c r="M334" s="3">
        <v>1873900</v>
      </c>
      <c r="N334" s="3">
        <v>864300</v>
      </c>
      <c r="O334" s="3">
        <v>1873900</v>
      </c>
    </row>
    <row r="335" spans="1:15" ht="78.75" customHeight="1" x14ac:dyDescent="0.2">
      <c r="A335" s="2" t="s">
        <v>49</v>
      </c>
      <c r="B335" s="2"/>
      <c r="C335" s="4" t="s">
        <v>4</v>
      </c>
      <c r="D335" s="10"/>
      <c r="E335" s="2" t="s">
        <v>116</v>
      </c>
      <c r="F335" s="2" t="s">
        <v>89</v>
      </c>
      <c r="G335" s="80"/>
      <c r="H335" s="80"/>
      <c r="I335" s="78"/>
      <c r="J335" s="80"/>
      <c r="K335" s="3">
        <v>511651</v>
      </c>
      <c r="L335" s="3">
        <v>452445.46</v>
      </c>
      <c r="M335" s="3">
        <v>987800</v>
      </c>
      <c r="N335" s="3">
        <v>911400</v>
      </c>
      <c r="O335" s="3">
        <v>987800</v>
      </c>
    </row>
    <row r="336" spans="1:15" ht="77.25" customHeight="1" x14ac:dyDescent="0.2">
      <c r="A336" s="2" t="s">
        <v>49</v>
      </c>
      <c r="B336" s="37"/>
      <c r="C336" s="39" t="s">
        <v>186</v>
      </c>
      <c r="D336" s="39" t="s">
        <v>243</v>
      </c>
      <c r="E336" s="2"/>
      <c r="F336" s="2"/>
      <c r="G336" s="39"/>
      <c r="H336" s="39"/>
      <c r="I336" s="39"/>
      <c r="J336" s="39"/>
      <c r="K336" s="3">
        <f>K337+K338</f>
        <v>69534</v>
      </c>
      <c r="L336" s="3">
        <f t="shared" ref="L336:O336" si="113">L337+L338</f>
        <v>69533.2</v>
      </c>
      <c r="M336" s="3">
        <f t="shared" si="113"/>
        <v>0</v>
      </c>
      <c r="N336" s="3">
        <f t="shared" si="113"/>
        <v>0</v>
      </c>
      <c r="O336" s="3">
        <f t="shared" si="113"/>
        <v>0</v>
      </c>
    </row>
    <row r="337" spans="1:15" ht="62.25" customHeight="1" x14ac:dyDescent="0.2">
      <c r="A337" s="2" t="s">
        <v>49</v>
      </c>
      <c r="B337" s="37"/>
      <c r="C337" s="39" t="s">
        <v>186</v>
      </c>
      <c r="D337" s="38"/>
      <c r="E337" s="2" t="s">
        <v>115</v>
      </c>
      <c r="F337" s="2" t="s">
        <v>90</v>
      </c>
      <c r="G337" s="74" t="s">
        <v>568</v>
      </c>
      <c r="H337" s="80" t="s">
        <v>569</v>
      </c>
      <c r="I337" s="77" t="s">
        <v>532</v>
      </c>
      <c r="J337" s="80" t="s">
        <v>570</v>
      </c>
      <c r="K337" s="3">
        <v>34194</v>
      </c>
      <c r="L337" s="3">
        <v>34193.199999999997</v>
      </c>
      <c r="M337" s="3"/>
      <c r="N337" s="3"/>
      <c r="O337" s="3"/>
    </row>
    <row r="338" spans="1:15" ht="62.25" customHeight="1" x14ac:dyDescent="0.2">
      <c r="A338" s="51" t="s">
        <v>49</v>
      </c>
      <c r="B338" s="37"/>
      <c r="C338" s="50" t="s">
        <v>186</v>
      </c>
      <c r="D338" s="38"/>
      <c r="E338" s="51" t="s">
        <v>116</v>
      </c>
      <c r="F338" s="51" t="s">
        <v>89</v>
      </c>
      <c r="G338" s="75"/>
      <c r="H338" s="80"/>
      <c r="I338" s="78"/>
      <c r="J338" s="80"/>
      <c r="K338" s="3">
        <v>35340</v>
      </c>
      <c r="L338" s="3">
        <v>35340</v>
      </c>
      <c r="M338" s="3"/>
      <c r="N338" s="3"/>
      <c r="O338" s="3"/>
    </row>
    <row r="339" spans="1:15" ht="23.25" customHeight="1" x14ac:dyDescent="0.2">
      <c r="A339" s="7" t="s">
        <v>54</v>
      </c>
      <c r="B339" s="86" t="s">
        <v>111</v>
      </c>
      <c r="C339" s="87"/>
      <c r="D339" s="88"/>
      <c r="E339" s="7"/>
      <c r="F339" s="7"/>
      <c r="G339" s="7"/>
      <c r="H339" s="7"/>
      <c r="I339" s="7"/>
      <c r="J339" s="7"/>
      <c r="K339" s="3">
        <f>K340+K342+K344+K346+K350+K354+K356+K362+K364+K370+K373+K378+K382+K384+K388+K390+K392+K394+K396+K398+K348</f>
        <v>1783658620.46</v>
      </c>
      <c r="L339" s="3">
        <f t="shared" ref="L339:O339" si="114">L340+L342+L344+L346+L350+L354+L356+L362+L364+L370+L373+L378+L382+L384+L388+L390+L392+L394+L396+L398+L348</f>
        <v>1623692519.2500002</v>
      </c>
      <c r="M339" s="3">
        <f t="shared" si="114"/>
        <v>1585017500</v>
      </c>
      <c r="N339" s="3">
        <f t="shared" si="114"/>
        <v>1451052000</v>
      </c>
      <c r="O339" s="3">
        <f t="shared" si="114"/>
        <v>1397480100</v>
      </c>
    </row>
    <row r="340" spans="1:15" ht="23.25" customHeight="1" x14ac:dyDescent="0.2">
      <c r="A340" s="7" t="s">
        <v>54</v>
      </c>
      <c r="B340" s="7"/>
      <c r="C340" s="8" t="s">
        <v>50</v>
      </c>
      <c r="D340" s="4" t="s">
        <v>191</v>
      </c>
      <c r="E340" s="7"/>
      <c r="F340" s="7"/>
      <c r="G340" s="7"/>
      <c r="H340" s="7"/>
      <c r="I340" s="7"/>
      <c r="J340" s="7"/>
      <c r="K340" s="3">
        <f>K341</f>
        <v>110709801</v>
      </c>
      <c r="L340" s="3">
        <f t="shared" ref="L340:O340" si="115">L341</f>
        <v>83724021.230000004</v>
      </c>
      <c r="M340" s="3">
        <f t="shared" si="115"/>
        <v>0</v>
      </c>
      <c r="N340" s="3">
        <f t="shared" si="115"/>
        <v>0</v>
      </c>
      <c r="O340" s="3">
        <f t="shared" si="115"/>
        <v>0</v>
      </c>
    </row>
    <row r="341" spans="1:15" ht="344.25" x14ac:dyDescent="0.2">
      <c r="A341" s="2" t="s">
        <v>54</v>
      </c>
      <c r="B341" s="2"/>
      <c r="C341" s="4" t="s">
        <v>50</v>
      </c>
      <c r="D341" s="4"/>
      <c r="E341" s="2" t="s">
        <v>119</v>
      </c>
      <c r="F341" s="2" t="s">
        <v>118</v>
      </c>
      <c r="G341" s="25" t="s">
        <v>595</v>
      </c>
      <c r="H341" s="25" t="s">
        <v>596</v>
      </c>
      <c r="I341" s="25" t="s">
        <v>346</v>
      </c>
      <c r="J341" s="25" t="s">
        <v>597</v>
      </c>
      <c r="K341" s="3">
        <v>110709801</v>
      </c>
      <c r="L341" s="3">
        <v>83724021.230000004</v>
      </c>
      <c r="M341" s="3"/>
      <c r="N341" s="3"/>
      <c r="O341" s="3"/>
    </row>
    <row r="342" spans="1:15" ht="166.5" customHeight="1" x14ac:dyDescent="0.2">
      <c r="A342" s="7" t="s">
        <v>54</v>
      </c>
      <c r="B342" s="7"/>
      <c r="C342" s="8" t="s">
        <v>51</v>
      </c>
      <c r="D342" s="10" t="s">
        <v>192</v>
      </c>
      <c r="E342" s="7"/>
      <c r="F342" s="7"/>
      <c r="G342" s="7"/>
      <c r="H342" s="7"/>
      <c r="I342" s="7"/>
      <c r="J342" s="7"/>
      <c r="K342" s="3">
        <f>K343</f>
        <v>347784430</v>
      </c>
      <c r="L342" s="3">
        <f t="shared" ref="L342:O342" si="116">L343</f>
        <v>310605131.68000001</v>
      </c>
      <c r="M342" s="3">
        <f t="shared" si="116"/>
        <v>328390100</v>
      </c>
      <c r="N342" s="3">
        <f t="shared" si="116"/>
        <v>328579500</v>
      </c>
      <c r="O342" s="3">
        <f t="shared" si="116"/>
        <v>328579500</v>
      </c>
    </row>
    <row r="343" spans="1:15" ht="331.5" x14ac:dyDescent="0.2">
      <c r="A343" s="2" t="s">
        <v>54</v>
      </c>
      <c r="B343" s="2"/>
      <c r="C343" s="4" t="s">
        <v>51</v>
      </c>
      <c r="D343" s="10"/>
      <c r="E343" s="2" t="s">
        <v>116</v>
      </c>
      <c r="F343" s="2" t="s">
        <v>121</v>
      </c>
      <c r="G343" s="24" t="s">
        <v>347</v>
      </c>
      <c r="H343" s="24" t="s">
        <v>348</v>
      </c>
      <c r="I343" s="24" t="s">
        <v>349</v>
      </c>
      <c r="J343" s="2" t="s">
        <v>350</v>
      </c>
      <c r="K343" s="3">
        <v>347784430</v>
      </c>
      <c r="L343" s="3">
        <v>310605131.68000001</v>
      </c>
      <c r="M343" s="3">
        <v>328390100</v>
      </c>
      <c r="N343" s="3">
        <v>328579500</v>
      </c>
      <c r="O343" s="3">
        <v>328579500</v>
      </c>
    </row>
    <row r="344" spans="1:15" ht="63.75" x14ac:dyDescent="0.2">
      <c r="A344" s="7" t="s">
        <v>54</v>
      </c>
      <c r="B344" s="7"/>
      <c r="C344" s="8" t="s">
        <v>29</v>
      </c>
      <c r="D344" s="10" t="s">
        <v>193</v>
      </c>
      <c r="E344" s="7"/>
      <c r="F344" s="7"/>
      <c r="G344" s="7"/>
      <c r="H344" s="7"/>
      <c r="I344" s="7"/>
      <c r="J344" s="7"/>
      <c r="K344" s="3">
        <f>K345</f>
        <v>59496584</v>
      </c>
      <c r="L344" s="3">
        <f t="shared" ref="L344:O344" si="117">L345</f>
        <v>47532888.729999997</v>
      </c>
      <c r="M344" s="3">
        <f t="shared" si="117"/>
        <v>68630000</v>
      </c>
      <c r="N344" s="3">
        <f t="shared" si="117"/>
        <v>33718200</v>
      </c>
      <c r="O344" s="3">
        <f t="shared" si="117"/>
        <v>24252400</v>
      </c>
    </row>
    <row r="345" spans="1:15" ht="409.5" x14ac:dyDescent="0.2">
      <c r="A345" s="2" t="s">
        <v>54</v>
      </c>
      <c r="B345" s="2"/>
      <c r="C345" s="4" t="s">
        <v>29</v>
      </c>
      <c r="D345" s="10"/>
      <c r="E345" s="2" t="s">
        <v>119</v>
      </c>
      <c r="F345" s="2" t="s">
        <v>115</v>
      </c>
      <c r="G345" s="43" t="s">
        <v>598</v>
      </c>
      <c r="H345" s="43" t="s">
        <v>599</v>
      </c>
      <c r="I345" s="43" t="s">
        <v>600</v>
      </c>
      <c r="J345" s="43" t="s">
        <v>601</v>
      </c>
      <c r="K345" s="3">
        <v>59496584</v>
      </c>
      <c r="L345" s="3">
        <v>47532888.729999997</v>
      </c>
      <c r="M345" s="3">
        <v>68630000</v>
      </c>
      <c r="N345" s="3">
        <v>33718200</v>
      </c>
      <c r="O345" s="3">
        <v>24252400</v>
      </c>
    </row>
    <row r="346" spans="1:15" ht="38.25" x14ac:dyDescent="0.2">
      <c r="A346" s="7" t="s">
        <v>54</v>
      </c>
      <c r="B346" s="7"/>
      <c r="C346" s="8" t="s">
        <v>55</v>
      </c>
      <c r="D346" s="4" t="s">
        <v>194</v>
      </c>
      <c r="E346" s="7"/>
      <c r="F346" s="7"/>
      <c r="G346" s="7"/>
      <c r="H346" s="7"/>
      <c r="I346" s="7"/>
      <c r="J346" s="7"/>
      <c r="K346" s="3">
        <f>K347</f>
        <v>301606666</v>
      </c>
      <c r="L346" s="3">
        <f t="shared" ref="L346:O346" si="118">L347</f>
        <v>301605680.25</v>
      </c>
      <c r="M346" s="3">
        <f t="shared" si="118"/>
        <v>353049100</v>
      </c>
      <c r="N346" s="3">
        <f t="shared" si="118"/>
        <v>353049100</v>
      </c>
      <c r="O346" s="3">
        <f t="shared" si="118"/>
        <v>353049100</v>
      </c>
    </row>
    <row r="347" spans="1:15" ht="267.75" x14ac:dyDescent="0.2">
      <c r="A347" s="2" t="s">
        <v>54</v>
      </c>
      <c r="B347" s="2"/>
      <c r="C347" s="4" t="s">
        <v>55</v>
      </c>
      <c r="D347" s="4"/>
      <c r="E347" s="2" t="s">
        <v>116</v>
      </c>
      <c r="F347" s="2" t="s">
        <v>117</v>
      </c>
      <c r="G347" s="24" t="s">
        <v>602</v>
      </c>
      <c r="H347" s="24" t="s">
        <v>603</v>
      </c>
      <c r="I347" s="24" t="s">
        <v>604</v>
      </c>
      <c r="J347" s="24" t="s">
        <v>605</v>
      </c>
      <c r="K347" s="3">
        <v>301606666</v>
      </c>
      <c r="L347" s="3">
        <v>301605680.25</v>
      </c>
      <c r="M347" s="3">
        <v>353049100</v>
      </c>
      <c r="N347" s="3">
        <v>353049100</v>
      </c>
      <c r="O347" s="3">
        <v>353049100</v>
      </c>
    </row>
    <row r="348" spans="1:15" ht="25.5" x14ac:dyDescent="0.2">
      <c r="A348" s="7" t="s">
        <v>54</v>
      </c>
      <c r="B348" s="7"/>
      <c r="C348" s="8" t="s">
        <v>6</v>
      </c>
      <c r="D348" s="70" t="s">
        <v>606</v>
      </c>
      <c r="E348" s="69"/>
      <c r="F348" s="69"/>
      <c r="G348" s="70"/>
      <c r="H348" s="70"/>
      <c r="I348" s="70"/>
      <c r="J348" s="70"/>
      <c r="K348" s="3">
        <f>K349</f>
        <v>99300</v>
      </c>
      <c r="L348" s="3">
        <f t="shared" ref="L348:O348" si="119">L349</f>
        <v>93300</v>
      </c>
      <c r="M348" s="3">
        <f t="shared" si="119"/>
        <v>0</v>
      </c>
      <c r="N348" s="3">
        <f t="shared" si="119"/>
        <v>0</v>
      </c>
      <c r="O348" s="3">
        <f t="shared" si="119"/>
        <v>0</v>
      </c>
    </row>
    <row r="349" spans="1:15" ht="102" x14ac:dyDescent="0.2">
      <c r="A349" s="7" t="s">
        <v>54</v>
      </c>
      <c r="B349" s="7"/>
      <c r="C349" s="8" t="s">
        <v>6</v>
      </c>
      <c r="D349" s="70"/>
      <c r="E349" s="69" t="s">
        <v>112</v>
      </c>
      <c r="F349" s="69" t="s">
        <v>91</v>
      </c>
      <c r="G349" s="70" t="s">
        <v>607</v>
      </c>
      <c r="H349" s="70" t="s">
        <v>608</v>
      </c>
      <c r="I349" s="70" t="s">
        <v>609</v>
      </c>
      <c r="J349" s="70" t="s">
        <v>610</v>
      </c>
      <c r="K349" s="3">
        <v>99300</v>
      </c>
      <c r="L349" s="3">
        <v>93300</v>
      </c>
      <c r="M349" s="3"/>
      <c r="N349" s="3"/>
      <c r="O349" s="3"/>
    </row>
    <row r="350" spans="1:15" ht="25.5" x14ac:dyDescent="0.2">
      <c r="A350" s="7" t="s">
        <v>54</v>
      </c>
      <c r="B350" s="7"/>
      <c r="C350" s="8" t="s">
        <v>7</v>
      </c>
      <c r="D350" s="4" t="s">
        <v>197</v>
      </c>
      <c r="E350" s="7"/>
      <c r="F350" s="7"/>
      <c r="G350" s="7"/>
      <c r="H350" s="7"/>
      <c r="I350" s="7"/>
      <c r="J350" s="7"/>
      <c r="K350" s="3">
        <f>K351+K352+K353</f>
        <v>232394</v>
      </c>
      <c r="L350" s="3">
        <f t="shared" ref="L350:O350" si="120">L351+L352+L353</f>
        <v>223634</v>
      </c>
      <c r="M350" s="3">
        <f t="shared" si="120"/>
        <v>431300</v>
      </c>
      <c r="N350" s="3">
        <f t="shared" si="120"/>
        <v>431300</v>
      </c>
      <c r="O350" s="3">
        <f t="shared" si="120"/>
        <v>431300</v>
      </c>
    </row>
    <row r="351" spans="1:15" ht="46.5" customHeight="1" x14ac:dyDescent="0.2">
      <c r="A351" s="2" t="s">
        <v>54</v>
      </c>
      <c r="B351" s="2"/>
      <c r="C351" s="4" t="s">
        <v>7</v>
      </c>
      <c r="D351" s="4"/>
      <c r="E351" s="2" t="s">
        <v>115</v>
      </c>
      <c r="F351" s="2" t="s">
        <v>90</v>
      </c>
      <c r="G351" s="80" t="s">
        <v>351</v>
      </c>
      <c r="H351" s="80" t="s">
        <v>352</v>
      </c>
      <c r="I351" s="80" t="s">
        <v>611</v>
      </c>
      <c r="J351" s="80" t="s">
        <v>353</v>
      </c>
      <c r="K351" s="3">
        <v>57216</v>
      </c>
      <c r="L351" s="3">
        <v>57216</v>
      </c>
      <c r="M351" s="3">
        <v>109100</v>
      </c>
      <c r="N351" s="3">
        <v>109100</v>
      </c>
      <c r="O351" s="3">
        <v>109100</v>
      </c>
    </row>
    <row r="352" spans="1:15" ht="46.5" customHeight="1" x14ac:dyDescent="0.2">
      <c r="A352" s="2" t="s">
        <v>54</v>
      </c>
      <c r="B352" s="2"/>
      <c r="C352" s="4" t="s">
        <v>7</v>
      </c>
      <c r="D352" s="4"/>
      <c r="E352" s="2" t="s">
        <v>112</v>
      </c>
      <c r="F352" s="2" t="s">
        <v>114</v>
      </c>
      <c r="G352" s="80"/>
      <c r="H352" s="80"/>
      <c r="I352" s="80"/>
      <c r="J352" s="80"/>
      <c r="K352" s="3">
        <v>55800</v>
      </c>
      <c r="L352" s="3">
        <v>55800</v>
      </c>
      <c r="M352" s="3">
        <v>55800</v>
      </c>
      <c r="N352" s="3">
        <v>55800</v>
      </c>
      <c r="O352" s="3">
        <v>55800</v>
      </c>
    </row>
    <row r="353" spans="1:15" ht="46.5" customHeight="1" x14ac:dyDescent="0.2">
      <c r="A353" s="2" t="s">
        <v>54</v>
      </c>
      <c r="B353" s="2"/>
      <c r="C353" s="4" t="s">
        <v>7</v>
      </c>
      <c r="D353" s="4"/>
      <c r="E353" s="2" t="s">
        <v>119</v>
      </c>
      <c r="F353" s="2" t="s">
        <v>119</v>
      </c>
      <c r="G353" s="80"/>
      <c r="H353" s="80"/>
      <c r="I353" s="80"/>
      <c r="J353" s="80"/>
      <c r="K353" s="3">
        <v>119378</v>
      </c>
      <c r="L353" s="3">
        <v>110618</v>
      </c>
      <c r="M353" s="3">
        <v>266400</v>
      </c>
      <c r="N353" s="3">
        <v>266400</v>
      </c>
      <c r="O353" s="3">
        <v>266400</v>
      </c>
    </row>
    <row r="354" spans="1:15" ht="31.5" customHeight="1" x14ac:dyDescent="0.2">
      <c r="A354" s="7" t="s">
        <v>54</v>
      </c>
      <c r="B354" s="7"/>
      <c r="C354" s="8" t="s">
        <v>46</v>
      </c>
      <c r="D354" s="10" t="s">
        <v>612</v>
      </c>
      <c r="E354" s="7"/>
      <c r="F354" s="7"/>
      <c r="G354" s="7"/>
      <c r="H354" s="7"/>
      <c r="I354" s="7"/>
      <c r="J354" s="7"/>
      <c r="K354" s="3">
        <f>K355</f>
        <v>1100000</v>
      </c>
      <c r="L354" s="3">
        <f t="shared" ref="L354:O354" si="121">L355</f>
        <v>0</v>
      </c>
      <c r="M354" s="3">
        <f t="shared" si="121"/>
        <v>0</v>
      </c>
      <c r="N354" s="3">
        <f t="shared" si="121"/>
        <v>0</v>
      </c>
      <c r="O354" s="3">
        <f t="shared" si="121"/>
        <v>0</v>
      </c>
    </row>
    <row r="355" spans="1:15" ht="35.25" customHeight="1" x14ac:dyDescent="0.2">
      <c r="A355" s="2" t="s">
        <v>54</v>
      </c>
      <c r="B355" s="2"/>
      <c r="C355" s="8" t="s">
        <v>46</v>
      </c>
      <c r="D355" s="10"/>
      <c r="E355" s="2" t="s">
        <v>117</v>
      </c>
      <c r="F355" s="2" t="s">
        <v>116</v>
      </c>
      <c r="G355" s="25" t="s">
        <v>613</v>
      </c>
      <c r="H355" s="25" t="s">
        <v>614</v>
      </c>
      <c r="I355" s="25" t="s">
        <v>615</v>
      </c>
      <c r="J355" s="25" t="s">
        <v>616</v>
      </c>
      <c r="K355" s="3">
        <v>1100000</v>
      </c>
      <c r="L355" s="3"/>
      <c r="M355" s="3"/>
      <c r="N355" s="3"/>
      <c r="O355" s="3"/>
    </row>
    <row r="356" spans="1:15" ht="51" x14ac:dyDescent="0.2">
      <c r="A356" s="7" t="s">
        <v>54</v>
      </c>
      <c r="B356" s="7"/>
      <c r="C356" s="8" t="s">
        <v>52</v>
      </c>
      <c r="D356" s="10" t="s">
        <v>206</v>
      </c>
      <c r="E356" s="7"/>
      <c r="F356" s="7"/>
      <c r="G356" s="7"/>
      <c r="H356" s="7"/>
      <c r="I356" s="7"/>
      <c r="J356" s="7"/>
      <c r="K356" s="3">
        <f>K359+K360+K361+K358+K357</f>
        <v>564323982.46000004</v>
      </c>
      <c r="L356" s="3">
        <f t="shared" ref="L356:O356" si="122">L359+L360+L361+L358+L357</f>
        <v>513942230.44000006</v>
      </c>
      <c r="M356" s="3">
        <f t="shared" si="122"/>
        <v>493722000</v>
      </c>
      <c r="N356" s="3">
        <f t="shared" si="122"/>
        <v>391174500</v>
      </c>
      <c r="O356" s="3">
        <f t="shared" si="122"/>
        <v>344902900</v>
      </c>
    </row>
    <row r="357" spans="1:15" ht="56.25" customHeight="1" x14ac:dyDescent="0.2">
      <c r="A357" s="7" t="s">
        <v>54</v>
      </c>
      <c r="B357" s="7"/>
      <c r="C357" s="8" t="s">
        <v>52</v>
      </c>
      <c r="D357" s="10"/>
      <c r="E357" s="7" t="s">
        <v>112</v>
      </c>
      <c r="F357" s="7" t="s">
        <v>114</v>
      </c>
      <c r="G357" s="74" t="s">
        <v>617</v>
      </c>
      <c r="H357" s="74" t="s">
        <v>618</v>
      </c>
      <c r="I357" s="74" t="s">
        <v>619</v>
      </c>
      <c r="J357" s="74" t="s">
        <v>620</v>
      </c>
      <c r="K357" s="3">
        <v>6388726</v>
      </c>
      <c r="L357" s="3">
        <v>6388725.1100000003</v>
      </c>
      <c r="M357" s="3"/>
      <c r="N357" s="3"/>
      <c r="O357" s="3"/>
    </row>
    <row r="358" spans="1:15" ht="56.25" customHeight="1" x14ac:dyDescent="0.2">
      <c r="A358" s="7" t="s">
        <v>54</v>
      </c>
      <c r="B358" s="7"/>
      <c r="C358" s="8" t="s">
        <v>52</v>
      </c>
      <c r="D358" s="10"/>
      <c r="E358" s="7" t="s">
        <v>119</v>
      </c>
      <c r="F358" s="7" t="s">
        <v>115</v>
      </c>
      <c r="G358" s="76"/>
      <c r="H358" s="76"/>
      <c r="I358" s="76"/>
      <c r="J358" s="76"/>
      <c r="K358" s="3">
        <v>132938</v>
      </c>
      <c r="L358" s="3">
        <v>132938</v>
      </c>
      <c r="M358" s="3"/>
      <c r="N358" s="3"/>
      <c r="O358" s="3"/>
    </row>
    <row r="359" spans="1:15" ht="56.25" customHeight="1" x14ac:dyDescent="0.2">
      <c r="A359" s="2" t="s">
        <v>54</v>
      </c>
      <c r="B359" s="2"/>
      <c r="C359" s="4" t="s">
        <v>52</v>
      </c>
      <c r="D359" s="10"/>
      <c r="E359" s="2" t="s">
        <v>119</v>
      </c>
      <c r="F359" s="2" t="s">
        <v>118</v>
      </c>
      <c r="G359" s="76"/>
      <c r="H359" s="76"/>
      <c r="I359" s="76"/>
      <c r="J359" s="76"/>
      <c r="K359" s="3">
        <v>7781200</v>
      </c>
      <c r="L359" s="3">
        <v>7781163.6200000001</v>
      </c>
      <c r="M359" s="3">
        <v>11385900</v>
      </c>
      <c r="N359" s="3">
        <v>36627500</v>
      </c>
      <c r="O359" s="3">
        <v>37086800</v>
      </c>
    </row>
    <row r="360" spans="1:15" ht="56.25" customHeight="1" x14ac:dyDescent="0.2">
      <c r="A360" s="2" t="s">
        <v>54</v>
      </c>
      <c r="B360" s="2"/>
      <c r="C360" s="4" t="s">
        <v>52</v>
      </c>
      <c r="D360" s="10"/>
      <c r="E360" s="2" t="s">
        <v>119</v>
      </c>
      <c r="F360" s="2" t="s">
        <v>112</v>
      </c>
      <c r="G360" s="76"/>
      <c r="H360" s="76"/>
      <c r="I360" s="76"/>
      <c r="J360" s="76"/>
      <c r="K360" s="3">
        <v>420977645.36000001</v>
      </c>
      <c r="L360" s="3">
        <v>371492190.18000001</v>
      </c>
      <c r="M360" s="3">
        <v>327412900</v>
      </c>
      <c r="N360" s="3">
        <v>319261600</v>
      </c>
      <c r="O360" s="3">
        <v>307816100</v>
      </c>
    </row>
    <row r="361" spans="1:15" ht="56.25" customHeight="1" x14ac:dyDescent="0.2">
      <c r="A361" s="2" t="s">
        <v>54</v>
      </c>
      <c r="B361" s="2"/>
      <c r="C361" s="4" t="s">
        <v>52</v>
      </c>
      <c r="D361" s="10"/>
      <c r="E361" s="2" t="s">
        <v>113</v>
      </c>
      <c r="F361" s="2" t="s">
        <v>119</v>
      </c>
      <c r="G361" s="75"/>
      <c r="H361" s="75"/>
      <c r="I361" s="75"/>
      <c r="J361" s="75"/>
      <c r="K361" s="3">
        <v>129043473.09999999</v>
      </c>
      <c r="L361" s="3">
        <v>128147213.53</v>
      </c>
      <c r="M361" s="3">
        <v>154923200</v>
      </c>
      <c r="N361" s="3">
        <v>35285400</v>
      </c>
      <c r="O361" s="3">
        <v>0</v>
      </c>
    </row>
    <row r="362" spans="1:15" ht="35.25" customHeight="1" x14ac:dyDescent="0.2">
      <c r="A362" s="7" t="s">
        <v>54</v>
      </c>
      <c r="B362" s="7"/>
      <c r="C362" s="8" t="s">
        <v>56</v>
      </c>
      <c r="D362" s="10" t="s">
        <v>242</v>
      </c>
      <c r="E362" s="7"/>
      <c r="F362" s="7"/>
      <c r="G362" s="7"/>
      <c r="H362" s="7"/>
      <c r="I362" s="7"/>
      <c r="J362" s="7"/>
      <c r="K362" s="3">
        <f>K363</f>
        <v>2570700</v>
      </c>
      <c r="L362" s="3">
        <f t="shared" ref="L362:O362" si="123">L363</f>
        <v>1373146.52</v>
      </c>
      <c r="M362" s="3">
        <f t="shared" si="123"/>
        <v>0</v>
      </c>
      <c r="N362" s="3">
        <f t="shared" si="123"/>
        <v>0</v>
      </c>
      <c r="O362" s="3">
        <f t="shared" si="123"/>
        <v>0</v>
      </c>
    </row>
    <row r="363" spans="1:15" ht="229.5" x14ac:dyDescent="0.2">
      <c r="A363" s="2" t="s">
        <v>54</v>
      </c>
      <c r="B363" s="2"/>
      <c r="C363" s="15" t="s">
        <v>56</v>
      </c>
      <c r="D363" s="10"/>
      <c r="E363" s="2" t="s">
        <v>119</v>
      </c>
      <c r="F363" s="2" t="s">
        <v>118</v>
      </c>
      <c r="G363" s="67" t="s">
        <v>354</v>
      </c>
      <c r="H363" s="68" t="s">
        <v>355</v>
      </c>
      <c r="I363" s="68" t="s">
        <v>356</v>
      </c>
      <c r="J363" s="68" t="s">
        <v>357</v>
      </c>
      <c r="K363" s="3">
        <v>2570700</v>
      </c>
      <c r="L363" s="3">
        <v>1373146.52</v>
      </c>
      <c r="M363" s="3"/>
      <c r="N363" s="3"/>
      <c r="O363" s="3"/>
    </row>
    <row r="364" spans="1:15" ht="109.5" customHeight="1" x14ac:dyDescent="0.2">
      <c r="A364" s="7" t="s">
        <v>54</v>
      </c>
      <c r="B364" s="7"/>
      <c r="C364" s="8" t="s">
        <v>2</v>
      </c>
      <c r="D364" s="4" t="s">
        <v>213</v>
      </c>
      <c r="E364" s="7"/>
      <c r="F364" s="7"/>
      <c r="G364" s="7"/>
      <c r="H364" s="7"/>
      <c r="I364" s="7"/>
      <c r="J364" s="7"/>
      <c r="K364" s="3">
        <f>K365+K366+K367+K368+K369</f>
        <v>36499127</v>
      </c>
      <c r="L364" s="3">
        <f t="shared" ref="L364:O364" si="124">L365+L366+L367+L368+L369</f>
        <v>36006379.82</v>
      </c>
      <c r="M364" s="3">
        <f t="shared" si="124"/>
        <v>13554900</v>
      </c>
      <c r="N364" s="3">
        <f t="shared" si="124"/>
        <v>14006000</v>
      </c>
      <c r="O364" s="3">
        <f t="shared" si="124"/>
        <v>14006000</v>
      </c>
    </row>
    <row r="365" spans="1:15" ht="63.75" customHeight="1" x14ac:dyDescent="0.2">
      <c r="A365" s="2" t="s">
        <v>54</v>
      </c>
      <c r="B365" s="2"/>
      <c r="C365" s="4" t="s">
        <v>2</v>
      </c>
      <c r="D365" s="4"/>
      <c r="E365" s="2" t="s">
        <v>118</v>
      </c>
      <c r="F365" s="2" t="s">
        <v>112</v>
      </c>
      <c r="G365" s="80" t="s">
        <v>358</v>
      </c>
      <c r="H365" s="80" t="s">
        <v>359</v>
      </c>
      <c r="I365" s="80" t="s">
        <v>360</v>
      </c>
      <c r="J365" s="80" t="s">
        <v>361</v>
      </c>
      <c r="K365" s="3">
        <v>22587</v>
      </c>
      <c r="L365" s="3">
        <v>22587</v>
      </c>
      <c r="M365" s="3"/>
      <c r="N365" s="3"/>
      <c r="O365" s="3"/>
    </row>
    <row r="366" spans="1:15" ht="45.75" customHeight="1" x14ac:dyDescent="0.2">
      <c r="A366" s="2" t="s">
        <v>54</v>
      </c>
      <c r="B366" s="2"/>
      <c r="C366" s="4" t="s">
        <v>2</v>
      </c>
      <c r="D366" s="4"/>
      <c r="E366" s="2" t="s">
        <v>116</v>
      </c>
      <c r="F366" s="2" t="s">
        <v>121</v>
      </c>
      <c r="G366" s="80"/>
      <c r="H366" s="80"/>
      <c r="I366" s="80"/>
      <c r="J366" s="80"/>
      <c r="K366" s="3">
        <v>16000000</v>
      </c>
      <c r="L366" s="3">
        <v>16000000</v>
      </c>
      <c r="M366" s="3"/>
      <c r="N366" s="3"/>
      <c r="O366" s="3"/>
    </row>
    <row r="367" spans="1:15" ht="43.5" customHeight="1" x14ac:dyDescent="0.2">
      <c r="A367" s="2" t="s">
        <v>54</v>
      </c>
      <c r="B367" s="2"/>
      <c r="C367" s="4" t="s">
        <v>2</v>
      </c>
      <c r="D367" s="4"/>
      <c r="E367" s="69" t="s">
        <v>119</v>
      </c>
      <c r="F367" s="69" t="s">
        <v>115</v>
      </c>
      <c r="G367" s="80"/>
      <c r="H367" s="80"/>
      <c r="I367" s="80"/>
      <c r="J367" s="80"/>
      <c r="K367" s="3">
        <v>1579767</v>
      </c>
      <c r="L367" s="3">
        <v>1579764.28</v>
      </c>
      <c r="M367" s="3"/>
      <c r="N367" s="3"/>
      <c r="O367" s="3"/>
    </row>
    <row r="368" spans="1:15" ht="43.5" customHeight="1" x14ac:dyDescent="0.2">
      <c r="A368" s="2" t="s">
        <v>54</v>
      </c>
      <c r="B368" s="2"/>
      <c r="C368" s="4" t="s">
        <v>2</v>
      </c>
      <c r="D368" s="4"/>
      <c r="E368" s="2" t="s">
        <v>119</v>
      </c>
      <c r="F368" s="2" t="s">
        <v>119</v>
      </c>
      <c r="G368" s="80"/>
      <c r="H368" s="80"/>
      <c r="I368" s="80"/>
      <c r="J368" s="80"/>
      <c r="K368" s="3">
        <v>18846773</v>
      </c>
      <c r="L368" s="3">
        <v>18354028.539999999</v>
      </c>
      <c r="M368" s="3">
        <v>13554900</v>
      </c>
      <c r="N368" s="3">
        <v>14006000</v>
      </c>
      <c r="O368" s="3">
        <v>14006000</v>
      </c>
    </row>
    <row r="369" spans="1:15" ht="52.5" customHeight="1" x14ac:dyDescent="0.2">
      <c r="A369" s="2" t="s">
        <v>54</v>
      </c>
      <c r="B369" s="2"/>
      <c r="C369" s="4" t="s">
        <v>2</v>
      </c>
      <c r="D369" s="4"/>
      <c r="E369" s="2" t="s">
        <v>113</v>
      </c>
      <c r="F369" s="2" t="s">
        <v>119</v>
      </c>
      <c r="G369" s="80"/>
      <c r="H369" s="80"/>
      <c r="I369" s="80"/>
      <c r="J369" s="80"/>
      <c r="K369" s="3">
        <v>50000</v>
      </c>
      <c r="L369" s="3">
        <v>50000</v>
      </c>
      <c r="M369" s="3"/>
      <c r="N369" s="3"/>
      <c r="O369" s="3"/>
    </row>
    <row r="370" spans="1:15" ht="43.5" customHeight="1" x14ac:dyDescent="0.2">
      <c r="A370" s="7" t="s">
        <v>54</v>
      </c>
      <c r="B370" s="7"/>
      <c r="C370" s="8" t="s">
        <v>3</v>
      </c>
      <c r="D370" s="4" t="s">
        <v>214</v>
      </c>
      <c r="E370" s="7"/>
      <c r="F370" s="7"/>
      <c r="G370" s="7"/>
      <c r="H370" s="7"/>
      <c r="I370" s="7"/>
      <c r="J370" s="7"/>
      <c r="K370" s="3">
        <f>K372+K371</f>
        <v>41349299</v>
      </c>
      <c r="L370" s="3">
        <f t="shared" ref="L370:O370" si="125">L372+L371</f>
        <v>41318868.200000003</v>
      </c>
      <c r="M370" s="3">
        <f t="shared" si="125"/>
        <v>36371300</v>
      </c>
      <c r="N370" s="3">
        <f t="shared" si="125"/>
        <v>37865200</v>
      </c>
      <c r="O370" s="3">
        <f t="shared" si="125"/>
        <v>37865200</v>
      </c>
    </row>
    <row r="371" spans="1:15" ht="134.25" customHeight="1" x14ac:dyDescent="0.2">
      <c r="A371" s="69" t="s">
        <v>54</v>
      </c>
      <c r="B371" s="69"/>
      <c r="C371" s="70" t="s">
        <v>3</v>
      </c>
      <c r="D371" s="70"/>
      <c r="E371" s="7" t="s">
        <v>118</v>
      </c>
      <c r="F371" s="7" t="s">
        <v>112</v>
      </c>
      <c r="G371" s="74" t="s">
        <v>358</v>
      </c>
      <c r="H371" s="74" t="s">
        <v>359</v>
      </c>
      <c r="I371" s="74" t="s">
        <v>360</v>
      </c>
      <c r="J371" s="74" t="s">
        <v>361</v>
      </c>
      <c r="K371" s="3">
        <v>113026</v>
      </c>
      <c r="L371" s="3">
        <v>113026</v>
      </c>
      <c r="M371" s="3"/>
      <c r="N371" s="3"/>
      <c r="O371" s="3"/>
    </row>
    <row r="372" spans="1:15" ht="113.25" customHeight="1" x14ac:dyDescent="0.2">
      <c r="A372" s="2" t="s">
        <v>54</v>
      </c>
      <c r="B372" s="2"/>
      <c r="C372" s="4" t="s">
        <v>3</v>
      </c>
      <c r="D372" s="4"/>
      <c r="E372" s="2" t="s">
        <v>119</v>
      </c>
      <c r="F372" s="2" t="s">
        <v>119</v>
      </c>
      <c r="G372" s="75"/>
      <c r="H372" s="75"/>
      <c r="I372" s="75"/>
      <c r="J372" s="75"/>
      <c r="K372" s="3">
        <v>41236273</v>
      </c>
      <c r="L372" s="3">
        <v>41205842.200000003</v>
      </c>
      <c r="M372" s="3">
        <v>36371300</v>
      </c>
      <c r="N372" s="3">
        <v>37865200</v>
      </c>
      <c r="O372" s="3">
        <v>37865200</v>
      </c>
    </row>
    <row r="373" spans="1:15" ht="51" x14ac:dyDescent="0.2">
      <c r="A373" s="7" t="s">
        <v>54</v>
      </c>
      <c r="B373" s="7"/>
      <c r="C373" s="8" t="s">
        <v>12</v>
      </c>
      <c r="D373" s="10" t="s">
        <v>216</v>
      </c>
      <c r="E373" s="7"/>
      <c r="F373" s="7"/>
      <c r="G373" s="7"/>
      <c r="H373" s="7"/>
      <c r="I373" s="7"/>
      <c r="J373" s="7"/>
      <c r="K373" s="3">
        <f>K374+K375+K376+K377</f>
        <v>249159678</v>
      </c>
      <c r="L373" s="3">
        <f t="shared" ref="L373:O373" si="126">L374+L375+L376+L377</f>
        <v>240202403.42000002</v>
      </c>
      <c r="M373" s="3">
        <f t="shared" si="126"/>
        <v>250325000</v>
      </c>
      <c r="N373" s="3">
        <f t="shared" si="126"/>
        <v>255160600</v>
      </c>
      <c r="O373" s="3">
        <f t="shared" si="126"/>
        <v>255077200</v>
      </c>
    </row>
    <row r="374" spans="1:15" ht="32.25" customHeight="1" x14ac:dyDescent="0.2">
      <c r="A374" s="2" t="s">
        <v>54</v>
      </c>
      <c r="B374" s="2"/>
      <c r="C374" s="4" t="s">
        <v>12</v>
      </c>
      <c r="D374" s="10"/>
      <c r="E374" s="2" t="s">
        <v>115</v>
      </c>
      <c r="F374" s="2" t="s">
        <v>90</v>
      </c>
      <c r="G374" s="74" t="s">
        <v>362</v>
      </c>
      <c r="H374" s="74" t="s">
        <v>363</v>
      </c>
      <c r="I374" s="74" t="s">
        <v>364</v>
      </c>
      <c r="J374" s="74" t="s">
        <v>365</v>
      </c>
      <c r="K374" s="3">
        <v>123418073</v>
      </c>
      <c r="L374" s="3">
        <v>117907679.61</v>
      </c>
      <c r="M374" s="3">
        <v>125413500</v>
      </c>
      <c r="N374" s="3">
        <v>127978700</v>
      </c>
      <c r="O374" s="3">
        <v>127902600</v>
      </c>
    </row>
    <row r="375" spans="1:15" ht="30.75" customHeight="1" x14ac:dyDescent="0.2">
      <c r="A375" s="2" t="s">
        <v>54</v>
      </c>
      <c r="B375" s="2"/>
      <c r="C375" s="15" t="s">
        <v>12</v>
      </c>
      <c r="D375" s="10"/>
      <c r="E375" s="2" t="s">
        <v>112</v>
      </c>
      <c r="F375" s="2" t="s">
        <v>114</v>
      </c>
      <c r="G375" s="76"/>
      <c r="H375" s="76"/>
      <c r="I375" s="76"/>
      <c r="J375" s="76"/>
      <c r="K375" s="3">
        <v>28196196</v>
      </c>
      <c r="L375" s="3">
        <v>26940398.77</v>
      </c>
      <c r="M375" s="3">
        <v>28987700</v>
      </c>
      <c r="N375" s="3">
        <v>29626900</v>
      </c>
      <c r="O375" s="3">
        <v>29625400</v>
      </c>
    </row>
    <row r="376" spans="1:15" ht="48.75" customHeight="1" x14ac:dyDescent="0.2">
      <c r="A376" s="2" t="s">
        <v>54</v>
      </c>
      <c r="B376" s="2"/>
      <c r="C376" s="4" t="s">
        <v>12</v>
      </c>
      <c r="D376" s="10"/>
      <c r="E376" s="2" t="s">
        <v>119</v>
      </c>
      <c r="F376" s="2" t="s">
        <v>119</v>
      </c>
      <c r="G376" s="76"/>
      <c r="H376" s="76"/>
      <c r="I376" s="76"/>
      <c r="J376" s="76"/>
      <c r="K376" s="3">
        <v>93880777</v>
      </c>
      <c r="L376" s="3">
        <v>91689694.359999999</v>
      </c>
      <c r="M376" s="3">
        <v>95923800</v>
      </c>
      <c r="N376" s="3">
        <v>97555000</v>
      </c>
      <c r="O376" s="3">
        <v>97549200</v>
      </c>
    </row>
    <row r="377" spans="1:15" ht="48.75" customHeight="1" x14ac:dyDescent="0.2">
      <c r="A377" s="69" t="s">
        <v>54</v>
      </c>
      <c r="B377" s="69"/>
      <c r="C377" s="70" t="s">
        <v>12</v>
      </c>
      <c r="D377" s="10"/>
      <c r="E377" s="69" t="s">
        <v>120</v>
      </c>
      <c r="F377" s="69" t="s">
        <v>118</v>
      </c>
      <c r="G377" s="75"/>
      <c r="H377" s="75"/>
      <c r="I377" s="75"/>
      <c r="J377" s="75"/>
      <c r="K377" s="3">
        <v>3664632</v>
      </c>
      <c r="L377" s="3">
        <v>3664630.68</v>
      </c>
      <c r="M377" s="3"/>
      <c r="N377" s="3"/>
      <c r="O377" s="3"/>
    </row>
    <row r="378" spans="1:15" ht="63.75" x14ac:dyDescent="0.2">
      <c r="A378" s="7" t="s">
        <v>54</v>
      </c>
      <c r="B378" s="7"/>
      <c r="C378" s="8" t="s">
        <v>4</v>
      </c>
      <c r="D378" s="10" t="s">
        <v>220</v>
      </c>
      <c r="E378" s="7"/>
      <c r="F378" s="7"/>
      <c r="G378" s="7"/>
      <c r="H378" s="7"/>
      <c r="I378" s="7"/>
      <c r="J378" s="7"/>
      <c r="K378" s="3">
        <f>K379+K380+K381</f>
        <v>3584983</v>
      </c>
      <c r="L378" s="3">
        <f t="shared" ref="L378:O378" si="127">L379+L380+L381</f>
        <v>2732860.11</v>
      </c>
      <c r="M378" s="3">
        <f t="shared" si="127"/>
        <v>8315300</v>
      </c>
      <c r="N378" s="3">
        <f t="shared" si="127"/>
        <v>5425500</v>
      </c>
      <c r="O378" s="3">
        <f t="shared" si="127"/>
        <v>7994600</v>
      </c>
    </row>
    <row r="379" spans="1:15" ht="65.25" customHeight="1" x14ac:dyDescent="0.2">
      <c r="A379" s="2" t="s">
        <v>54</v>
      </c>
      <c r="B379" s="2"/>
      <c r="C379" s="4" t="s">
        <v>4</v>
      </c>
      <c r="D379" s="10"/>
      <c r="E379" s="2" t="s">
        <v>115</v>
      </c>
      <c r="F379" s="2" t="s">
        <v>90</v>
      </c>
      <c r="G379" s="80" t="s">
        <v>366</v>
      </c>
      <c r="H379" s="80" t="s">
        <v>367</v>
      </c>
      <c r="I379" s="80" t="s">
        <v>368</v>
      </c>
      <c r="J379" s="80" t="s">
        <v>369</v>
      </c>
      <c r="K379" s="3">
        <v>1585199</v>
      </c>
      <c r="L379" s="3">
        <v>1270181</v>
      </c>
      <c r="M379" s="3">
        <v>2473700</v>
      </c>
      <c r="N379" s="3">
        <v>2702200</v>
      </c>
      <c r="O379" s="3">
        <v>2336100</v>
      </c>
    </row>
    <row r="380" spans="1:15" ht="66.75" customHeight="1" x14ac:dyDescent="0.2">
      <c r="A380" s="2" t="s">
        <v>54</v>
      </c>
      <c r="B380" s="2"/>
      <c r="C380" s="4" t="s">
        <v>4</v>
      </c>
      <c r="D380" s="10"/>
      <c r="E380" s="2" t="s">
        <v>112</v>
      </c>
      <c r="F380" s="2" t="s">
        <v>114</v>
      </c>
      <c r="G380" s="80"/>
      <c r="H380" s="80"/>
      <c r="I380" s="80"/>
      <c r="J380" s="80"/>
      <c r="K380" s="3">
        <v>505885</v>
      </c>
      <c r="L380" s="3">
        <v>266374.40999999997</v>
      </c>
      <c r="M380" s="3">
        <v>1056900</v>
      </c>
      <c r="N380" s="3">
        <v>371100</v>
      </c>
      <c r="O380" s="3">
        <v>1056900</v>
      </c>
    </row>
    <row r="381" spans="1:15" ht="67.5" customHeight="1" x14ac:dyDescent="0.2">
      <c r="A381" s="2" t="s">
        <v>54</v>
      </c>
      <c r="B381" s="2"/>
      <c r="C381" s="4" t="s">
        <v>4</v>
      </c>
      <c r="D381" s="10"/>
      <c r="E381" s="2" t="s">
        <v>119</v>
      </c>
      <c r="F381" s="2" t="s">
        <v>119</v>
      </c>
      <c r="G381" s="80"/>
      <c r="H381" s="80"/>
      <c r="I381" s="80"/>
      <c r="J381" s="80"/>
      <c r="K381" s="3">
        <v>1493899</v>
      </c>
      <c r="L381" s="3">
        <v>1196304.7</v>
      </c>
      <c r="M381" s="3">
        <v>4784700</v>
      </c>
      <c r="N381" s="3">
        <v>2352200</v>
      </c>
      <c r="O381" s="3">
        <v>4601600</v>
      </c>
    </row>
    <row r="382" spans="1:15" ht="67.5" customHeight="1" x14ac:dyDescent="0.2">
      <c r="A382" s="7" t="s">
        <v>54</v>
      </c>
      <c r="B382" s="7"/>
      <c r="C382" s="8" t="s">
        <v>38</v>
      </c>
      <c r="D382" s="15" t="s">
        <v>222</v>
      </c>
      <c r="E382" s="7"/>
      <c r="F382" s="7"/>
      <c r="G382" s="7"/>
      <c r="H382" s="7"/>
      <c r="I382" s="7"/>
      <c r="J382" s="7"/>
      <c r="K382" s="3">
        <f>K383</f>
        <v>16545700</v>
      </c>
      <c r="L382" s="3">
        <f t="shared" ref="L382:O382" si="128">L383</f>
        <v>3205733.76</v>
      </c>
      <c r="M382" s="3">
        <f t="shared" si="128"/>
        <v>3051000</v>
      </c>
      <c r="N382" s="3">
        <f t="shared" si="128"/>
        <v>3051000</v>
      </c>
      <c r="O382" s="3">
        <f t="shared" si="128"/>
        <v>3051000</v>
      </c>
    </row>
    <row r="383" spans="1:15" ht="178.5" x14ac:dyDescent="0.2">
      <c r="A383" s="2" t="s">
        <v>54</v>
      </c>
      <c r="B383" s="2"/>
      <c r="C383" s="4" t="s">
        <v>38</v>
      </c>
      <c r="D383" s="4"/>
      <c r="E383" s="2" t="s">
        <v>112</v>
      </c>
      <c r="F383" s="2" t="s">
        <v>91</v>
      </c>
      <c r="G383" s="24" t="s">
        <v>370</v>
      </c>
      <c r="H383" s="24" t="s">
        <v>371</v>
      </c>
      <c r="I383" s="24" t="s">
        <v>372</v>
      </c>
      <c r="J383" s="24" t="s">
        <v>373</v>
      </c>
      <c r="K383" s="3">
        <v>16545700</v>
      </c>
      <c r="L383" s="3">
        <v>3205733.76</v>
      </c>
      <c r="M383" s="3">
        <v>3051000</v>
      </c>
      <c r="N383" s="3">
        <v>3051000</v>
      </c>
      <c r="O383" s="3">
        <v>3051000</v>
      </c>
    </row>
    <row r="384" spans="1:15" ht="25.5" x14ac:dyDescent="0.2">
      <c r="A384" s="2" t="s">
        <v>54</v>
      </c>
      <c r="B384" s="2"/>
      <c r="C384" s="15" t="s">
        <v>186</v>
      </c>
      <c r="D384" s="15" t="s">
        <v>243</v>
      </c>
      <c r="E384" s="2"/>
      <c r="F384" s="2"/>
      <c r="G384" s="39"/>
      <c r="H384" s="39"/>
      <c r="I384" s="39"/>
      <c r="J384" s="39"/>
      <c r="K384" s="3">
        <f>K386+K387+K385</f>
        <v>1645338</v>
      </c>
      <c r="L384" s="3">
        <f t="shared" ref="L384:O384" si="129">L386+L387+L385</f>
        <v>1352285</v>
      </c>
      <c r="M384" s="3">
        <f t="shared" si="129"/>
        <v>0</v>
      </c>
      <c r="N384" s="3">
        <f t="shared" si="129"/>
        <v>0</v>
      </c>
      <c r="O384" s="3">
        <f t="shared" si="129"/>
        <v>0</v>
      </c>
    </row>
    <row r="385" spans="1:15" ht="42.75" customHeight="1" x14ac:dyDescent="0.2">
      <c r="A385" s="69" t="s">
        <v>54</v>
      </c>
      <c r="B385" s="69"/>
      <c r="C385" s="70" t="s">
        <v>186</v>
      </c>
      <c r="D385" s="70"/>
      <c r="E385" s="69" t="s">
        <v>115</v>
      </c>
      <c r="F385" s="69" t="s">
        <v>90</v>
      </c>
      <c r="G385" s="74" t="s">
        <v>374</v>
      </c>
      <c r="H385" s="74" t="s">
        <v>375</v>
      </c>
      <c r="I385" s="74" t="s">
        <v>376</v>
      </c>
      <c r="J385" s="74" t="s">
        <v>377</v>
      </c>
      <c r="K385" s="3">
        <v>113047</v>
      </c>
      <c r="L385" s="3"/>
      <c r="M385" s="3"/>
      <c r="N385" s="3"/>
      <c r="O385" s="3"/>
    </row>
    <row r="386" spans="1:15" ht="132.75" customHeight="1" x14ac:dyDescent="0.2">
      <c r="A386" s="2" t="s">
        <v>54</v>
      </c>
      <c r="B386" s="2"/>
      <c r="C386" s="15" t="s">
        <v>186</v>
      </c>
      <c r="D386" s="15"/>
      <c r="E386" s="2" t="s">
        <v>119</v>
      </c>
      <c r="F386" s="2" t="s">
        <v>115</v>
      </c>
      <c r="G386" s="76"/>
      <c r="H386" s="76"/>
      <c r="I386" s="76"/>
      <c r="J386" s="76"/>
      <c r="K386" s="3">
        <v>1072267</v>
      </c>
      <c r="L386" s="3">
        <v>1072267</v>
      </c>
      <c r="M386" s="3"/>
      <c r="N386" s="3"/>
      <c r="O386" s="3"/>
    </row>
    <row r="387" spans="1:15" ht="132.75" customHeight="1" x14ac:dyDescent="0.2">
      <c r="A387" s="2" t="s">
        <v>54</v>
      </c>
      <c r="B387" s="2"/>
      <c r="C387" s="15" t="s">
        <v>186</v>
      </c>
      <c r="D387" s="15"/>
      <c r="E387" s="2" t="s">
        <v>119</v>
      </c>
      <c r="F387" s="2" t="s">
        <v>119</v>
      </c>
      <c r="G387" s="75"/>
      <c r="H387" s="75"/>
      <c r="I387" s="75"/>
      <c r="J387" s="75"/>
      <c r="K387" s="3">
        <v>460024</v>
      </c>
      <c r="L387" s="3">
        <v>280018</v>
      </c>
      <c r="M387" s="3"/>
      <c r="N387" s="3"/>
      <c r="O387" s="3"/>
    </row>
    <row r="388" spans="1:15" ht="151.5" customHeight="1" x14ac:dyDescent="0.2">
      <c r="A388" s="7" t="s">
        <v>54</v>
      </c>
      <c r="B388" s="7"/>
      <c r="C388" s="8" t="s">
        <v>16</v>
      </c>
      <c r="D388" s="4" t="s">
        <v>223</v>
      </c>
      <c r="E388" s="7"/>
      <c r="F388" s="7"/>
      <c r="G388" s="7"/>
      <c r="H388" s="7"/>
      <c r="I388" s="7"/>
      <c r="J388" s="7"/>
      <c r="K388" s="3">
        <f>K389</f>
        <v>17187286</v>
      </c>
      <c r="L388" s="3">
        <f t="shared" ref="L388:O388" si="130">L389</f>
        <v>16432342.199999999</v>
      </c>
      <c r="M388" s="3">
        <f t="shared" si="130"/>
        <v>16278500</v>
      </c>
      <c r="N388" s="3">
        <f t="shared" si="130"/>
        <v>16278500</v>
      </c>
      <c r="O388" s="3">
        <f t="shared" si="130"/>
        <v>16278500</v>
      </c>
    </row>
    <row r="389" spans="1:15" ht="409.5" x14ac:dyDescent="0.2">
      <c r="A389" s="2" t="s">
        <v>54</v>
      </c>
      <c r="B389" s="2"/>
      <c r="C389" s="4" t="s">
        <v>16</v>
      </c>
      <c r="D389" s="4"/>
      <c r="E389" s="2" t="s">
        <v>119</v>
      </c>
      <c r="F389" s="2" t="s">
        <v>118</v>
      </c>
      <c r="G389" s="24" t="s">
        <v>378</v>
      </c>
      <c r="H389" s="24" t="s">
        <v>379</v>
      </c>
      <c r="I389" s="24" t="s">
        <v>380</v>
      </c>
      <c r="J389" s="24" t="s">
        <v>381</v>
      </c>
      <c r="K389" s="3">
        <v>17187286</v>
      </c>
      <c r="L389" s="3">
        <v>16432342.199999999</v>
      </c>
      <c r="M389" s="3">
        <v>16278500</v>
      </c>
      <c r="N389" s="3">
        <v>16278500</v>
      </c>
      <c r="O389" s="3">
        <v>16278500</v>
      </c>
    </row>
    <row r="390" spans="1:15" ht="25.5" x14ac:dyDescent="0.2">
      <c r="A390" s="7" t="s">
        <v>54</v>
      </c>
      <c r="B390" s="7"/>
      <c r="C390" s="8" t="s">
        <v>19</v>
      </c>
      <c r="D390" s="4" t="s">
        <v>227</v>
      </c>
      <c r="E390" s="7"/>
      <c r="F390" s="7"/>
      <c r="G390" s="7"/>
      <c r="H390" s="7"/>
      <c r="I390" s="7"/>
      <c r="J390" s="7"/>
      <c r="K390" s="3">
        <f>K391</f>
        <v>163600</v>
      </c>
      <c r="L390" s="3">
        <f t="shared" ref="L390:O390" si="131">L391</f>
        <v>163600</v>
      </c>
      <c r="M390" s="3">
        <f t="shared" si="131"/>
        <v>177700</v>
      </c>
      <c r="N390" s="3">
        <f t="shared" si="131"/>
        <v>195100</v>
      </c>
      <c r="O390" s="3">
        <f t="shared" si="131"/>
        <v>172000</v>
      </c>
    </row>
    <row r="391" spans="1:15" ht="178.5" x14ac:dyDescent="0.2">
      <c r="A391" s="2" t="s">
        <v>54</v>
      </c>
      <c r="B391" s="2"/>
      <c r="C391" s="4" t="s">
        <v>19</v>
      </c>
      <c r="D391" s="4"/>
      <c r="E391" s="2" t="s">
        <v>113</v>
      </c>
      <c r="F391" s="2" t="s">
        <v>119</v>
      </c>
      <c r="G391" s="21" t="s">
        <v>382</v>
      </c>
      <c r="H391" s="21" t="s">
        <v>383</v>
      </c>
      <c r="I391" s="21" t="s">
        <v>384</v>
      </c>
      <c r="J391" s="21" t="s">
        <v>385</v>
      </c>
      <c r="K391" s="3">
        <v>163600</v>
      </c>
      <c r="L391" s="3">
        <v>163600</v>
      </c>
      <c r="M391" s="3">
        <v>177700</v>
      </c>
      <c r="N391" s="3">
        <v>195100</v>
      </c>
      <c r="O391" s="3">
        <v>172000</v>
      </c>
    </row>
    <row r="392" spans="1:15" ht="165.75" x14ac:dyDescent="0.2">
      <c r="A392" s="7" t="s">
        <v>54</v>
      </c>
      <c r="B392" s="7"/>
      <c r="C392" s="8" t="s">
        <v>23</v>
      </c>
      <c r="D392" s="12" t="s">
        <v>234</v>
      </c>
      <c r="E392" s="7"/>
      <c r="F392" s="7"/>
      <c r="G392" s="7"/>
      <c r="H392" s="7"/>
      <c r="I392" s="7"/>
      <c r="J392" s="7"/>
      <c r="K392" s="3">
        <f>K393</f>
        <v>3883819</v>
      </c>
      <c r="L392" s="3">
        <f t="shared" ref="L392:O392" si="132">L393</f>
        <v>3695137.72</v>
      </c>
      <c r="M392" s="3">
        <f t="shared" si="132"/>
        <v>0</v>
      </c>
      <c r="N392" s="3">
        <f t="shared" si="132"/>
        <v>0</v>
      </c>
      <c r="O392" s="3">
        <f t="shared" si="132"/>
        <v>0</v>
      </c>
    </row>
    <row r="393" spans="1:15" ht="191.25" x14ac:dyDescent="0.2">
      <c r="A393" s="2" t="s">
        <v>54</v>
      </c>
      <c r="B393" s="2"/>
      <c r="C393" s="15" t="s">
        <v>23</v>
      </c>
      <c r="D393" s="10"/>
      <c r="E393" s="2" t="s">
        <v>114</v>
      </c>
      <c r="F393" s="2" t="s">
        <v>116</v>
      </c>
      <c r="G393" s="22" t="s">
        <v>386</v>
      </c>
      <c r="H393" s="22" t="s">
        <v>387</v>
      </c>
      <c r="I393" s="22" t="s">
        <v>388</v>
      </c>
      <c r="J393" s="22" t="s">
        <v>389</v>
      </c>
      <c r="K393" s="3">
        <v>3883819</v>
      </c>
      <c r="L393" s="3">
        <v>3695137.72</v>
      </c>
      <c r="M393" s="3"/>
      <c r="N393" s="3"/>
      <c r="O393" s="3"/>
    </row>
    <row r="394" spans="1:15" ht="127.5" x14ac:dyDescent="0.2">
      <c r="A394" s="7" t="s">
        <v>54</v>
      </c>
      <c r="B394" s="7"/>
      <c r="C394" s="8" t="s">
        <v>58</v>
      </c>
      <c r="D394" s="10" t="s">
        <v>236</v>
      </c>
      <c r="E394" s="7"/>
      <c r="F394" s="7"/>
      <c r="G394" s="7"/>
      <c r="H394" s="7"/>
      <c r="I394" s="7"/>
      <c r="J394" s="7"/>
      <c r="K394" s="3">
        <f>K395</f>
        <v>1123700</v>
      </c>
      <c r="L394" s="3">
        <f t="shared" ref="L394:O394" si="133">L395</f>
        <v>1123700</v>
      </c>
      <c r="M394" s="3">
        <f t="shared" si="133"/>
        <v>1654500</v>
      </c>
      <c r="N394" s="3">
        <f t="shared" si="133"/>
        <v>1050700</v>
      </c>
      <c r="O394" s="3">
        <f t="shared" si="133"/>
        <v>753600</v>
      </c>
    </row>
    <row r="395" spans="1:15" ht="140.25" x14ac:dyDescent="0.2">
      <c r="A395" s="2" t="s">
        <v>54</v>
      </c>
      <c r="B395" s="2"/>
      <c r="C395" s="4" t="s">
        <v>58</v>
      </c>
      <c r="D395" s="10"/>
      <c r="E395" s="2" t="s">
        <v>116</v>
      </c>
      <c r="F395" s="2" t="s">
        <v>119</v>
      </c>
      <c r="G395" s="22" t="s">
        <v>390</v>
      </c>
      <c r="H395" s="22" t="s">
        <v>391</v>
      </c>
      <c r="I395" s="22" t="s">
        <v>392</v>
      </c>
      <c r="J395" s="22" t="s">
        <v>393</v>
      </c>
      <c r="K395" s="3">
        <v>1123700</v>
      </c>
      <c r="L395" s="3">
        <v>1123700</v>
      </c>
      <c r="M395" s="3">
        <v>1654500</v>
      </c>
      <c r="N395" s="3">
        <v>1050700</v>
      </c>
      <c r="O395" s="3">
        <v>753600</v>
      </c>
    </row>
    <row r="396" spans="1:15" ht="63.75" x14ac:dyDescent="0.2">
      <c r="A396" s="7" t="s">
        <v>54</v>
      </c>
      <c r="B396" s="7"/>
      <c r="C396" s="8" t="s">
        <v>59</v>
      </c>
      <c r="D396" s="10" t="s">
        <v>237</v>
      </c>
      <c r="E396" s="7"/>
      <c r="F396" s="7"/>
      <c r="G396" s="7"/>
      <c r="H396" s="7"/>
      <c r="I396" s="7"/>
      <c r="J396" s="7"/>
      <c r="K396" s="3">
        <f>K397</f>
        <v>7566800</v>
      </c>
      <c r="L396" s="3">
        <f t="shared" ref="L396:O396" si="134">L397</f>
        <v>4016853.47</v>
      </c>
      <c r="M396" s="3">
        <f t="shared" si="134"/>
        <v>7566800</v>
      </c>
      <c r="N396" s="3">
        <f t="shared" si="134"/>
        <v>7566800</v>
      </c>
      <c r="O396" s="3">
        <f t="shared" si="134"/>
        <v>7566800</v>
      </c>
    </row>
    <row r="397" spans="1:15" ht="153" x14ac:dyDescent="0.2">
      <c r="A397" s="2" t="s">
        <v>54</v>
      </c>
      <c r="B397" s="2"/>
      <c r="C397" s="4" t="s">
        <v>59</v>
      </c>
      <c r="D397" s="10"/>
      <c r="E397" s="2" t="s">
        <v>121</v>
      </c>
      <c r="F397" s="2" t="s">
        <v>121</v>
      </c>
      <c r="G397" s="22" t="s">
        <v>394</v>
      </c>
      <c r="H397" s="22" t="s">
        <v>395</v>
      </c>
      <c r="I397" s="22" t="s">
        <v>396</v>
      </c>
      <c r="J397" s="22" t="s">
        <v>397</v>
      </c>
      <c r="K397" s="3">
        <v>7566800</v>
      </c>
      <c r="L397" s="3">
        <v>4016853.47</v>
      </c>
      <c r="M397" s="3">
        <v>7566800</v>
      </c>
      <c r="N397" s="3">
        <v>7566800</v>
      </c>
      <c r="O397" s="3">
        <v>7566800</v>
      </c>
    </row>
    <row r="398" spans="1:15" ht="140.25" x14ac:dyDescent="0.2">
      <c r="A398" s="7" t="s">
        <v>54</v>
      </c>
      <c r="B398" s="7"/>
      <c r="C398" s="8" t="s">
        <v>60</v>
      </c>
      <c r="D398" s="10" t="s">
        <v>239</v>
      </c>
      <c r="E398" s="7"/>
      <c r="F398" s="7"/>
      <c r="G398" s="8" t="s">
        <v>390</v>
      </c>
      <c r="H398" s="26" t="s">
        <v>398</v>
      </c>
      <c r="I398" s="26" t="s">
        <v>399</v>
      </c>
      <c r="J398" s="26" t="s">
        <v>393</v>
      </c>
      <c r="K398" s="3">
        <f>K399</f>
        <v>17025433</v>
      </c>
      <c r="L398" s="3">
        <f t="shared" ref="L398:O398" si="135">L399</f>
        <v>14342322.699999999</v>
      </c>
      <c r="M398" s="3">
        <f t="shared" si="135"/>
        <v>3500000</v>
      </c>
      <c r="N398" s="3">
        <f t="shared" si="135"/>
        <v>3500000</v>
      </c>
      <c r="O398" s="3">
        <f t="shared" si="135"/>
        <v>3500000</v>
      </c>
    </row>
    <row r="399" spans="1:15" ht="25.5" x14ac:dyDescent="0.2">
      <c r="A399" s="2" t="s">
        <v>54</v>
      </c>
      <c r="B399" s="2"/>
      <c r="C399" s="4" t="s">
        <v>60</v>
      </c>
      <c r="D399" s="10"/>
      <c r="E399" s="2" t="s">
        <v>116</v>
      </c>
      <c r="F399" s="2" t="s">
        <v>119</v>
      </c>
      <c r="G399" s="22"/>
      <c r="H399" s="22"/>
      <c r="I399" s="22"/>
      <c r="J399" s="22"/>
      <c r="K399" s="3">
        <v>17025433</v>
      </c>
      <c r="L399" s="3">
        <v>14342322.699999999</v>
      </c>
      <c r="M399" s="3">
        <v>3500000</v>
      </c>
      <c r="N399" s="3">
        <v>3500000</v>
      </c>
      <c r="O399" s="3">
        <v>3500000</v>
      </c>
    </row>
    <row r="400" spans="1:15" x14ac:dyDescent="0.2">
      <c r="A400" s="11"/>
      <c r="B400" s="102" t="s">
        <v>61</v>
      </c>
      <c r="C400" s="103"/>
      <c r="D400" s="8"/>
      <c r="E400" s="7"/>
      <c r="F400" s="7"/>
      <c r="G400" s="7"/>
      <c r="H400" s="7"/>
      <c r="I400" s="7"/>
      <c r="J400" s="7"/>
      <c r="K400" s="3">
        <f>K9+K22+K97+K113+K148+K227+K261+K300+K339+K290</f>
        <v>13615873155.34</v>
      </c>
      <c r="L400" s="3">
        <f t="shared" ref="L400:O400" si="136">L9+L22+L97+L113+L148+L227+L261+L300+L339+L290</f>
        <v>12957946001.15</v>
      </c>
      <c r="M400" s="3">
        <f t="shared" si="136"/>
        <v>14887731806</v>
      </c>
      <c r="N400" s="3">
        <f t="shared" si="136"/>
        <v>10221833288</v>
      </c>
      <c r="O400" s="3">
        <f t="shared" si="136"/>
        <v>9655341044</v>
      </c>
    </row>
    <row r="401" spans="2:13" ht="23.25" customHeight="1" x14ac:dyDescent="0.2">
      <c r="K401" s="16"/>
      <c r="L401" s="16"/>
      <c r="M401" s="16"/>
    </row>
    <row r="402" spans="2:13" ht="12.75" customHeight="1" x14ac:dyDescent="0.2"/>
    <row r="403" spans="2:13" x14ac:dyDescent="0.2">
      <c r="B403" s="13" t="s">
        <v>183</v>
      </c>
    </row>
    <row r="404" spans="2:13" x14ac:dyDescent="0.2">
      <c r="B404" s="13" t="s">
        <v>184</v>
      </c>
    </row>
    <row r="405" spans="2:13" collapsed="1" x14ac:dyDescent="0.2"/>
    <row r="407" spans="2:13" x14ac:dyDescent="0.2">
      <c r="D407" s="1" t="s">
        <v>160</v>
      </c>
      <c r="K407" s="16"/>
      <c r="L407" s="16"/>
    </row>
    <row r="408" spans="2:13" x14ac:dyDescent="0.2">
      <c r="K408" s="16"/>
      <c r="L408" s="16"/>
    </row>
  </sheetData>
  <autoFilter ref="A8:O404"/>
  <mergeCells count="258">
    <mergeCell ref="J178:J179"/>
    <mergeCell ref="G199:G203"/>
    <mergeCell ref="H199:H203"/>
    <mergeCell ref="I199:I203"/>
    <mergeCell ref="J199:J203"/>
    <mergeCell ref="G221:G222"/>
    <mergeCell ref="H221:H222"/>
    <mergeCell ref="I221:I222"/>
    <mergeCell ref="J221:J222"/>
    <mergeCell ref="G164:G165"/>
    <mergeCell ref="H164:H165"/>
    <mergeCell ref="I164:I165"/>
    <mergeCell ref="J164:J165"/>
    <mergeCell ref="G170:G171"/>
    <mergeCell ref="H170:H171"/>
    <mergeCell ref="I170:I171"/>
    <mergeCell ref="J170:J171"/>
    <mergeCell ref="G173:G174"/>
    <mergeCell ref="H173:H174"/>
    <mergeCell ref="I173:I174"/>
    <mergeCell ref="J173:J174"/>
    <mergeCell ref="I371:I372"/>
    <mergeCell ref="J371:J372"/>
    <mergeCell ref="G374:G377"/>
    <mergeCell ref="H374:H377"/>
    <mergeCell ref="I374:I377"/>
    <mergeCell ref="J374:J377"/>
    <mergeCell ref="G385:G387"/>
    <mergeCell ref="H385:H387"/>
    <mergeCell ref="I385:I387"/>
    <mergeCell ref="J385:J387"/>
    <mergeCell ref="B300:D300"/>
    <mergeCell ref="B339:D339"/>
    <mergeCell ref="H331:H332"/>
    <mergeCell ref="I331:I332"/>
    <mergeCell ref="J331:J332"/>
    <mergeCell ref="D331:D332"/>
    <mergeCell ref="G326:G327"/>
    <mergeCell ref="H326:H327"/>
    <mergeCell ref="I326:I327"/>
    <mergeCell ref="B292:B295"/>
    <mergeCell ref="C292:C295"/>
    <mergeCell ref="D292:D295"/>
    <mergeCell ref="E292:E295"/>
    <mergeCell ref="F292:F295"/>
    <mergeCell ref="G292:G295"/>
    <mergeCell ref="H292:H295"/>
    <mergeCell ref="I292:I295"/>
    <mergeCell ref="J326:J327"/>
    <mergeCell ref="H48:H53"/>
    <mergeCell ref="I48:I53"/>
    <mergeCell ref="J48:J53"/>
    <mergeCell ref="H319:H320"/>
    <mergeCell ref="I319:I320"/>
    <mergeCell ref="J319:J320"/>
    <mergeCell ref="H316:H317"/>
    <mergeCell ref="I316:I317"/>
    <mergeCell ref="J316:J317"/>
    <mergeCell ref="I263:I264"/>
    <mergeCell ref="J263:J264"/>
    <mergeCell ref="H246:H247"/>
    <mergeCell ref="I246:I247"/>
    <mergeCell ref="J254:J256"/>
    <mergeCell ref="J292:J295"/>
    <mergeCell ref="H241:H242"/>
    <mergeCell ref="I241:I242"/>
    <mergeCell ref="J241:J242"/>
    <mergeCell ref="H229:H231"/>
    <mergeCell ref="H111:H112"/>
    <mergeCell ref="I111:I112"/>
    <mergeCell ref="B97:D97"/>
    <mergeCell ref="B113:D113"/>
    <mergeCell ref="B148:D148"/>
    <mergeCell ref="H308:H310"/>
    <mergeCell ref="I308:I310"/>
    <mergeCell ref="J308:J310"/>
    <mergeCell ref="G20:G21"/>
    <mergeCell ref="H20:H21"/>
    <mergeCell ref="I20:I21"/>
    <mergeCell ref="J20:J21"/>
    <mergeCell ref="G249:G250"/>
    <mergeCell ref="H249:H250"/>
    <mergeCell ref="I249:I250"/>
    <mergeCell ref="J249:J250"/>
    <mergeCell ref="H271:H272"/>
    <mergeCell ref="I271:I272"/>
    <mergeCell ref="J271:J272"/>
    <mergeCell ref="H274:H275"/>
    <mergeCell ref="I274:I275"/>
    <mergeCell ref="J274:J275"/>
    <mergeCell ref="H263:H264"/>
    <mergeCell ref="G48:G53"/>
    <mergeCell ref="B400:C400"/>
    <mergeCell ref="G379:G381"/>
    <mergeCell ref="G351:G353"/>
    <mergeCell ref="G319:G320"/>
    <mergeCell ref="G263:G264"/>
    <mergeCell ref="G241:G242"/>
    <mergeCell ref="G205:G206"/>
    <mergeCell ref="G283:G284"/>
    <mergeCell ref="G331:G332"/>
    <mergeCell ref="G316:G317"/>
    <mergeCell ref="G271:G272"/>
    <mergeCell ref="G274:G275"/>
    <mergeCell ref="G246:G247"/>
    <mergeCell ref="G254:G256"/>
    <mergeCell ref="G216:G219"/>
    <mergeCell ref="G308:G310"/>
    <mergeCell ref="B227:D227"/>
    <mergeCell ref="B261:D261"/>
    <mergeCell ref="G268:G269"/>
    <mergeCell ref="B290:D290"/>
    <mergeCell ref="G229:G231"/>
    <mergeCell ref="H379:H381"/>
    <mergeCell ref="I379:I381"/>
    <mergeCell ref="J379:J381"/>
    <mergeCell ref="G365:G369"/>
    <mergeCell ref="H365:H369"/>
    <mergeCell ref="I365:I369"/>
    <mergeCell ref="J365:J369"/>
    <mergeCell ref="G357:G361"/>
    <mergeCell ref="H357:H361"/>
    <mergeCell ref="I357:I361"/>
    <mergeCell ref="J357:J361"/>
    <mergeCell ref="G371:G372"/>
    <mergeCell ref="H371:H372"/>
    <mergeCell ref="G334:G335"/>
    <mergeCell ref="H334:H335"/>
    <mergeCell ref="I334:I335"/>
    <mergeCell ref="J334:J335"/>
    <mergeCell ref="H351:H353"/>
    <mergeCell ref="I351:I353"/>
    <mergeCell ref="J351:J353"/>
    <mergeCell ref="G337:G338"/>
    <mergeCell ref="H337:H338"/>
    <mergeCell ref="I337:I338"/>
    <mergeCell ref="J337:J338"/>
    <mergeCell ref="J246:J247"/>
    <mergeCell ref="H254:H256"/>
    <mergeCell ref="I254:I256"/>
    <mergeCell ref="H216:H219"/>
    <mergeCell ref="I216:I219"/>
    <mergeCell ref="J216:J219"/>
    <mergeCell ref="H205:H206"/>
    <mergeCell ref="I205:I206"/>
    <mergeCell ref="J205:J206"/>
    <mergeCell ref="G233:G235"/>
    <mergeCell ref="H233:H235"/>
    <mergeCell ref="I233:I235"/>
    <mergeCell ref="J233:J235"/>
    <mergeCell ref="G193:G197"/>
    <mergeCell ref="H193:H197"/>
    <mergeCell ref="I193:I197"/>
    <mergeCell ref="J193:J197"/>
    <mergeCell ref="G167:G168"/>
    <mergeCell ref="H167:H168"/>
    <mergeCell ref="I167:I168"/>
    <mergeCell ref="J167:J168"/>
    <mergeCell ref="G187:G191"/>
    <mergeCell ref="H187:H191"/>
    <mergeCell ref="I187:I191"/>
    <mergeCell ref="J187:J191"/>
    <mergeCell ref="I229:I231"/>
    <mergeCell ref="J229:J231"/>
    <mergeCell ref="G178:G179"/>
    <mergeCell ref="H178:H179"/>
    <mergeCell ref="I178:I179"/>
    <mergeCell ref="I102:I103"/>
    <mergeCell ref="J102:J103"/>
    <mergeCell ref="G102:G103"/>
    <mergeCell ref="G158:G162"/>
    <mergeCell ref="H158:H162"/>
    <mergeCell ref="I158:I162"/>
    <mergeCell ref="J158:J162"/>
    <mergeCell ref="G119:G121"/>
    <mergeCell ref="H119:H121"/>
    <mergeCell ref="I119:I121"/>
    <mergeCell ref="J119:J121"/>
    <mergeCell ref="G127:G128"/>
    <mergeCell ref="H127:H128"/>
    <mergeCell ref="I127:I128"/>
    <mergeCell ref="J127:J128"/>
    <mergeCell ref="G111:G112"/>
    <mergeCell ref="J111:J112"/>
    <mergeCell ref="J75:J80"/>
    <mergeCell ref="J63:J65"/>
    <mergeCell ref="G99:G100"/>
    <mergeCell ref="I99:I100"/>
    <mergeCell ref="J99:J100"/>
    <mergeCell ref="G63:G65"/>
    <mergeCell ref="H63:H65"/>
    <mergeCell ref="I63:I65"/>
    <mergeCell ref="G75:G80"/>
    <mergeCell ref="H75:H80"/>
    <mergeCell ref="I75:I80"/>
    <mergeCell ref="N5:O5"/>
    <mergeCell ref="K6:L6"/>
    <mergeCell ref="H11:H13"/>
    <mergeCell ref="I11:I13"/>
    <mergeCell ref="J11:J13"/>
    <mergeCell ref="A4:B7"/>
    <mergeCell ref="C4:D7"/>
    <mergeCell ref="E4:F6"/>
    <mergeCell ref="G4:J4"/>
    <mergeCell ref="K4:O4"/>
    <mergeCell ref="G5:H7"/>
    <mergeCell ref="I5:I7"/>
    <mergeCell ref="J5:J7"/>
    <mergeCell ref="K5:L5"/>
    <mergeCell ref="M5:M6"/>
    <mergeCell ref="B9:D9"/>
    <mergeCell ref="G11:G13"/>
    <mergeCell ref="A2:K2"/>
    <mergeCell ref="G39:G46"/>
    <mergeCell ref="H39:H46"/>
    <mergeCell ref="I39:I46"/>
    <mergeCell ref="J39:J46"/>
    <mergeCell ref="B22:D22"/>
    <mergeCell ref="G26:G27"/>
    <mergeCell ref="H26:H27"/>
    <mergeCell ref="I26:I27"/>
    <mergeCell ref="J26:J27"/>
    <mergeCell ref="H15:H16"/>
    <mergeCell ref="I15:I16"/>
    <mergeCell ref="J15:J16"/>
    <mergeCell ref="G15:G16"/>
    <mergeCell ref="H283:H284"/>
    <mergeCell ref="I283:I284"/>
    <mergeCell ref="J283:J284"/>
    <mergeCell ref="G82:G85"/>
    <mergeCell ref="H82:H85"/>
    <mergeCell ref="I82:I85"/>
    <mergeCell ref="J82:J85"/>
    <mergeCell ref="G93:G96"/>
    <mergeCell ref="H93:H96"/>
    <mergeCell ref="I93:I96"/>
    <mergeCell ref="J93:J96"/>
    <mergeCell ref="H99:H100"/>
    <mergeCell ref="H136:H137"/>
    <mergeCell ref="I136:I137"/>
    <mergeCell ref="J136:J137"/>
    <mergeCell ref="G152:G156"/>
    <mergeCell ref="H152:H156"/>
    <mergeCell ref="I152:I156"/>
    <mergeCell ref="J152:J156"/>
    <mergeCell ref="G136:G137"/>
    <mergeCell ref="H102:H103"/>
    <mergeCell ref="H268:H269"/>
    <mergeCell ref="I268:I269"/>
    <mergeCell ref="J268:J269"/>
    <mergeCell ref="G288:G289"/>
    <mergeCell ref="H288:H289"/>
    <mergeCell ref="I288:I289"/>
    <mergeCell ref="J288:J289"/>
    <mergeCell ref="G258:G260"/>
    <mergeCell ref="H258:H260"/>
    <mergeCell ref="I258:I260"/>
    <mergeCell ref="J258:J260"/>
  </mergeCells>
  <pageMargins left="0.19685039370078741" right="0.19685039370078741" top="0.19685039370078741" bottom="0.19685039370078741" header="0.31496062992125984" footer="0.31496062992125984"/>
  <pageSetup paperSize="9" scale="54" fitToHeight="3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workbookViewId="0">
      <selection activeCell="A2" sqref="A2"/>
    </sheetView>
  </sheetViews>
  <sheetFormatPr defaultRowHeight="12.75" x14ac:dyDescent="0.2"/>
  <cols>
    <col min="1" max="1" width="162.85546875" customWidth="1"/>
  </cols>
  <sheetData>
    <row r="1" spans="1:2" ht="69" x14ac:dyDescent="0.2">
      <c r="A1" s="32" t="s">
        <v>403</v>
      </c>
      <c r="B1" t="b">
        <f>A1=Лист2!A1</f>
        <v>1</v>
      </c>
    </row>
    <row r="2" spans="1:2" ht="34.5" x14ac:dyDescent="0.2">
      <c r="A2" s="32" t="s">
        <v>404</v>
      </c>
      <c r="B2" t="b">
        <f>A2=Лист2!A2</f>
        <v>1</v>
      </c>
    </row>
    <row r="3" spans="1:2" ht="17.25" x14ac:dyDescent="0.2">
      <c r="A3" s="32" t="s">
        <v>405</v>
      </c>
      <c r="B3" t="b">
        <f>A3=Лист2!A3</f>
        <v>1</v>
      </c>
    </row>
    <row r="4" spans="1:2" ht="17.25" x14ac:dyDescent="0.2">
      <c r="A4" s="32" t="s">
        <v>406</v>
      </c>
      <c r="B4" t="b">
        <f>A4=Лист2!A4</f>
        <v>1</v>
      </c>
    </row>
    <row r="5" spans="1:2" ht="17.25" x14ac:dyDescent="0.2">
      <c r="A5" s="32" t="s">
        <v>407</v>
      </c>
      <c r="B5" t="b">
        <f>A5=Лист2!A5</f>
        <v>1</v>
      </c>
    </row>
    <row r="6" spans="1:2" ht="17.25" x14ac:dyDescent="0.2">
      <c r="A6" s="32" t="s">
        <v>408</v>
      </c>
      <c r="B6" t="b">
        <f>A6=Лист2!A6</f>
        <v>1</v>
      </c>
    </row>
    <row r="7" spans="1:2" ht="17.25" x14ac:dyDescent="0.2">
      <c r="A7" s="32" t="s">
        <v>409</v>
      </c>
      <c r="B7" t="b">
        <f>A7=Лист2!A7</f>
        <v>1</v>
      </c>
    </row>
    <row r="8" spans="1:2" ht="34.5" x14ac:dyDescent="0.2">
      <c r="A8" s="32" t="s">
        <v>410</v>
      </c>
      <c r="B8" t="b">
        <f>A8=Лист2!A8</f>
        <v>1</v>
      </c>
    </row>
    <row r="9" spans="1:2" ht="17.25" x14ac:dyDescent="0.2">
      <c r="A9" s="32" t="s">
        <v>411</v>
      </c>
      <c r="B9" t="b">
        <f>A9=Лист2!A9</f>
        <v>1</v>
      </c>
    </row>
    <row r="10" spans="1:2" ht="17.25" x14ac:dyDescent="0.2">
      <c r="A10" s="32" t="s">
        <v>412</v>
      </c>
      <c r="B10" t="b">
        <f>A10=Лист2!A10</f>
        <v>1</v>
      </c>
    </row>
    <row r="11" spans="1:2" ht="17.25" x14ac:dyDescent="0.2">
      <c r="A11" s="32" t="s">
        <v>413</v>
      </c>
      <c r="B11" t="b">
        <f>A11=Лист2!A11</f>
        <v>1</v>
      </c>
    </row>
    <row r="12" spans="1:2" ht="18.75" x14ac:dyDescent="0.2">
      <c r="A12" s="33" t="s">
        <v>414</v>
      </c>
      <c r="B12" t="b">
        <f>A12=Лист2!A12</f>
        <v>1</v>
      </c>
    </row>
    <row r="13" spans="1:2" ht="37.5" x14ac:dyDescent="0.2">
      <c r="A13" s="33" t="s">
        <v>415</v>
      </c>
      <c r="B13" t="b">
        <f>A13=Лист2!A13</f>
        <v>1</v>
      </c>
    </row>
    <row r="14" spans="1:2" ht="37.5" x14ac:dyDescent="0.2">
      <c r="A14" s="33" t="s">
        <v>416</v>
      </c>
      <c r="B14" t="b">
        <f>A14=Лист2!A14</f>
        <v>1</v>
      </c>
    </row>
    <row r="15" spans="1:2" ht="18.75" x14ac:dyDescent="0.2">
      <c r="A15" s="33" t="s">
        <v>417</v>
      </c>
      <c r="B15" t="b">
        <f>A15=Лист2!A15</f>
        <v>1</v>
      </c>
    </row>
    <row r="16" spans="1:2" ht="37.5" x14ac:dyDescent="0.2">
      <c r="A16" s="33" t="s">
        <v>418</v>
      </c>
      <c r="B16" t="b">
        <f>A16=Лист2!A16</f>
        <v>1</v>
      </c>
    </row>
    <row r="17" spans="1:2" ht="37.5" x14ac:dyDescent="0.2">
      <c r="A17" s="33" t="s">
        <v>419</v>
      </c>
      <c r="B17" t="b">
        <f>A17=Лист2!A17</f>
        <v>1</v>
      </c>
    </row>
    <row r="18" spans="1:2" ht="18.75" x14ac:dyDescent="0.2">
      <c r="A18" s="33" t="s">
        <v>420</v>
      </c>
      <c r="B18" t="b">
        <f>A18=Лист2!A18</f>
        <v>1</v>
      </c>
    </row>
    <row r="19" spans="1:2" ht="17.25" x14ac:dyDescent="0.2">
      <c r="A19" s="32" t="s">
        <v>421</v>
      </c>
      <c r="B19" t="b">
        <f>A19=Лист2!A19</f>
        <v>1</v>
      </c>
    </row>
    <row r="20" spans="1:2" ht="18.75" x14ac:dyDescent="0.2">
      <c r="A20" s="33" t="s">
        <v>422</v>
      </c>
      <c r="B20" t="b">
        <f>A20=Лист2!A20</f>
        <v>1</v>
      </c>
    </row>
    <row r="21" spans="1:2" ht="18.75" x14ac:dyDescent="0.2">
      <c r="A21" s="33" t="s">
        <v>423</v>
      </c>
      <c r="B21" t="b">
        <f>A21=Лист2!A21</f>
        <v>1</v>
      </c>
    </row>
    <row r="22" spans="1:2" ht="18.75" x14ac:dyDescent="0.2">
      <c r="A22" s="33" t="s">
        <v>424</v>
      </c>
      <c r="B22" t="b">
        <f>A22=Лист2!A22</f>
        <v>1</v>
      </c>
    </row>
    <row r="23" spans="1:2" ht="18.75" x14ac:dyDescent="0.2">
      <c r="A23" s="33" t="s">
        <v>425</v>
      </c>
      <c r="B23" t="b">
        <f>A23=Лист2!A23</f>
        <v>1</v>
      </c>
    </row>
    <row r="24" spans="1:2" ht="17.25" x14ac:dyDescent="0.2">
      <c r="A24" s="32" t="s">
        <v>426</v>
      </c>
      <c r="B24" t="b">
        <f>A24=Лист2!A24</f>
        <v>1</v>
      </c>
    </row>
    <row r="25" spans="1:2" ht="17.25" x14ac:dyDescent="0.2">
      <c r="A25" s="32" t="s">
        <v>427</v>
      </c>
      <c r="B25" t="b">
        <f>A25=Лист2!A25</f>
        <v>1</v>
      </c>
    </row>
    <row r="26" spans="1:2" ht="17.25" x14ac:dyDescent="0.2">
      <c r="A26" s="32" t="s">
        <v>428</v>
      </c>
      <c r="B26" t="b">
        <f>A26=Лист2!A26</f>
        <v>1</v>
      </c>
    </row>
    <row r="27" spans="1:2" ht="17.25" x14ac:dyDescent="0.2">
      <c r="A27" s="32" t="s">
        <v>429</v>
      </c>
      <c r="B27" t="b">
        <f>A27=Лист2!A27</f>
        <v>1</v>
      </c>
    </row>
    <row r="28" spans="1:2" ht="17.25" x14ac:dyDescent="0.2">
      <c r="A28" s="32" t="s">
        <v>430</v>
      </c>
      <c r="B28" t="b">
        <f>A28=Лист2!A28</f>
        <v>1</v>
      </c>
    </row>
    <row r="29" spans="1:2" ht="18.75" x14ac:dyDescent="0.2">
      <c r="A29" s="33" t="s">
        <v>431</v>
      </c>
      <c r="B29" t="b">
        <f>A29=Лист2!A29</f>
        <v>1</v>
      </c>
    </row>
    <row r="30" spans="1:2" ht="18.75" x14ac:dyDescent="0.2">
      <c r="A30" s="33" t="s">
        <v>432</v>
      </c>
      <c r="B30" t="b">
        <f>A30=Лист2!A30</f>
        <v>1</v>
      </c>
    </row>
    <row r="31" spans="1:2" ht="18.75" x14ac:dyDescent="0.2">
      <c r="A31" s="33" t="s">
        <v>433</v>
      </c>
      <c r="B31" t="b">
        <f>A31=Лист2!A31</f>
        <v>1</v>
      </c>
    </row>
    <row r="32" spans="1:2" ht="18.75" x14ac:dyDescent="0.2">
      <c r="A32" s="33" t="s">
        <v>434</v>
      </c>
      <c r="B32" t="b">
        <f>A32=Лист2!A32</f>
        <v>1</v>
      </c>
    </row>
    <row r="33" spans="1:2" ht="18.75" x14ac:dyDescent="0.2">
      <c r="A33" s="33" t="s">
        <v>435</v>
      </c>
      <c r="B33" t="b">
        <f>A33=Лист2!A33</f>
        <v>1</v>
      </c>
    </row>
    <row r="34" spans="1:2" ht="18.75" x14ac:dyDescent="0.2">
      <c r="A34" s="33" t="s">
        <v>436</v>
      </c>
      <c r="B34" t="b">
        <f>A34=Лист2!A34</f>
        <v>1</v>
      </c>
    </row>
    <row r="35" spans="1:2" ht="18.75" x14ac:dyDescent="0.2">
      <c r="A35" s="33" t="s">
        <v>437</v>
      </c>
      <c r="B35" t="b">
        <f>A35=Лист2!A35</f>
        <v>1</v>
      </c>
    </row>
    <row r="36" spans="1:2" ht="18.75" x14ac:dyDescent="0.2">
      <c r="A36" s="33" t="s">
        <v>438</v>
      </c>
      <c r="B36" t="b">
        <f>A36=Лист2!A36</f>
        <v>1</v>
      </c>
    </row>
    <row r="37" spans="1:2" ht="18.75" x14ac:dyDescent="0.2">
      <c r="A37" s="33" t="s">
        <v>439</v>
      </c>
      <c r="B37" t="b">
        <f>A37=Лист2!A37</f>
        <v>1</v>
      </c>
    </row>
    <row r="38" spans="1:2" ht="18.75" x14ac:dyDescent="0.2">
      <c r="A38" s="33" t="s">
        <v>440</v>
      </c>
      <c r="B38" t="b">
        <f>A38=Лист2!A38</f>
        <v>1</v>
      </c>
    </row>
    <row r="39" spans="1:2" ht="18.75" x14ac:dyDescent="0.2">
      <c r="A39" s="33" t="s">
        <v>441</v>
      </c>
      <c r="B39" t="b">
        <f>A39=Лист2!A39</f>
        <v>1</v>
      </c>
    </row>
    <row r="40" spans="1:2" ht="34.5" x14ac:dyDescent="0.2">
      <c r="A40" s="32" t="s">
        <v>442</v>
      </c>
      <c r="B40" t="b">
        <f>A40=Лист2!A40</f>
        <v>1</v>
      </c>
    </row>
    <row r="41" spans="1:2" ht="56.25" x14ac:dyDescent="0.2">
      <c r="A41" s="33" t="s">
        <v>443</v>
      </c>
      <c r="B41" t="b">
        <f>A41=Лист2!A41</f>
        <v>1</v>
      </c>
    </row>
    <row r="42" spans="1:2" ht="34.5" x14ac:dyDescent="0.2">
      <c r="A42" s="32" t="s">
        <v>444</v>
      </c>
      <c r="B42" t="b">
        <f>A42=Лист2!A42</f>
        <v>1</v>
      </c>
    </row>
    <row r="43" spans="1:2" ht="34.5" x14ac:dyDescent="0.2">
      <c r="A43" s="32" t="s">
        <v>445</v>
      </c>
      <c r="B43" t="b">
        <f>A43=Лист2!A43</f>
        <v>1</v>
      </c>
    </row>
    <row r="44" spans="1:2" ht="34.5" x14ac:dyDescent="0.2">
      <c r="A44" s="32" t="s">
        <v>446</v>
      </c>
      <c r="B44" t="b">
        <f>A44=Лист2!A44</f>
        <v>1</v>
      </c>
    </row>
    <row r="45" spans="1:2" ht="51.75" x14ac:dyDescent="0.2">
      <c r="A45" s="32" t="s">
        <v>447</v>
      </c>
      <c r="B45" t="b">
        <f>A45=Лист2!A45</f>
        <v>1</v>
      </c>
    </row>
    <row r="46" spans="1:2" ht="51.75" x14ac:dyDescent="0.2">
      <c r="A46" s="32" t="s">
        <v>448</v>
      </c>
      <c r="B46" t="b">
        <f>A46=Лист2!A46</f>
        <v>1</v>
      </c>
    </row>
    <row r="47" spans="1:2" ht="34.5" x14ac:dyDescent="0.2">
      <c r="A47" s="32" t="s">
        <v>449</v>
      </c>
      <c r="B47" t="b">
        <f>A47=Лист2!A47</f>
        <v>1</v>
      </c>
    </row>
    <row r="48" spans="1:2" ht="34.5" x14ac:dyDescent="0.2">
      <c r="A48" s="32" t="s">
        <v>450</v>
      </c>
      <c r="B48" t="b">
        <f>A48=Лист2!A48</f>
        <v>1</v>
      </c>
    </row>
    <row r="49" spans="1:2" ht="51.75" x14ac:dyDescent="0.2">
      <c r="A49" s="32" t="s">
        <v>451</v>
      </c>
      <c r="B49" t="b">
        <f>A49=Лист2!A49</f>
        <v>1</v>
      </c>
    </row>
    <row r="50" spans="1:2" ht="51.75" x14ac:dyDescent="0.2">
      <c r="A50" s="32" t="s">
        <v>452</v>
      </c>
      <c r="B50" t="b">
        <f>A50=Лист2!A50</f>
        <v>1</v>
      </c>
    </row>
    <row r="51" spans="1:2" ht="34.5" x14ac:dyDescent="0.2">
      <c r="A51" s="32" t="s">
        <v>453</v>
      </c>
      <c r="B51" t="b">
        <f>A51=Лист2!A51</f>
        <v>1</v>
      </c>
    </row>
    <row r="52" spans="1:2" ht="34.5" x14ac:dyDescent="0.2">
      <c r="A52" s="32" t="s">
        <v>454</v>
      </c>
      <c r="B52" t="b">
        <f>A52=Лист2!A52</f>
        <v>1</v>
      </c>
    </row>
    <row r="53" spans="1:2" ht="34.5" x14ac:dyDescent="0.2">
      <c r="A53" s="32" t="s">
        <v>455</v>
      </c>
      <c r="B53" t="b">
        <f>A53=Лист2!A53</f>
        <v>1</v>
      </c>
    </row>
    <row r="54" spans="1:2" ht="34.5" x14ac:dyDescent="0.2">
      <c r="A54" s="32" t="s">
        <v>456</v>
      </c>
      <c r="B54" t="b">
        <f>A54=Лист2!A54</f>
        <v>1</v>
      </c>
    </row>
    <row r="55" spans="1:2" ht="34.5" x14ac:dyDescent="0.2">
      <c r="A55" s="32" t="s">
        <v>457</v>
      </c>
      <c r="B55" t="b">
        <f>A55=Лист2!A55</f>
        <v>1</v>
      </c>
    </row>
    <row r="56" spans="1:2" ht="17.25" x14ac:dyDescent="0.2">
      <c r="A56" s="32" t="s">
        <v>458</v>
      </c>
      <c r="B56" t="b">
        <f>A56=Лист2!A56</f>
        <v>1</v>
      </c>
    </row>
  </sheetData>
  <autoFilter ref="A1:B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1:H22"/>
  <sheetViews>
    <sheetView workbookViewId="0">
      <selection activeCell="H22" sqref="H22"/>
    </sheetView>
  </sheetViews>
  <sheetFormatPr defaultRowHeight="12.75" x14ac:dyDescent="0.2"/>
  <sheetData>
    <row r="11" spans="4:6" x14ac:dyDescent="0.2">
      <c r="D11">
        <v>168</v>
      </c>
      <c r="E11">
        <v>56</v>
      </c>
      <c r="F11" s="35">
        <f>D11/E11</f>
        <v>3</v>
      </c>
    </row>
    <row r="12" spans="4:6" x14ac:dyDescent="0.2">
      <c r="D12">
        <v>175</v>
      </c>
      <c r="E12">
        <v>62</v>
      </c>
      <c r="F12" s="35">
        <f>D12/E12</f>
        <v>2.8225806451612905</v>
      </c>
    </row>
    <row r="19" spans="6:8" x14ac:dyDescent="0.2">
      <c r="F19">
        <v>58</v>
      </c>
      <c r="H19">
        <f>F20/F19</f>
        <v>1.2931034482758621</v>
      </c>
    </row>
    <row r="20" spans="6:8" x14ac:dyDescent="0.2">
      <c r="F20">
        <v>75</v>
      </c>
    </row>
    <row r="22" spans="6:8" x14ac:dyDescent="0.2">
      <c r="F22">
        <v>70</v>
      </c>
      <c r="H22">
        <f>F22*H19</f>
        <v>90.517241379310349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6"/>
  <sheetViews>
    <sheetView workbookViewId="0">
      <selection activeCell="A2" sqref="A2"/>
    </sheetView>
  </sheetViews>
  <sheetFormatPr defaultRowHeight="12.75" x14ac:dyDescent="0.2"/>
  <cols>
    <col min="1" max="1" width="128.28515625" customWidth="1"/>
  </cols>
  <sheetData>
    <row r="1" spans="1:1" ht="69" x14ac:dyDescent="0.2">
      <c r="A1" s="32" t="s">
        <v>403</v>
      </c>
    </row>
    <row r="2" spans="1:1" ht="34.5" x14ac:dyDescent="0.2">
      <c r="A2" s="32" t="s">
        <v>404</v>
      </c>
    </row>
    <row r="3" spans="1:1" ht="17.25" x14ac:dyDescent="0.2">
      <c r="A3" s="32" t="s">
        <v>405</v>
      </c>
    </row>
    <row r="4" spans="1:1" ht="17.25" x14ac:dyDescent="0.2">
      <c r="A4" s="32" t="s">
        <v>406</v>
      </c>
    </row>
    <row r="5" spans="1:1" ht="17.25" x14ac:dyDescent="0.2">
      <c r="A5" s="32" t="s">
        <v>407</v>
      </c>
    </row>
    <row r="6" spans="1:1" ht="17.25" x14ac:dyDescent="0.2">
      <c r="A6" s="32" t="s">
        <v>408</v>
      </c>
    </row>
    <row r="7" spans="1:1" ht="17.25" x14ac:dyDescent="0.2">
      <c r="A7" s="32" t="s">
        <v>409</v>
      </c>
    </row>
    <row r="8" spans="1:1" ht="34.5" x14ac:dyDescent="0.2">
      <c r="A8" s="32" t="s">
        <v>410</v>
      </c>
    </row>
    <row r="9" spans="1:1" ht="17.25" x14ac:dyDescent="0.2">
      <c r="A9" s="32" t="s">
        <v>411</v>
      </c>
    </row>
    <row r="10" spans="1:1" ht="17.25" x14ac:dyDescent="0.2">
      <c r="A10" s="32" t="s">
        <v>412</v>
      </c>
    </row>
    <row r="11" spans="1:1" ht="17.25" x14ac:dyDescent="0.2">
      <c r="A11" s="32" t="s">
        <v>413</v>
      </c>
    </row>
    <row r="12" spans="1:1" ht="18.75" x14ac:dyDescent="0.2">
      <c r="A12" s="33" t="s">
        <v>414</v>
      </c>
    </row>
    <row r="13" spans="1:1" ht="37.5" x14ac:dyDescent="0.2">
      <c r="A13" s="33" t="s">
        <v>415</v>
      </c>
    </row>
    <row r="14" spans="1:1" ht="56.25" x14ac:dyDescent="0.2">
      <c r="A14" s="33" t="s">
        <v>416</v>
      </c>
    </row>
    <row r="15" spans="1:1" ht="18.75" x14ac:dyDescent="0.2">
      <c r="A15" s="33" t="s">
        <v>417</v>
      </c>
    </row>
    <row r="16" spans="1:1" ht="56.25" x14ac:dyDescent="0.2">
      <c r="A16" s="33" t="s">
        <v>418</v>
      </c>
    </row>
    <row r="17" spans="1:1" ht="37.5" x14ac:dyDescent="0.2">
      <c r="A17" s="33" t="s">
        <v>419</v>
      </c>
    </row>
    <row r="18" spans="1:1" ht="37.5" x14ac:dyDescent="0.2">
      <c r="A18" s="33" t="s">
        <v>420</v>
      </c>
    </row>
    <row r="19" spans="1:1" ht="17.25" x14ac:dyDescent="0.2">
      <c r="A19" s="32" t="s">
        <v>421</v>
      </c>
    </row>
    <row r="20" spans="1:1" ht="37.5" x14ac:dyDescent="0.2">
      <c r="A20" s="33" t="s">
        <v>422</v>
      </c>
    </row>
    <row r="21" spans="1:1" ht="18.75" x14ac:dyDescent="0.2">
      <c r="A21" s="33" t="s">
        <v>423</v>
      </c>
    </row>
    <row r="22" spans="1:1" ht="18.75" x14ac:dyDescent="0.2">
      <c r="A22" s="33" t="s">
        <v>424</v>
      </c>
    </row>
    <row r="23" spans="1:1" ht="18.75" x14ac:dyDescent="0.2">
      <c r="A23" s="33" t="s">
        <v>425</v>
      </c>
    </row>
    <row r="24" spans="1:1" ht="17.25" x14ac:dyDescent="0.2">
      <c r="A24" s="32" t="s">
        <v>426</v>
      </c>
    </row>
    <row r="25" spans="1:1" ht="17.25" x14ac:dyDescent="0.2">
      <c r="A25" s="32" t="s">
        <v>427</v>
      </c>
    </row>
    <row r="26" spans="1:1" ht="17.25" x14ac:dyDescent="0.2">
      <c r="A26" s="32" t="s">
        <v>428</v>
      </c>
    </row>
    <row r="27" spans="1:1" ht="17.25" x14ac:dyDescent="0.2">
      <c r="A27" s="32" t="s">
        <v>429</v>
      </c>
    </row>
    <row r="28" spans="1:1" ht="17.25" x14ac:dyDescent="0.2">
      <c r="A28" s="32" t="s">
        <v>430</v>
      </c>
    </row>
    <row r="29" spans="1:1" ht="18.75" x14ac:dyDescent="0.2">
      <c r="A29" s="33" t="s">
        <v>431</v>
      </c>
    </row>
    <row r="30" spans="1:1" ht="37.5" x14ac:dyDescent="0.2">
      <c r="A30" s="33" t="s">
        <v>432</v>
      </c>
    </row>
    <row r="31" spans="1:1" ht="18.75" x14ac:dyDescent="0.2">
      <c r="A31" s="33" t="s">
        <v>433</v>
      </c>
    </row>
    <row r="32" spans="1:1" ht="18.75" x14ac:dyDescent="0.2">
      <c r="A32" s="33" t="s">
        <v>434</v>
      </c>
    </row>
    <row r="33" spans="1:1" ht="18.75" x14ac:dyDescent="0.2">
      <c r="A33" s="33" t="s">
        <v>435</v>
      </c>
    </row>
    <row r="34" spans="1:1" ht="18.75" x14ac:dyDescent="0.2">
      <c r="A34" s="33" t="s">
        <v>436</v>
      </c>
    </row>
    <row r="35" spans="1:1" ht="37.5" x14ac:dyDescent="0.2">
      <c r="A35" s="33" t="s">
        <v>437</v>
      </c>
    </row>
    <row r="36" spans="1:1" ht="18.75" x14ac:dyDescent="0.2">
      <c r="A36" s="33" t="s">
        <v>438</v>
      </c>
    </row>
    <row r="37" spans="1:1" ht="18.75" x14ac:dyDescent="0.2">
      <c r="A37" s="33" t="s">
        <v>439</v>
      </c>
    </row>
    <row r="38" spans="1:1" ht="18.75" x14ac:dyDescent="0.2">
      <c r="A38" s="33" t="s">
        <v>440</v>
      </c>
    </row>
    <row r="39" spans="1:1" ht="18.75" x14ac:dyDescent="0.2">
      <c r="A39" s="33" t="s">
        <v>441</v>
      </c>
    </row>
    <row r="40" spans="1:1" ht="34.5" x14ac:dyDescent="0.2">
      <c r="A40" s="32" t="s">
        <v>442</v>
      </c>
    </row>
    <row r="41" spans="1:1" ht="56.25" x14ac:dyDescent="0.2">
      <c r="A41" s="33" t="s">
        <v>443</v>
      </c>
    </row>
    <row r="42" spans="1:1" ht="34.5" x14ac:dyDescent="0.2">
      <c r="A42" s="32" t="s">
        <v>444</v>
      </c>
    </row>
    <row r="43" spans="1:1" ht="34.5" x14ac:dyDescent="0.2">
      <c r="A43" s="32" t="s">
        <v>445</v>
      </c>
    </row>
    <row r="44" spans="1:1" ht="34.5" x14ac:dyDescent="0.2">
      <c r="A44" s="32" t="s">
        <v>446</v>
      </c>
    </row>
    <row r="45" spans="1:1" ht="69" x14ac:dyDescent="0.2">
      <c r="A45" s="32" t="s">
        <v>447</v>
      </c>
    </row>
    <row r="46" spans="1:1" ht="69" x14ac:dyDescent="0.2">
      <c r="A46" s="32" t="s">
        <v>448</v>
      </c>
    </row>
    <row r="47" spans="1:1" ht="51.75" x14ac:dyDescent="0.2">
      <c r="A47" s="32" t="s">
        <v>449</v>
      </c>
    </row>
    <row r="48" spans="1:1" ht="51.75" x14ac:dyDescent="0.2">
      <c r="A48" s="32" t="s">
        <v>450</v>
      </c>
    </row>
    <row r="49" spans="1:1" ht="69" x14ac:dyDescent="0.2">
      <c r="A49" s="32" t="s">
        <v>451</v>
      </c>
    </row>
    <row r="50" spans="1:1" ht="69" x14ac:dyDescent="0.2">
      <c r="A50" s="32" t="s">
        <v>452</v>
      </c>
    </row>
    <row r="51" spans="1:1" ht="34.5" x14ac:dyDescent="0.2">
      <c r="A51" s="32" t="s">
        <v>453</v>
      </c>
    </row>
    <row r="52" spans="1:1" ht="34.5" x14ac:dyDescent="0.2">
      <c r="A52" s="32" t="s">
        <v>454</v>
      </c>
    </row>
    <row r="53" spans="1:1" ht="51.75" x14ac:dyDescent="0.2">
      <c r="A53" s="32" t="s">
        <v>455</v>
      </c>
    </row>
    <row r="54" spans="1:1" ht="34.5" x14ac:dyDescent="0.2">
      <c r="A54" s="32" t="s">
        <v>456</v>
      </c>
    </row>
    <row r="55" spans="1:1" ht="34.5" x14ac:dyDescent="0.2">
      <c r="A55" s="32" t="s">
        <v>457</v>
      </c>
    </row>
    <row r="56" spans="1:1" ht="17.25" x14ac:dyDescent="0.2">
      <c r="A56" s="32" t="s">
        <v>458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РРО</vt:lpstr>
      <vt:lpstr>Лист1</vt:lpstr>
      <vt:lpstr>Лист3</vt:lpstr>
      <vt:lpstr>Лист2</vt:lpstr>
      <vt:lpstr>РРО!Заголовки_для_печати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KolesnikovaEV</dc:creator>
  <dc:description>POI HSSF rep:2.49.0.158</dc:description>
  <cp:lastModifiedBy>KolesnikovaEV</cp:lastModifiedBy>
  <cp:lastPrinted>2022-01-25T10:50:00Z</cp:lastPrinted>
  <dcterms:created xsi:type="dcterms:W3CDTF">2020-01-15T04:01:51Z</dcterms:created>
  <dcterms:modified xsi:type="dcterms:W3CDTF">2023-01-24T12:11:55Z</dcterms:modified>
</cp:coreProperties>
</file>