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"/>
    </mc:Choice>
  </mc:AlternateContent>
  <bookViews>
    <workbookView xWindow="0" yWindow="0" windowWidth="28800" windowHeight="120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муниципальные!$A$4:$W$21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муниципальные!$A$1:$W$21</definedName>
  </definedNames>
  <calcPr calcId="162913" refMode="R1C1"/>
</workbook>
</file>

<file path=xl/calcChain.xml><?xml version="1.0" encoding="utf-8"?>
<calcChain xmlns="http://schemas.openxmlformats.org/spreadsheetml/2006/main">
  <c r="U10" i="33" l="1"/>
  <c r="U12" i="33"/>
  <c r="U17" i="33"/>
  <c r="U18" i="33"/>
  <c r="U20" i="33"/>
  <c r="V10" i="33"/>
  <c r="V11" i="33"/>
  <c r="S17" i="33" l="1"/>
  <c r="Q17" i="33"/>
  <c r="W14" i="33"/>
  <c r="S14" i="33"/>
  <c r="R11" i="33"/>
  <c r="E13" i="33" l="1"/>
  <c r="F13" i="33"/>
  <c r="G13" i="33"/>
  <c r="I13" i="33"/>
  <c r="J13" i="33"/>
  <c r="K13" i="33"/>
  <c r="M13" i="33"/>
  <c r="N13" i="33"/>
  <c r="O13" i="33"/>
  <c r="L14" i="33"/>
  <c r="H14" i="33"/>
  <c r="H13" i="33" s="1"/>
  <c r="D14" i="33"/>
  <c r="D13" i="33" s="1"/>
  <c r="T14" i="33" l="1"/>
  <c r="P14" i="33"/>
  <c r="W13" i="33"/>
  <c r="S13" i="33"/>
  <c r="L13" i="33"/>
  <c r="T13" i="33" l="1"/>
  <c r="P13" i="33"/>
  <c r="S6" i="33" l="1"/>
  <c r="S7" i="33"/>
  <c r="S8" i="33"/>
  <c r="Q10" i="33"/>
  <c r="R10" i="33"/>
  <c r="S10" i="33"/>
  <c r="Q12" i="33"/>
  <c r="S16" i="33"/>
  <c r="Q18" i="33"/>
  <c r="S18" i="33"/>
  <c r="Q20" i="33"/>
  <c r="S20" i="33"/>
  <c r="S21" i="33"/>
  <c r="W6" i="33" l="1"/>
  <c r="W7" i="33"/>
  <c r="W8" i="33"/>
  <c r="W10" i="33"/>
  <c r="W16" i="33"/>
  <c r="W17" i="33"/>
  <c r="W18" i="33"/>
  <c r="W20" i="33"/>
  <c r="W21" i="33"/>
  <c r="E15" i="33"/>
  <c r="F15" i="33"/>
  <c r="G15" i="33"/>
  <c r="I15" i="33"/>
  <c r="J15" i="33"/>
  <c r="K15" i="33"/>
  <c r="M15" i="33"/>
  <c r="N15" i="33"/>
  <c r="O15" i="33"/>
  <c r="L18" i="33"/>
  <c r="H18" i="33"/>
  <c r="D17" i="33"/>
  <c r="D18" i="33"/>
  <c r="H17" i="33"/>
  <c r="L17" i="33"/>
  <c r="W15" i="33" l="1"/>
  <c r="S15" i="33"/>
  <c r="Q15" i="33"/>
  <c r="U15" i="33"/>
  <c r="P17" i="33"/>
  <c r="P18" i="33"/>
  <c r="T17" i="33"/>
  <c r="T18" i="33"/>
  <c r="O5" i="33" l="1"/>
  <c r="N5" i="33"/>
  <c r="M5" i="33"/>
  <c r="K5" i="33"/>
  <c r="J5" i="33"/>
  <c r="I5" i="33"/>
  <c r="G5" i="33"/>
  <c r="F5" i="33"/>
  <c r="E5" i="33"/>
  <c r="L8" i="33"/>
  <c r="H8" i="33"/>
  <c r="D8" i="33"/>
  <c r="S5" i="33" l="1"/>
  <c r="W5" i="33"/>
  <c r="P8" i="33"/>
  <c r="T8" i="33"/>
  <c r="D21" i="33"/>
  <c r="D20" i="33"/>
  <c r="H20" i="33"/>
  <c r="L20" i="33"/>
  <c r="P20" i="33" s="1"/>
  <c r="D16" i="33"/>
  <c r="D15" i="33" s="1"/>
  <c r="H16" i="33"/>
  <c r="H15" i="33" s="1"/>
  <c r="L16" i="33"/>
  <c r="P16" i="33" s="1"/>
  <c r="D10" i="33"/>
  <c r="L10" i="33"/>
  <c r="L6" i="33"/>
  <c r="P10" i="33" l="1"/>
  <c r="T20" i="33"/>
  <c r="T16" i="33"/>
  <c r="L15" i="33"/>
  <c r="T15" i="33" l="1"/>
  <c r="P15" i="33"/>
  <c r="E19" i="33" l="1"/>
  <c r="F19" i="33"/>
  <c r="G19" i="33"/>
  <c r="D11" i="33"/>
  <c r="D12" i="33"/>
  <c r="E9" i="33"/>
  <c r="F9" i="33"/>
  <c r="G9" i="33"/>
  <c r="D7" i="33"/>
  <c r="D6" i="33"/>
  <c r="P6" i="33" s="1"/>
  <c r="E4" i="33" l="1"/>
  <c r="F4" i="33"/>
  <c r="G4" i="33"/>
  <c r="D5" i="33"/>
  <c r="D19" i="33"/>
  <c r="D9" i="33"/>
  <c r="D4" i="33" l="1"/>
  <c r="H21" i="33" l="1"/>
  <c r="I19" i="33"/>
  <c r="J19" i="33"/>
  <c r="K19" i="33"/>
  <c r="I9" i="33"/>
  <c r="J9" i="33"/>
  <c r="K9" i="33"/>
  <c r="H11" i="33"/>
  <c r="H12" i="33"/>
  <c r="H10" i="33"/>
  <c r="T10" i="33" s="1"/>
  <c r="H7" i="33"/>
  <c r="H6" i="33"/>
  <c r="T6" i="33" s="1"/>
  <c r="J4" i="33" l="1"/>
  <c r="K4" i="33"/>
  <c r="I4" i="33"/>
  <c r="H5" i="33"/>
  <c r="H19" i="33"/>
  <c r="H9" i="33"/>
  <c r="H4" i="33" l="1"/>
  <c r="M9" i="33" l="1"/>
  <c r="N9" i="33"/>
  <c r="O9" i="33"/>
  <c r="M19" i="33"/>
  <c r="N19" i="33"/>
  <c r="O19" i="33"/>
  <c r="S9" i="33" l="1"/>
  <c r="W9" i="33"/>
  <c r="Q9" i="33"/>
  <c r="U9" i="33"/>
  <c r="W19" i="33"/>
  <c r="S19" i="33"/>
  <c r="Q19" i="33"/>
  <c r="U19" i="33"/>
  <c r="R9" i="33"/>
  <c r="V9" i="33"/>
  <c r="M4" i="33"/>
  <c r="N4" i="33"/>
  <c r="O4" i="33"/>
  <c r="R4" i="33" l="1"/>
  <c r="V4" i="33"/>
  <c r="S4" i="33"/>
  <c r="W4" i="33"/>
  <c r="Q4" i="33"/>
  <c r="U4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L11" i="33" l="1"/>
  <c r="P11" i="33" s="1"/>
  <c r="T11" i="33" l="1"/>
  <c r="L21" i="33" l="1"/>
  <c r="P21" i="33" s="1"/>
  <c r="L12" i="33"/>
  <c r="P12" i="33" s="1"/>
  <c r="T12" i="33" l="1"/>
  <c r="T21" i="33"/>
  <c r="L19" i="33"/>
  <c r="L9" i="33"/>
  <c r="T19" i="33" l="1"/>
  <c r="P19" i="33"/>
  <c r="P9" i="33"/>
  <c r="T9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7" i="33" l="1"/>
  <c r="P7" i="33" s="1"/>
  <c r="T7" i="33" l="1"/>
  <c r="L5" i="33"/>
  <c r="P5" i="33" l="1"/>
  <c r="T5" i="33"/>
  <c r="L4" i="33"/>
  <c r="P4" i="33" l="1"/>
  <c r="T4" i="33"/>
</calcChain>
</file>

<file path=xl/sharedStrings.xml><?xml version="1.0" encoding="utf-8"?>
<sst xmlns="http://schemas.openxmlformats.org/spreadsheetml/2006/main" count="187" uniqueCount="95">
  <si>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</si>
  <si>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</si>
  <si>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</si>
  <si>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</si>
  <si>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</si>
  <si>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</si>
  <si>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</si>
  <si>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</si>
  <si>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</si>
  <si>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</si>
  <si>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</si>
  <si>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</si>
  <si>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</si>
  <si>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</si>
  <si>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</si>
  <si>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</si>
  <si>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</si>
  <si>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</si>
  <si>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</si>
  <si>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</si>
  <si>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</si>
  <si>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</si>
  <si>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</si>
  <si>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</si>
  <si>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</si>
  <si>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</si>
  <si>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</si>
  <si>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</si>
  <si>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</si>
  <si>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</si>
  <si>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</si>
  <si>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</si>
  <si>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</si>
  <si>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</si>
  <si>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</si>
  <si>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</si>
  <si>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</si>
  <si>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</si>
  <si>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</si>
  <si>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</si>
  <si>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</si>
  <si>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</si>
  <si>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</si>
  <si>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</si>
  <si>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</si>
  <si>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</si>
  <si>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</si>
  <si>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</si>
  <si>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Подпрограмма "Исполнение отдельных государственных полномочий"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</si>
  <si>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</si>
  <si>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</si>
  <si>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</si>
  <si>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</si>
  <si>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</si>
  <si>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</si>
  <si>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</si>
  <si>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</si>
  <si>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</si>
  <si>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</si>
  <si>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</si>
  <si>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</si>
  <si>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</si>
  <si>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</si>
  <si>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</si>
  <si>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</si>
  <si>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</si>
  <si>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</si>
  <si>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</si>
  <si>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</si>
  <si>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</si>
  <si>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</si>
  <si>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</si>
  <si>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</si>
  <si>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</si>
  <si>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Социально-экономическое развитие города Нефтеюганска</t>
  </si>
  <si>
    <t>Реализация мероприятий по землеустройству и землепользованию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</si>
  <si>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</si>
  <si>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</si>
  <si>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</si>
  <si>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</si>
  <si>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</si>
  <si>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</si>
  <si>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Популяризация предпринимательства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</si>
  <si>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</si>
  <si>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</si>
  <si>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ПЛАН за 9 месяцев 2022 года                                                                                                                                         (рублей)</t>
  </si>
  <si>
    <t>Подпрограмма "Развитие конкуренции и потребительского рынка"</t>
  </si>
  <si>
    <t>% исполнения к плану на 9 месяцев 2022 года</t>
  </si>
  <si>
    <t>Освоение на 01.12.2022 года                                                                                                                                                (рублей)</t>
  </si>
  <si>
    <t>1.3</t>
  </si>
  <si>
    <t>2.3</t>
  </si>
  <si>
    <t>4.1</t>
  </si>
  <si>
    <t>4.2</t>
  </si>
  <si>
    <t>4.3</t>
  </si>
  <si>
    <t>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</si>
</sst>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4" fontId="3" fillId="0" borderId="6" xfId="2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zoomScale="80" zoomScaleNormal="80" zoomScaleSheetLayoutView="70" workbookViewId="0">
      <pane xSplit="3" ySplit="3" topLeftCell="J4" activePane="bottomRight" state="frozen"/>
      <selection pane="topRight" activeCell="D1" sqref="D1"/>
      <selection pane="bottomLeft" activeCell="A5" sqref="A5"/>
      <selection pane="bottomRight" activeCell="AA6" sqref="AA6"/>
    </sheetView>
  </sheetViews>
  <sheetFormatPr defaultRowHeight="18.75" x14ac:dyDescent="0.3"/>
  <cols>
    <col min="1" max="1" width="9.140625" style="4" customWidth="1"/>
    <col min="2" max="2" width="49.85546875" style="54" customWidth="1"/>
    <col min="3" max="3" width="13.140625" style="2" customWidth="1"/>
    <col min="4" max="4" width="22.42578125" style="46" hidden="1" customWidth="1"/>
    <col min="5" max="5" width="22.140625" style="46" hidden="1" customWidth="1"/>
    <col min="6" max="6" width="19.85546875" style="46" hidden="1" customWidth="1"/>
    <col min="7" max="7" width="22.42578125" style="46" hidden="1" customWidth="1"/>
    <col min="8" max="8" width="21" style="2" customWidth="1"/>
    <col min="9" max="9" width="19.42578125" style="2" customWidth="1"/>
    <col min="10" max="10" width="19.28515625" style="2" customWidth="1"/>
    <col min="11" max="11" width="21.5703125" style="2" customWidth="1"/>
    <col min="12" max="12" width="21.7109375" style="3" customWidth="1"/>
    <col min="13" max="13" width="19" style="3" customWidth="1"/>
    <col min="14" max="14" width="17.5703125" style="3" customWidth="1"/>
    <col min="15" max="15" width="20.7109375" style="3" customWidth="1"/>
    <col min="16" max="16" width="13.42578125" style="3" hidden="1" customWidth="1"/>
    <col min="17" max="17" width="13.140625" style="3" hidden="1" customWidth="1"/>
    <col min="18" max="18" width="15.7109375" style="3" hidden="1" customWidth="1"/>
    <col min="19" max="19" width="14.140625" style="3" hidden="1" customWidth="1"/>
    <col min="20" max="20" width="12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16384" width="9.140625" style="2"/>
  </cols>
  <sheetData>
    <row r="1" spans="1:23" s="20" customFormat="1" ht="37.5" customHeight="1" x14ac:dyDescent="0.3">
      <c r="A1" s="71" t="s">
        <v>73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3" s="1" customFormat="1" ht="46.5" customHeight="1" x14ac:dyDescent="0.3">
      <c r="A2" s="77" t="s">
        <v>0</v>
      </c>
      <c r="B2" s="52" t="s">
        <v>1</v>
      </c>
      <c r="C2" s="78" t="s">
        <v>17</v>
      </c>
      <c r="D2" s="85" t="s">
        <v>85</v>
      </c>
      <c r="E2" s="86"/>
      <c r="F2" s="86"/>
      <c r="G2" s="87"/>
      <c r="H2" s="82" t="s">
        <v>76</v>
      </c>
      <c r="I2" s="83"/>
      <c r="J2" s="83"/>
      <c r="K2" s="84"/>
      <c r="L2" s="76" t="s">
        <v>88</v>
      </c>
      <c r="M2" s="76"/>
      <c r="N2" s="76"/>
      <c r="O2" s="76"/>
      <c r="P2" s="73" t="s">
        <v>87</v>
      </c>
      <c r="Q2" s="74"/>
      <c r="R2" s="74"/>
      <c r="S2" s="75"/>
      <c r="T2" s="79" t="s">
        <v>77</v>
      </c>
      <c r="U2" s="80"/>
      <c r="V2" s="80"/>
      <c r="W2" s="81"/>
    </row>
    <row r="3" spans="1:23" s="1" customFormat="1" ht="62.25" customHeight="1" x14ac:dyDescent="0.3">
      <c r="A3" s="77"/>
      <c r="B3" s="53" t="s">
        <v>2</v>
      </c>
      <c r="C3" s="78"/>
      <c r="D3" s="45" t="s">
        <v>22</v>
      </c>
      <c r="E3" s="45" t="s">
        <v>23</v>
      </c>
      <c r="F3" s="45" t="s">
        <v>47</v>
      </c>
      <c r="G3" s="45" t="s">
        <v>24</v>
      </c>
      <c r="H3" s="64" t="s">
        <v>22</v>
      </c>
      <c r="I3" s="64" t="s">
        <v>23</v>
      </c>
      <c r="J3" s="64" t="s">
        <v>47</v>
      </c>
      <c r="K3" s="64" t="s">
        <v>24</v>
      </c>
      <c r="L3" s="44" t="s">
        <v>22</v>
      </c>
      <c r="M3" s="44" t="s">
        <v>23</v>
      </c>
      <c r="N3" s="44" t="s">
        <v>47</v>
      </c>
      <c r="O3" s="44" t="s">
        <v>24</v>
      </c>
      <c r="P3" s="44" t="s">
        <v>22</v>
      </c>
      <c r="Q3" s="44" t="s">
        <v>23</v>
      </c>
      <c r="R3" s="44" t="s">
        <v>47</v>
      </c>
      <c r="S3" s="44" t="s">
        <v>24</v>
      </c>
      <c r="T3" s="44" t="s">
        <v>22</v>
      </c>
      <c r="U3" s="44" t="s">
        <v>23</v>
      </c>
      <c r="V3" s="44" t="s">
        <v>47</v>
      </c>
      <c r="W3" s="44" t="s">
        <v>24</v>
      </c>
    </row>
    <row r="4" spans="1:23" s="1" customFormat="1" ht="47.25" customHeight="1" x14ac:dyDescent="0.3">
      <c r="A4" s="48"/>
      <c r="B4" s="70" t="s">
        <v>74</v>
      </c>
      <c r="C4" s="70"/>
      <c r="D4" s="56">
        <f>D5+D9+D15+D19+D13</f>
        <v>330250361</v>
      </c>
      <c r="E4" s="56">
        <f t="shared" ref="E4:O4" si="0">E5+E9+E15+E19+E13</f>
        <v>69322234</v>
      </c>
      <c r="F4" s="56">
        <f t="shared" si="0"/>
        <v>5665880</v>
      </c>
      <c r="G4" s="56">
        <f t="shared" si="0"/>
        <v>255262247</v>
      </c>
      <c r="H4" s="56">
        <f t="shared" si="0"/>
        <v>457174919</v>
      </c>
      <c r="I4" s="56">
        <f t="shared" si="0"/>
        <v>77897700</v>
      </c>
      <c r="J4" s="56">
        <f t="shared" si="0"/>
        <v>7880600</v>
      </c>
      <c r="K4" s="56">
        <f t="shared" si="0"/>
        <v>371396619</v>
      </c>
      <c r="L4" s="56">
        <f t="shared" si="0"/>
        <v>367723897.26000005</v>
      </c>
      <c r="M4" s="56">
        <f t="shared" si="0"/>
        <v>70934878.129999995</v>
      </c>
      <c r="N4" s="56">
        <f t="shared" si="0"/>
        <v>6531771.9800000004</v>
      </c>
      <c r="O4" s="56">
        <f t="shared" si="0"/>
        <v>290257247.14999998</v>
      </c>
      <c r="P4" s="47">
        <f t="shared" ref="P4:P21" si="1">L4/D4*100</f>
        <v>111.34700841704759</v>
      </c>
      <c r="Q4" s="47">
        <f t="shared" ref="Q4:Q20" si="2">M4/E4*100</f>
        <v>102.3263014431993</v>
      </c>
      <c r="R4" s="47">
        <f t="shared" ref="R4:R10" si="3">N4/F4*100</f>
        <v>115.28256828595029</v>
      </c>
      <c r="S4" s="47">
        <f t="shared" ref="S4:S21" si="4">O4/G4*100</f>
        <v>113.7094304235283</v>
      </c>
      <c r="T4" s="47">
        <f t="shared" ref="T4:T20" si="5">L4/H4*100</f>
        <v>80.433961264616102</v>
      </c>
      <c r="U4" s="47">
        <f t="shared" ref="U4:V20" si="6">M4/I4*100</f>
        <v>91.061582216162989</v>
      </c>
      <c r="V4" s="47">
        <f t="shared" si="6"/>
        <v>82.884196380986225</v>
      </c>
      <c r="W4" s="47">
        <f t="shared" ref="W4:W20" si="7">O4/K4*100</f>
        <v>78.152905088777885</v>
      </c>
    </row>
    <row r="5" spans="1:23" s="1" customFormat="1" ht="37.5" x14ac:dyDescent="0.3">
      <c r="A5" s="48" t="s">
        <v>3</v>
      </c>
      <c r="B5" s="57" t="s">
        <v>20</v>
      </c>
      <c r="C5" s="63"/>
      <c r="D5" s="56">
        <f t="shared" ref="D5:O5" si="8">SUM(D6:D8)</f>
        <v>216087313</v>
      </c>
      <c r="E5" s="56">
        <f t="shared" si="8"/>
        <v>0</v>
      </c>
      <c r="F5" s="56">
        <f t="shared" si="8"/>
        <v>0</v>
      </c>
      <c r="G5" s="56">
        <f t="shared" si="8"/>
        <v>216087313</v>
      </c>
      <c r="H5" s="56">
        <f t="shared" si="8"/>
        <v>314463641</v>
      </c>
      <c r="I5" s="56">
        <f t="shared" si="8"/>
        <v>0</v>
      </c>
      <c r="J5" s="56">
        <f t="shared" si="8"/>
        <v>0</v>
      </c>
      <c r="K5" s="56">
        <f t="shared" si="8"/>
        <v>314463641</v>
      </c>
      <c r="L5" s="56">
        <f t="shared" si="8"/>
        <v>245797003.56999999</v>
      </c>
      <c r="M5" s="56">
        <f t="shared" si="8"/>
        <v>0</v>
      </c>
      <c r="N5" s="56">
        <f t="shared" si="8"/>
        <v>0</v>
      </c>
      <c r="O5" s="56">
        <f t="shared" si="8"/>
        <v>245797003.56999999</v>
      </c>
      <c r="P5" s="47">
        <f t="shared" si="1"/>
        <v>113.74892868883977</v>
      </c>
      <c r="Q5" s="47"/>
      <c r="R5" s="47"/>
      <c r="S5" s="47">
        <f t="shared" si="4"/>
        <v>113.74892868883977</v>
      </c>
      <c r="T5" s="47">
        <f t="shared" si="5"/>
        <v>78.16388654292787</v>
      </c>
      <c r="U5" s="47"/>
      <c r="V5" s="47"/>
      <c r="W5" s="47">
        <f t="shared" si="7"/>
        <v>78.16388654292787</v>
      </c>
    </row>
    <row r="6" spans="1:23" s="1" customFormat="1" ht="42.75" customHeight="1" x14ac:dyDescent="0.3">
      <c r="A6" s="59" t="s">
        <v>4</v>
      </c>
      <c r="B6" s="60" t="s">
        <v>78</v>
      </c>
      <c r="C6" s="18" t="s">
        <v>12</v>
      </c>
      <c r="D6" s="43">
        <f>SUM(E6:G6)</f>
        <v>215228481</v>
      </c>
      <c r="E6" s="43">
        <v>0</v>
      </c>
      <c r="F6" s="43">
        <v>0</v>
      </c>
      <c r="G6" s="43">
        <v>215228481</v>
      </c>
      <c r="H6" s="19">
        <f>SUM(I6:K6)</f>
        <v>312756828</v>
      </c>
      <c r="I6" s="19">
        <v>0</v>
      </c>
      <c r="J6" s="19">
        <v>0</v>
      </c>
      <c r="K6" s="19">
        <v>312756828</v>
      </c>
      <c r="L6" s="19">
        <f>SUM(M6:O6)</f>
        <v>245263460.84</v>
      </c>
      <c r="M6" s="19">
        <v>0</v>
      </c>
      <c r="N6" s="19">
        <v>0</v>
      </c>
      <c r="O6" s="19">
        <v>245263460.84</v>
      </c>
      <c r="P6" s="47">
        <f t="shared" si="1"/>
        <v>113.95492813053865</v>
      </c>
      <c r="Q6" s="47"/>
      <c r="R6" s="47"/>
      <c r="S6" s="47">
        <f t="shared" si="4"/>
        <v>113.95492813053865</v>
      </c>
      <c r="T6" s="47">
        <f t="shared" si="5"/>
        <v>78.419858139755789</v>
      </c>
      <c r="U6" s="47"/>
      <c r="V6" s="47"/>
      <c r="W6" s="47">
        <f t="shared" si="7"/>
        <v>78.419858139755789</v>
      </c>
    </row>
    <row r="7" spans="1:23" s="1" customFormat="1" ht="61.5" customHeight="1" x14ac:dyDescent="0.3">
      <c r="A7" s="59" t="s">
        <v>5</v>
      </c>
      <c r="B7" s="60" t="s">
        <v>79</v>
      </c>
      <c r="C7" s="18" t="s">
        <v>12</v>
      </c>
      <c r="D7" s="43">
        <f t="shared" ref="D7" si="9">SUM(E7:G7)</f>
        <v>780500</v>
      </c>
      <c r="E7" s="43">
        <v>0</v>
      </c>
      <c r="F7" s="43">
        <v>0</v>
      </c>
      <c r="G7" s="43">
        <v>780500</v>
      </c>
      <c r="H7" s="19">
        <f t="shared" ref="H7:H8" si="10">SUM(I7:K7)</f>
        <v>1380500</v>
      </c>
      <c r="I7" s="19">
        <v>0</v>
      </c>
      <c r="J7" s="19">
        <v>0</v>
      </c>
      <c r="K7" s="19">
        <v>1380500</v>
      </c>
      <c r="L7" s="19">
        <f>M7+O7</f>
        <v>400616</v>
      </c>
      <c r="M7" s="19">
        <v>0</v>
      </c>
      <c r="N7" s="19">
        <v>0</v>
      </c>
      <c r="O7" s="19">
        <v>400616</v>
      </c>
      <c r="P7" s="47">
        <f t="shared" si="1"/>
        <v>51.32812299807815</v>
      </c>
      <c r="Q7" s="47"/>
      <c r="R7" s="47"/>
      <c r="S7" s="47">
        <f t="shared" si="4"/>
        <v>51.32812299807815</v>
      </c>
      <c r="T7" s="47">
        <f t="shared" si="5"/>
        <v>29.019630568634554</v>
      </c>
      <c r="U7" s="47"/>
      <c r="V7" s="47"/>
      <c r="W7" s="47">
        <f t="shared" si="7"/>
        <v>29.019630568634554</v>
      </c>
    </row>
    <row r="8" spans="1:23" s="1" customFormat="1" ht="39" customHeight="1" x14ac:dyDescent="0.3">
      <c r="A8" s="59" t="s">
        <v>89</v>
      </c>
      <c r="B8" s="60" t="s">
        <v>75</v>
      </c>
      <c r="C8" s="18" t="s">
        <v>58</v>
      </c>
      <c r="D8" s="43">
        <f>SUM(E8:G8)</f>
        <v>78332</v>
      </c>
      <c r="E8" s="43">
        <v>0</v>
      </c>
      <c r="F8" s="43">
        <v>0</v>
      </c>
      <c r="G8" s="43">
        <v>78332</v>
      </c>
      <c r="H8" s="19">
        <f t="shared" si="10"/>
        <v>326313</v>
      </c>
      <c r="I8" s="19">
        <v>0</v>
      </c>
      <c r="J8" s="19">
        <v>0</v>
      </c>
      <c r="K8" s="19">
        <v>326313</v>
      </c>
      <c r="L8" s="19">
        <f>SUM(M8:O8)</f>
        <v>132926.73000000001</v>
      </c>
      <c r="M8" s="19">
        <v>0</v>
      </c>
      <c r="N8" s="19">
        <v>0</v>
      </c>
      <c r="O8" s="19">
        <v>132926.73000000001</v>
      </c>
      <c r="P8" s="47">
        <f t="shared" si="1"/>
        <v>169.69658632487364</v>
      </c>
      <c r="Q8" s="47"/>
      <c r="R8" s="47"/>
      <c r="S8" s="47">
        <f t="shared" si="4"/>
        <v>169.69658632487364</v>
      </c>
      <c r="T8" s="47">
        <f t="shared" si="5"/>
        <v>40.735959033198185</v>
      </c>
      <c r="U8" s="47"/>
      <c r="V8" s="47"/>
      <c r="W8" s="47">
        <f t="shared" si="7"/>
        <v>40.735959033198185</v>
      </c>
    </row>
    <row r="9" spans="1:23" s="1" customFormat="1" ht="58.5" customHeight="1" x14ac:dyDescent="0.3">
      <c r="A9" s="48" t="s">
        <v>13</v>
      </c>
      <c r="B9" s="57" t="s">
        <v>48</v>
      </c>
      <c r="C9" s="65"/>
      <c r="D9" s="50">
        <f t="shared" ref="D9:O9" si="11">SUM(D10:D12)</f>
        <v>70853642</v>
      </c>
      <c r="E9" s="50">
        <f t="shared" si="11"/>
        <v>64683934</v>
      </c>
      <c r="F9" s="50">
        <f t="shared" si="11"/>
        <v>5665880</v>
      </c>
      <c r="G9" s="50">
        <f t="shared" si="11"/>
        <v>503828</v>
      </c>
      <c r="H9" s="50">
        <f t="shared" si="11"/>
        <v>80908194</v>
      </c>
      <c r="I9" s="50">
        <f t="shared" si="11"/>
        <v>72056200</v>
      </c>
      <c r="J9" s="50">
        <f t="shared" si="11"/>
        <v>7880600</v>
      </c>
      <c r="K9" s="50">
        <f t="shared" si="11"/>
        <v>971394</v>
      </c>
      <c r="L9" s="50">
        <f t="shared" si="11"/>
        <v>73350535.409999996</v>
      </c>
      <c r="M9" s="50">
        <f t="shared" si="11"/>
        <v>66296578.140000001</v>
      </c>
      <c r="N9" s="50">
        <f t="shared" si="11"/>
        <v>6531771.9800000004</v>
      </c>
      <c r="O9" s="50">
        <f t="shared" si="11"/>
        <v>522185.29</v>
      </c>
      <c r="P9" s="47">
        <f t="shared" si="1"/>
        <v>103.52401561799745</v>
      </c>
      <c r="Q9" s="47">
        <f t="shared" si="2"/>
        <v>102.49311388512641</v>
      </c>
      <c r="R9" s="47">
        <f t="shared" si="3"/>
        <v>115.28256828595029</v>
      </c>
      <c r="S9" s="47">
        <f t="shared" si="4"/>
        <v>103.64356288257103</v>
      </c>
      <c r="T9" s="47">
        <f t="shared" si="5"/>
        <v>90.658970103819144</v>
      </c>
      <c r="U9" s="47">
        <f t="shared" si="6"/>
        <v>92.006764358930951</v>
      </c>
      <c r="V9" s="47">
        <f t="shared" si="6"/>
        <v>82.884196380986225</v>
      </c>
      <c r="W9" s="47">
        <f t="shared" si="7"/>
        <v>53.756281179418444</v>
      </c>
    </row>
    <row r="10" spans="1:23" s="1" customFormat="1" ht="78" customHeight="1" x14ac:dyDescent="0.3">
      <c r="A10" s="59" t="s">
        <v>6</v>
      </c>
      <c r="B10" s="60" t="s">
        <v>80</v>
      </c>
      <c r="C10" s="18" t="s">
        <v>12</v>
      </c>
      <c r="D10" s="43">
        <f>SUM(E10:G10)</f>
        <v>26919662</v>
      </c>
      <c r="E10" s="43">
        <v>20752834</v>
      </c>
      <c r="F10" s="43">
        <v>5663000</v>
      </c>
      <c r="G10" s="43">
        <v>503828</v>
      </c>
      <c r="H10" s="19">
        <f>SUM(I10:K10)</f>
        <v>35787794</v>
      </c>
      <c r="I10" s="19">
        <v>26945500</v>
      </c>
      <c r="J10" s="19">
        <v>7870900</v>
      </c>
      <c r="K10" s="19">
        <v>971394</v>
      </c>
      <c r="L10" s="19">
        <f>SUM(M10:O10)</f>
        <v>28308175.050000001</v>
      </c>
      <c r="M10" s="19">
        <v>21263708.140000001</v>
      </c>
      <c r="N10" s="19">
        <v>6522281.6200000001</v>
      </c>
      <c r="O10" s="19">
        <v>522185.29</v>
      </c>
      <c r="P10" s="47">
        <f t="shared" si="1"/>
        <v>105.15798842496611</v>
      </c>
      <c r="Q10" s="47">
        <f t="shared" si="2"/>
        <v>102.46170783228932</v>
      </c>
      <c r="R10" s="47">
        <f t="shared" si="3"/>
        <v>115.17361151333216</v>
      </c>
      <c r="S10" s="47">
        <f t="shared" si="4"/>
        <v>103.64356288257103</v>
      </c>
      <c r="T10" s="47">
        <f t="shared" si="5"/>
        <v>79.100083816286642</v>
      </c>
      <c r="U10" s="47">
        <f t="shared" si="6"/>
        <v>78.913763485554185</v>
      </c>
      <c r="V10" s="47">
        <f t="shared" si="6"/>
        <v>82.86576655782693</v>
      </c>
      <c r="W10" s="47">
        <f t="shared" si="7"/>
        <v>53.756281179418444</v>
      </c>
    </row>
    <row r="11" spans="1:23" s="1" customFormat="1" ht="98.25" customHeight="1" x14ac:dyDescent="0.3">
      <c r="A11" s="59" t="s">
        <v>7</v>
      </c>
      <c r="B11" s="60" t="s">
        <v>81</v>
      </c>
      <c r="C11" s="18" t="s">
        <v>12</v>
      </c>
      <c r="D11" s="43">
        <f t="shared" ref="D11:D12" si="12">SUM(E11:G11)</f>
        <v>2880</v>
      </c>
      <c r="E11" s="43">
        <v>0</v>
      </c>
      <c r="F11" s="43">
        <v>2880</v>
      </c>
      <c r="G11" s="43">
        <v>0</v>
      </c>
      <c r="H11" s="19">
        <f t="shared" ref="H11:H12" si="13">SUM(I11:K11)</f>
        <v>9700</v>
      </c>
      <c r="I11" s="19">
        <v>0</v>
      </c>
      <c r="J11" s="19">
        <v>9700</v>
      </c>
      <c r="K11" s="19">
        <v>0</v>
      </c>
      <c r="L11" s="19">
        <f>SUM(M11:O11)</f>
        <v>9490.36</v>
      </c>
      <c r="M11" s="19">
        <v>0</v>
      </c>
      <c r="N11" s="19">
        <v>9490.36</v>
      </c>
      <c r="O11" s="19">
        <v>0</v>
      </c>
      <c r="P11" s="47">
        <f>L11/D11*100</f>
        <v>329.5263888888889</v>
      </c>
      <c r="Q11" s="47"/>
      <c r="R11" s="47">
        <f>N11/F11*100</f>
        <v>329.5263888888889</v>
      </c>
      <c r="S11" s="47"/>
      <c r="T11" s="47">
        <f t="shared" si="5"/>
        <v>97.838762886597948</v>
      </c>
      <c r="U11" s="47"/>
      <c r="V11" s="47">
        <f t="shared" si="6"/>
        <v>97.838762886597948</v>
      </c>
      <c r="W11" s="47"/>
    </row>
    <row r="12" spans="1:23" s="1" customFormat="1" ht="61.5" customHeight="1" x14ac:dyDescent="0.3">
      <c r="A12" s="59" t="s">
        <v>90</v>
      </c>
      <c r="B12" s="60" t="s">
        <v>49</v>
      </c>
      <c r="C12" s="18" t="s">
        <v>12</v>
      </c>
      <c r="D12" s="43">
        <f t="shared" si="12"/>
        <v>43931100</v>
      </c>
      <c r="E12" s="43">
        <v>43931100</v>
      </c>
      <c r="F12" s="43">
        <v>0</v>
      </c>
      <c r="G12" s="43">
        <v>0</v>
      </c>
      <c r="H12" s="19">
        <f t="shared" si="13"/>
        <v>45110700</v>
      </c>
      <c r="I12" s="19">
        <v>45110700</v>
      </c>
      <c r="J12" s="19">
        <v>0</v>
      </c>
      <c r="K12" s="19">
        <v>0</v>
      </c>
      <c r="L12" s="19">
        <f>SUM(M12:O12)</f>
        <v>45032870</v>
      </c>
      <c r="M12" s="19">
        <v>45032870</v>
      </c>
      <c r="N12" s="19">
        <v>0</v>
      </c>
      <c r="O12" s="19">
        <v>0</v>
      </c>
      <c r="P12" s="47">
        <f t="shared" si="1"/>
        <v>102.50794994889725</v>
      </c>
      <c r="Q12" s="47">
        <f t="shared" si="2"/>
        <v>102.50794994889725</v>
      </c>
      <c r="R12" s="47"/>
      <c r="S12" s="47"/>
      <c r="T12" s="47">
        <f t="shared" si="5"/>
        <v>99.827468871021736</v>
      </c>
      <c r="U12" s="47">
        <f t="shared" si="6"/>
        <v>99.827468871021736</v>
      </c>
      <c r="V12" s="47"/>
      <c r="W12" s="47"/>
    </row>
    <row r="13" spans="1:23" s="51" customFormat="1" ht="57.75" customHeight="1" x14ac:dyDescent="0.3">
      <c r="A13" s="48" t="s">
        <v>26</v>
      </c>
      <c r="B13" s="57" t="s">
        <v>86</v>
      </c>
      <c r="C13" s="65"/>
      <c r="D13" s="55">
        <f>D14</f>
        <v>2416000</v>
      </c>
      <c r="E13" s="55">
        <f t="shared" ref="E13:O13" si="14">E14</f>
        <v>0</v>
      </c>
      <c r="F13" s="55">
        <f t="shared" si="14"/>
        <v>0</v>
      </c>
      <c r="G13" s="55">
        <f t="shared" si="14"/>
        <v>2416000</v>
      </c>
      <c r="H13" s="55">
        <f t="shared" si="14"/>
        <v>2077262</v>
      </c>
      <c r="I13" s="55">
        <f t="shared" si="14"/>
        <v>0</v>
      </c>
      <c r="J13" s="55">
        <f t="shared" si="14"/>
        <v>0</v>
      </c>
      <c r="K13" s="55">
        <f t="shared" si="14"/>
        <v>2077262</v>
      </c>
      <c r="L13" s="55">
        <f t="shared" si="14"/>
        <v>2077262</v>
      </c>
      <c r="M13" s="55">
        <f t="shared" si="14"/>
        <v>0</v>
      </c>
      <c r="N13" s="55">
        <f t="shared" si="14"/>
        <v>0</v>
      </c>
      <c r="O13" s="55">
        <f t="shared" si="14"/>
        <v>2077262</v>
      </c>
      <c r="P13" s="49">
        <f>L13/D13*100</f>
        <v>85.979387417218547</v>
      </c>
      <c r="Q13" s="49"/>
      <c r="R13" s="49"/>
      <c r="S13" s="49">
        <f>O13/G13*100</f>
        <v>85.979387417218547</v>
      </c>
      <c r="T13" s="49">
        <f>L13/H13*100</f>
        <v>100</v>
      </c>
      <c r="U13" s="47"/>
      <c r="V13" s="47"/>
      <c r="W13" s="49">
        <f>O13/K13*100</f>
        <v>100</v>
      </c>
    </row>
    <row r="14" spans="1:23" s="1" customFormat="1" ht="41.25" customHeight="1" x14ac:dyDescent="0.3">
      <c r="A14" s="59" t="s">
        <v>27</v>
      </c>
      <c r="B14" s="60" t="s">
        <v>86</v>
      </c>
      <c r="C14" s="18" t="s">
        <v>57</v>
      </c>
      <c r="D14" s="43">
        <f>SUM(E14:G14)</f>
        <v>2416000</v>
      </c>
      <c r="E14" s="43">
        <v>0</v>
      </c>
      <c r="F14" s="43">
        <v>0</v>
      </c>
      <c r="G14" s="43">
        <v>2416000</v>
      </c>
      <c r="H14" s="19">
        <f>SUM(I14:K14)</f>
        <v>2077262</v>
      </c>
      <c r="I14" s="19">
        <v>0</v>
      </c>
      <c r="J14" s="19">
        <v>0</v>
      </c>
      <c r="K14" s="19">
        <v>2077262</v>
      </c>
      <c r="L14" s="19">
        <f>SUM(M14:O14)</f>
        <v>2077262</v>
      </c>
      <c r="M14" s="19">
        <v>0</v>
      </c>
      <c r="N14" s="19">
        <v>0</v>
      </c>
      <c r="O14" s="19">
        <v>2077262</v>
      </c>
      <c r="P14" s="47">
        <f>L14/D14*100</f>
        <v>85.979387417218547</v>
      </c>
      <c r="Q14" s="47"/>
      <c r="R14" s="47"/>
      <c r="S14" s="47">
        <f>O14/G14*100</f>
        <v>85.979387417218547</v>
      </c>
      <c r="T14" s="47">
        <f>L14/H14*100</f>
        <v>100</v>
      </c>
      <c r="U14" s="47"/>
      <c r="V14" s="47"/>
      <c r="W14" s="47">
        <f>O14/K14*100</f>
        <v>100</v>
      </c>
    </row>
    <row r="15" spans="1:23" s="51" customFormat="1" ht="37.5" x14ac:dyDescent="0.3">
      <c r="A15" s="48" t="s">
        <v>28</v>
      </c>
      <c r="B15" s="57" t="s">
        <v>21</v>
      </c>
      <c r="C15" s="65"/>
      <c r="D15" s="50">
        <f>SUM(D16:D18)</f>
        <v>6329300</v>
      </c>
      <c r="E15" s="50">
        <f t="shared" ref="E15:O15" si="15">SUM(E16:E18)</f>
        <v>4438300</v>
      </c>
      <c r="F15" s="50">
        <f t="shared" si="15"/>
        <v>0</v>
      </c>
      <c r="G15" s="50">
        <f t="shared" si="15"/>
        <v>1891000</v>
      </c>
      <c r="H15" s="50">
        <f t="shared" si="15"/>
        <v>7595827</v>
      </c>
      <c r="I15" s="50">
        <f t="shared" si="15"/>
        <v>5641500</v>
      </c>
      <c r="J15" s="50">
        <f t="shared" si="15"/>
        <v>0</v>
      </c>
      <c r="K15" s="50">
        <f t="shared" si="15"/>
        <v>1954327</v>
      </c>
      <c r="L15" s="50">
        <f t="shared" si="15"/>
        <v>6329299.9900000002</v>
      </c>
      <c r="M15" s="50">
        <f t="shared" si="15"/>
        <v>4438299.99</v>
      </c>
      <c r="N15" s="50">
        <f t="shared" si="15"/>
        <v>0</v>
      </c>
      <c r="O15" s="50">
        <f t="shared" si="15"/>
        <v>1891000</v>
      </c>
      <c r="P15" s="47">
        <f t="shared" si="1"/>
        <v>99.999999842004655</v>
      </c>
      <c r="Q15" s="47">
        <f t="shared" si="2"/>
        <v>99.999999774688504</v>
      </c>
      <c r="R15" s="47"/>
      <c r="S15" s="47">
        <f t="shared" si="4"/>
        <v>100</v>
      </c>
      <c r="T15" s="47">
        <f t="shared" si="5"/>
        <v>83.326015587242836</v>
      </c>
      <c r="U15" s="47">
        <f t="shared" si="6"/>
        <v>78.672338739696883</v>
      </c>
      <c r="V15" s="47"/>
      <c r="W15" s="47">
        <f t="shared" si="7"/>
        <v>96.759651788057994</v>
      </c>
    </row>
    <row r="16" spans="1:23" s="1" customFormat="1" ht="28.5" customHeight="1" x14ac:dyDescent="0.3">
      <c r="A16" s="59" t="s">
        <v>91</v>
      </c>
      <c r="B16" s="60" t="s">
        <v>82</v>
      </c>
      <c r="C16" s="18" t="s">
        <v>12</v>
      </c>
      <c r="D16" s="43">
        <f>SUM(E16:G16)</f>
        <v>50000</v>
      </c>
      <c r="E16" s="43">
        <v>0</v>
      </c>
      <c r="F16" s="43">
        <v>0</v>
      </c>
      <c r="G16" s="43">
        <v>50000</v>
      </c>
      <c r="H16" s="19">
        <f>SUM(I16:K16)</f>
        <v>50000</v>
      </c>
      <c r="I16" s="19">
        <v>0</v>
      </c>
      <c r="J16" s="19">
        <v>0</v>
      </c>
      <c r="K16" s="19">
        <v>50000</v>
      </c>
      <c r="L16" s="19">
        <f>SUM(M16:O16)</f>
        <v>50000</v>
      </c>
      <c r="M16" s="19">
        <v>0</v>
      </c>
      <c r="N16" s="19">
        <v>0</v>
      </c>
      <c r="O16" s="19">
        <v>50000</v>
      </c>
      <c r="P16" s="47">
        <f t="shared" si="1"/>
        <v>100</v>
      </c>
      <c r="Q16" s="47"/>
      <c r="R16" s="47"/>
      <c r="S16" s="47">
        <f t="shared" si="4"/>
        <v>100</v>
      </c>
      <c r="T16" s="47">
        <f t="shared" si="5"/>
        <v>100</v>
      </c>
      <c r="U16" s="47"/>
      <c r="V16" s="47"/>
      <c r="W16" s="47">
        <f t="shared" si="7"/>
        <v>100</v>
      </c>
    </row>
    <row r="17" spans="1:23" s="1" customFormat="1" ht="60" customHeight="1" x14ac:dyDescent="0.3">
      <c r="A17" s="59" t="s">
        <v>92</v>
      </c>
      <c r="B17" s="60" t="s">
        <v>83</v>
      </c>
      <c r="C17" s="18" t="s">
        <v>12</v>
      </c>
      <c r="D17" s="43">
        <f t="shared" ref="D17:D18" si="16">SUM(E17:G17)</f>
        <v>479200</v>
      </c>
      <c r="E17" s="61">
        <v>455200</v>
      </c>
      <c r="F17" s="61">
        <v>0</v>
      </c>
      <c r="G17" s="61">
        <v>24000</v>
      </c>
      <c r="H17" s="19">
        <f>SUM(I17:K17)</f>
        <v>479200</v>
      </c>
      <c r="I17" s="62">
        <v>455200</v>
      </c>
      <c r="J17" s="62">
        <v>0</v>
      </c>
      <c r="K17" s="62">
        <v>24000</v>
      </c>
      <c r="L17" s="62">
        <f>SUM(M17:O17)</f>
        <v>479200</v>
      </c>
      <c r="M17" s="62">
        <v>455200</v>
      </c>
      <c r="N17" s="62">
        <v>0</v>
      </c>
      <c r="O17" s="62">
        <v>24000</v>
      </c>
      <c r="P17" s="47">
        <f t="shared" si="1"/>
        <v>100</v>
      </c>
      <c r="Q17" s="47">
        <f>M17/E17*100</f>
        <v>100</v>
      </c>
      <c r="R17" s="47"/>
      <c r="S17" s="47">
        <f>O17/G17*100</f>
        <v>100</v>
      </c>
      <c r="T17" s="47">
        <f t="shared" si="5"/>
        <v>100</v>
      </c>
      <c r="U17" s="47">
        <f t="shared" si="6"/>
        <v>100</v>
      </c>
      <c r="V17" s="47"/>
      <c r="W17" s="47">
        <f t="shared" si="7"/>
        <v>100</v>
      </c>
    </row>
    <row r="18" spans="1:23" s="1" customFormat="1" ht="57.75" customHeight="1" x14ac:dyDescent="0.3">
      <c r="A18" s="59" t="s">
        <v>93</v>
      </c>
      <c r="B18" s="60" t="s">
        <v>84</v>
      </c>
      <c r="C18" s="18" t="s">
        <v>12</v>
      </c>
      <c r="D18" s="43">
        <f t="shared" si="16"/>
        <v>5800100</v>
      </c>
      <c r="E18" s="61">
        <v>3983100</v>
      </c>
      <c r="F18" s="61">
        <v>0</v>
      </c>
      <c r="G18" s="61">
        <v>1817000</v>
      </c>
      <c r="H18" s="19">
        <f>SUM(I18:K18)</f>
        <v>7066627</v>
      </c>
      <c r="I18" s="62">
        <v>5186300</v>
      </c>
      <c r="J18" s="62">
        <v>0</v>
      </c>
      <c r="K18" s="62">
        <v>1880327</v>
      </c>
      <c r="L18" s="62">
        <f>SUM(M18:O18)</f>
        <v>5800099.9900000002</v>
      </c>
      <c r="M18" s="62">
        <v>3983099.99</v>
      </c>
      <c r="N18" s="62">
        <v>0</v>
      </c>
      <c r="O18" s="62">
        <v>1817000</v>
      </c>
      <c r="P18" s="47">
        <f t="shared" si="1"/>
        <v>99.999999827589178</v>
      </c>
      <c r="Q18" s="47">
        <f t="shared" si="2"/>
        <v>99.999999748939274</v>
      </c>
      <c r="R18" s="47"/>
      <c r="S18" s="47">
        <f t="shared" si="4"/>
        <v>100</v>
      </c>
      <c r="T18" s="47">
        <f t="shared" si="5"/>
        <v>82.077347368129097</v>
      </c>
      <c r="U18" s="47">
        <f t="shared" si="6"/>
        <v>76.80041628906929</v>
      </c>
      <c r="V18" s="47"/>
      <c r="W18" s="47">
        <f t="shared" si="7"/>
        <v>96.632128347888425</v>
      </c>
    </row>
    <row r="19" spans="1:23" s="1" customFormat="1" ht="61.5" customHeight="1" x14ac:dyDescent="0.3">
      <c r="A19" s="48" t="s">
        <v>15</v>
      </c>
      <c r="B19" s="57" t="s">
        <v>50</v>
      </c>
      <c r="C19" s="65"/>
      <c r="D19" s="58">
        <f t="shared" ref="D19:G19" si="17">SUM(D20:D21)</f>
        <v>34564106</v>
      </c>
      <c r="E19" s="58">
        <f t="shared" si="17"/>
        <v>200000</v>
      </c>
      <c r="F19" s="58">
        <f t="shared" si="17"/>
        <v>0</v>
      </c>
      <c r="G19" s="58">
        <f t="shared" si="17"/>
        <v>34364106</v>
      </c>
      <c r="H19" s="58">
        <f t="shared" ref="H19:K19" si="18">SUM(H20:H21)</f>
        <v>52129995</v>
      </c>
      <c r="I19" s="58">
        <f t="shared" si="18"/>
        <v>200000</v>
      </c>
      <c r="J19" s="58">
        <f t="shared" si="18"/>
        <v>0</v>
      </c>
      <c r="K19" s="58">
        <f t="shared" si="18"/>
        <v>51929995</v>
      </c>
      <c r="L19" s="58">
        <f>SUM(L20:L21)</f>
        <v>40169796.289999999</v>
      </c>
      <c r="M19" s="58">
        <f t="shared" ref="M19:O19" si="19">SUM(M20:M21)</f>
        <v>200000</v>
      </c>
      <c r="N19" s="58">
        <f t="shared" si="19"/>
        <v>0</v>
      </c>
      <c r="O19" s="58">
        <f t="shared" si="19"/>
        <v>39969796.289999999</v>
      </c>
      <c r="P19" s="47">
        <f t="shared" si="1"/>
        <v>116.21824180842404</v>
      </c>
      <c r="Q19" s="47">
        <f t="shared" si="2"/>
        <v>100</v>
      </c>
      <c r="R19" s="47"/>
      <c r="S19" s="47">
        <f t="shared" si="4"/>
        <v>116.31263240196034</v>
      </c>
      <c r="T19" s="47">
        <f t="shared" si="5"/>
        <v>77.056973226258691</v>
      </c>
      <c r="U19" s="47">
        <f t="shared" si="6"/>
        <v>100</v>
      </c>
      <c r="V19" s="47"/>
      <c r="W19" s="47">
        <f t="shared" si="7"/>
        <v>76.968611859099923</v>
      </c>
    </row>
    <row r="20" spans="1:23" s="1" customFormat="1" ht="32.25" customHeight="1" x14ac:dyDescent="0.3">
      <c r="A20" s="66" t="s">
        <v>94</v>
      </c>
      <c r="B20" s="68" t="s">
        <v>51</v>
      </c>
      <c r="C20" s="18" t="s">
        <v>12</v>
      </c>
      <c r="D20" s="43">
        <f>SUM(E20:G20)</f>
        <v>18140421</v>
      </c>
      <c r="E20" s="43">
        <v>200000</v>
      </c>
      <c r="F20" s="43">
        <v>0</v>
      </c>
      <c r="G20" s="43">
        <v>17940421</v>
      </c>
      <c r="H20" s="19">
        <f>SUM(I20:K20)</f>
        <v>26718356</v>
      </c>
      <c r="I20" s="19">
        <v>200000</v>
      </c>
      <c r="J20" s="19">
        <v>0</v>
      </c>
      <c r="K20" s="19">
        <v>26518356</v>
      </c>
      <c r="L20" s="19">
        <f>SUM(M20:O20)</f>
        <v>21391484.02</v>
      </c>
      <c r="M20" s="19">
        <v>200000</v>
      </c>
      <c r="N20" s="19">
        <v>0</v>
      </c>
      <c r="O20" s="19">
        <v>21191484.02</v>
      </c>
      <c r="P20" s="47">
        <f t="shared" si="1"/>
        <v>117.92165143245572</v>
      </c>
      <c r="Q20" s="47">
        <f t="shared" si="2"/>
        <v>100</v>
      </c>
      <c r="R20" s="47"/>
      <c r="S20" s="47">
        <f t="shared" si="4"/>
        <v>118.12144218912141</v>
      </c>
      <c r="T20" s="47">
        <f t="shared" si="5"/>
        <v>80.062875200854421</v>
      </c>
      <c r="U20" s="47">
        <f t="shared" si="6"/>
        <v>100</v>
      </c>
      <c r="V20" s="47"/>
      <c r="W20" s="47">
        <f t="shared" si="7"/>
        <v>79.912510488960933</v>
      </c>
    </row>
    <row r="21" spans="1:23" s="1" customFormat="1" ht="65.25" customHeight="1" x14ac:dyDescent="0.3">
      <c r="A21" s="67"/>
      <c r="B21" s="69"/>
      <c r="C21" s="18" t="s">
        <v>57</v>
      </c>
      <c r="D21" s="43">
        <f>SUM(E21:G21)</f>
        <v>16423685</v>
      </c>
      <c r="E21" s="43">
        <v>0</v>
      </c>
      <c r="F21" s="43">
        <v>0</v>
      </c>
      <c r="G21" s="43">
        <v>16423685</v>
      </c>
      <c r="H21" s="19">
        <f>SUM(I21:K21)</f>
        <v>25411639</v>
      </c>
      <c r="I21" s="19">
        <v>0</v>
      </c>
      <c r="J21" s="19">
        <v>0</v>
      </c>
      <c r="K21" s="19">
        <v>25411639</v>
      </c>
      <c r="L21" s="19">
        <f>SUM(M21:O21)</f>
        <v>18778312.27</v>
      </c>
      <c r="M21" s="19">
        <v>0</v>
      </c>
      <c r="N21" s="19">
        <v>0</v>
      </c>
      <c r="O21" s="19">
        <v>18778312.27</v>
      </c>
      <c r="P21" s="47">
        <f t="shared" si="1"/>
        <v>114.336778073861</v>
      </c>
      <c r="Q21" s="47"/>
      <c r="R21" s="47"/>
      <c r="S21" s="47">
        <f t="shared" si="4"/>
        <v>114.336778073861</v>
      </c>
      <c r="T21" s="47">
        <f t="shared" ref="T21" si="20">L21/H21*100</f>
        <v>73.896501795889662</v>
      </c>
      <c r="U21" s="47"/>
      <c r="V21" s="47"/>
      <c r="W21" s="47">
        <f t="shared" ref="W21" si="21">O21/K21*100</f>
        <v>73.896501795889662</v>
      </c>
    </row>
  </sheetData>
  <mergeCells count="11">
    <mergeCell ref="A1:W1"/>
    <mergeCell ref="P2:S2"/>
    <mergeCell ref="L2:O2"/>
    <mergeCell ref="A2:A3"/>
    <mergeCell ref="C2:C3"/>
    <mergeCell ref="T2:W2"/>
    <mergeCell ref="H2:K2"/>
    <mergeCell ref="D2:G2"/>
    <mergeCell ref="A20:A21"/>
    <mergeCell ref="B20:B21"/>
    <mergeCell ref="B4:C4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9" t="s">
        <v>41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2.25" customHeight="1" x14ac:dyDescent="0.25">
      <c r="A2" s="91" t="s">
        <v>0</v>
      </c>
      <c r="B2" s="5" t="s">
        <v>1</v>
      </c>
      <c r="C2" s="92" t="s">
        <v>17</v>
      </c>
      <c r="D2" s="93" t="s">
        <v>38</v>
      </c>
      <c r="E2" s="93"/>
      <c r="F2" s="93"/>
      <c r="G2" s="94" t="s">
        <v>46</v>
      </c>
      <c r="H2" s="94"/>
      <c r="I2" s="94"/>
      <c r="J2" s="95" t="s">
        <v>44</v>
      </c>
      <c r="K2" s="96"/>
      <c r="L2" s="97"/>
      <c r="M2" s="98" t="s">
        <v>39</v>
      </c>
      <c r="N2" s="98" t="s">
        <v>40</v>
      </c>
    </row>
    <row r="3" spans="1:14" ht="25.5" x14ac:dyDescent="0.25">
      <c r="A3" s="91"/>
      <c r="B3" s="6" t="s">
        <v>2</v>
      </c>
      <c r="C3" s="92"/>
      <c r="D3" s="7" t="s">
        <v>22</v>
      </c>
      <c r="E3" s="7" t="s">
        <v>23</v>
      </c>
      <c r="F3" s="7" t="s">
        <v>24</v>
      </c>
      <c r="G3" s="7" t="s">
        <v>22</v>
      </c>
      <c r="H3" s="7" t="s">
        <v>23</v>
      </c>
      <c r="I3" s="7" t="s">
        <v>24</v>
      </c>
      <c r="J3" s="7" t="s">
        <v>22</v>
      </c>
      <c r="K3" s="7" t="s">
        <v>23</v>
      </c>
      <c r="L3" s="7" t="s">
        <v>24</v>
      </c>
      <c r="M3" s="99"/>
      <c r="N3" s="99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8" t="s">
        <v>42</v>
      </c>
      <c r="C5" s="8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19</v>
      </c>
      <c r="C6" s="14" t="s">
        <v>45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43</v>
      </c>
      <c r="C7" s="14" t="s">
        <v>45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7" t="s">
        <v>0</v>
      </c>
      <c r="B1" s="24" t="s">
        <v>1</v>
      </c>
      <c r="C1" s="108" t="s">
        <v>17</v>
      </c>
      <c r="D1" s="109" t="s">
        <v>61</v>
      </c>
      <c r="E1" s="109"/>
      <c r="F1" s="109"/>
      <c r="G1" s="109"/>
      <c r="H1" s="109" t="s">
        <v>62</v>
      </c>
      <c r="I1" s="109"/>
      <c r="J1" s="109"/>
      <c r="K1" s="109"/>
      <c r="L1" s="110" t="s">
        <v>72</v>
      </c>
      <c r="M1" s="111"/>
      <c r="N1" s="111"/>
      <c r="O1" s="112"/>
      <c r="P1" s="104" t="s">
        <v>63</v>
      </c>
      <c r="Q1" s="104"/>
      <c r="R1" s="104"/>
      <c r="S1" s="104"/>
      <c r="T1" s="104" t="s">
        <v>64</v>
      </c>
      <c r="U1" s="105"/>
      <c r="V1" s="105"/>
      <c r="W1" s="105"/>
    </row>
    <row r="2" spans="1:23" ht="22.5" x14ac:dyDescent="0.25">
      <c r="A2" s="107"/>
      <c r="B2" s="24" t="s">
        <v>2</v>
      </c>
      <c r="C2" s="108"/>
      <c r="D2" s="25" t="s">
        <v>22</v>
      </c>
      <c r="E2" s="25" t="s">
        <v>23</v>
      </c>
      <c r="F2" s="25" t="s">
        <v>47</v>
      </c>
      <c r="G2" s="25" t="s">
        <v>24</v>
      </c>
      <c r="H2" s="25" t="s">
        <v>22</v>
      </c>
      <c r="I2" s="25" t="s">
        <v>23</v>
      </c>
      <c r="J2" s="25" t="s">
        <v>47</v>
      </c>
      <c r="K2" s="25" t="s">
        <v>24</v>
      </c>
      <c r="L2" s="25" t="s">
        <v>22</v>
      </c>
      <c r="M2" s="25" t="s">
        <v>23</v>
      </c>
      <c r="N2" s="25" t="s">
        <v>47</v>
      </c>
      <c r="O2" s="25" t="s">
        <v>24</v>
      </c>
      <c r="P2" s="25" t="s">
        <v>22</v>
      </c>
      <c r="Q2" s="25" t="s">
        <v>23</v>
      </c>
      <c r="R2" s="25" t="s">
        <v>47</v>
      </c>
      <c r="S2" s="25" t="s">
        <v>24</v>
      </c>
      <c r="T2" s="25" t="s">
        <v>22</v>
      </c>
      <c r="U2" s="26" t="s">
        <v>23</v>
      </c>
      <c r="V2" s="25" t="s">
        <v>47</v>
      </c>
      <c r="W2" s="25" t="s">
        <v>24</v>
      </c>
    </row>
    <row r="3" spans="1:23" x14ac:dyDescent="0.25">
      <c r="A3" s="22" t="s">
        <v>3</v>
      </c>
      <c r="B3" s="22" t="s">
        <v>13</v>
      </c>
      <c r="C3" s="22" t="s">
        <v>26</v>
      </c>
      <c r="D3" s="22" t="s">
        <v>28</v>
      </c>
      <c r="E3" s="22" t="s">
        <v>15</v>
      </c>
      <c r="F3" s="22" t="s">
        <v>29</v>
      </c>
      <c r="G3" s="22" t="s">
        <v>29</v>
      </c>
      <c r="H3" s="22" t="s">
        <v>37</v>
      </c>
      <c r="I3" s="22" t="s">
        <v>30</v>
      </c>
      <c r="J3" s="22" t="s">
        <v>31</v>
      </c>
      <c r="K3" s="22" t="s">
        <v>32</v>
      </c>
      <c r="L3" s="22" t="s">
        <v>33</v>
      </c>
      <c r="M3" s="22" t="s">
        <v>34</v>
      </c>
      <c r="N3" s="22" t="s">
        <v>35</v>
      </c>
      <c r="O3" s="22" t="s">
        <v>36</v>
      </c>
      <c r="P3" s="22" t="s">
        <v>16</v>
      </c>
      <c r="Q3" s="22" t="s">
        <v>30</v>
      </c>
      <c r="R3" s="22" t="s">
        <v>60</v>
      </c>
      <c r="S3" s="22" t="s">
        <v>31</v>
      </c>
      <c r="T3" s="22" t="s">
        <v>32</v>
      </c>
      <c r="U3" s="22" t="s">
        <v>65</v>
      </c>
      <c r="V3" s="22" t="s">
        <v>53</v>
      </c>
      <c r="W3" s="22" t="s">
        <v>59</v>
      </c>
    </row>
    <row r="4" spans="1:23" x14ac:dyDescent="0.25">
      <c r="A4" s="106" t="s">
        <v>25</v>
      </c>
      <c r="B4" s="106"/>
      <c r="C4" s="106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88" t="s">
        <v>8</v>
      </c>
      <c r="C5" s="88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5</v>
      </c>
      <c r="B6" s="30" t="s">
        <v>52</v>
      </c>
      <c r="C6" s="5" t="s">
        <v>58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13</v>
      </c>
      <c r="B7" s="88" t="s">
        <v>66</v>
      </c>
      <c r="C7" s="88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6</v>
      </c>
      <c r="B8" s="32" t="s">
        <v>67</v>
      </c>
      <c r="C8" s="5" t="s">
        <v>58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7</v>
      </c>
      <c r="B9" s="32" t="s">
        <v>68</v>
      </c>
      <c r="C9" s="5" t="s">
        <v>58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26</v>
      </c>
      <c r="B10" s="21" t="s">
        <v>9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69</v>
      </c>
      <c r="B11" s="32" t="s">
        <v>70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26</v>
      </c>
      <c r="B12" s="88" t="s">
        <v>10</v>
      </c>
      <c r="C12" s="88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27</v>
      </c>
      <c r="B13" s="36" t="s">
        <v>14</v>
      </c>
      <c r="C13" s="5" t="s">
        <v>58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16</v>
      </c>
      <c r="B14" s="100" t="s">
        <v>11</v>
      </c>
      <c r="C14" s="101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98" t="s">
        <v>18</v>
      </c>
      <c r="B15" s="32" t="s">
        <v>71</v>
      </c>
      <c r="C15" s="5" t="s">
        <v>58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02"/>
      <c r="B16" s="32" t="s">
        <v>54</v>
      </c>
      <c r="C16" s="5" t="s">
        <v>58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02"/>
      <c r="B17" s="32" t="s">
        <v>55</v>
      </c>
      <c r="C17" s="5" t="s">
        <v>58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03"/>
      <c r="B18" s="32" t="s">
        <v>56</v>
      </c>
      <c r="C18" s="5" t="s">
        <v>58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2022-09-13T07:57:39Z</cp:lastPrinted>
  <dcterms:created xsi:type="dcterms:W3CDTF">2012-05-22T08:33:39Z</dcterms:created>
  <dcterms:modified xsi:type="dcterms:W3CDTF">2022-12-08T05:14:28Z</dcterms:modified>
</cp:coreProperties>
</file>