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705" windowWidth="14805" windowHeight="7410"/>
  </bookViews>
  <sheets>
    <sheet name="приложение № 1" sheetId="1" r:id="rId1"/>
  </sheets>
  <definedNames>
    <definedName name="_xlnm._FilterDatabase" localSheetId="0" hidden="1">'приложение № 1'!$A$7:$N$75</definedName>
    <definedName name="_xlnm.Print_Titles" localSheetId="0">'приложение № 1'!$5:$7</definedName>
  </definedNames>
  <calcPr calcId="152511"/>
</workbook>
</file>

<file path=xl/calcChain.xml><?xml version="1.0" encoding="utf-8"?>
<calcChain xmlns="http://schemas.openxmlformats.org/spreadsheetml/2006/main">
  <c r="F71" i="1" l="1"/>
  <c r="E10" i="1" l="1"/>
  <c r="F49" i="1" l="1"/>
  <c r="F10" i="1"/>
  <c r="E11" i="1"/>
  <c r="F11" i="1"/>
  <c r="E13" i="1"/>
  <c r="F13" i="1"/>
  <c r="E14" i="1"/>
  <c r="F14" i="1"/>
  <c r="E15" i="1"/>
  <c r="F15" i="1"/>
  <c r="E17" i="1"/>
  <c r="F17" i="1"/>
  <c r="E19" i="1"/>
  <c r="F19" i="1"/>
  <c r="E20" i="1"/>
  <c r="F20" i="1"/>
  <c r="E22" i="1"/>
  <c r="F22" i="1"/>
  <c r="E23" i="1"/>
  <c r="F23" i="1"/>
  <c r="E25" i="1"/>
  <c r="F25" i="1"/>
  <c r="E26" i="1"/>
  <c r="E27" i="1"/>
  <c r="F27" i="1"/>
  <c r="J29" i="1" l="1"/>
  <c r="G24" i="1"/>
  <c r="K10" i="1"/>
  <c r="L10" i="1"/>
  <c r="M10" i="1"/>
  <c r="N10" i="1"/>
  <c r="K11" i="1"/>
  <c r="L11" i="1"/>
  <c r="M11" i="1"/>
  <c r="N11" i="1"/>
  <c r="K13" i="1"/>
  <c r="L13" i="1"/>
  <c r="M13" i="1"/>
  <c r="N13" i="1"/>
  <c r="K14" i="1"/>
  <c r="L14" i="1"/>
  <c r="M14" i="1"/>
  <c r="N14" i="1"/>
  <c r="K15" i="1"/>
  <c r="L15" i="1"/>
  <c r="M15" i="1"/>
  <c r="N15" i="1"/>
  <c r="K17" i="1"/>
  <c r="L17" i="1"/>
  <c r="M17" i="1"/>
  <c r="N17" i="1"/>
  <c r="K19" i="1"/>
  <c r="L19" i="1"/>
  <c r="M19" i="1"/>
  <c r="N19" i="1"/>
  <c r="K20" i="1"/>
  <c r="L20" i="1"/>
  <c r="M20" i="1"/>
  <c r="N20" i="1"/>
  <c r="K22" i="1"/>
  <c r="L22" i="1"/>
  <c r="M22" i="1"/>
  <c r="N22" i="1"/>
  <c r="K23" i="1"/>
  <c r="L23" i="1"/>
  <c r="M23" i="1"/>
  <c r="N23" i="1"/>
  <c r="K25" i="1"/>
  <c r="L25" i="1"/>
  <c r="M25" i="1"/>
  <c r="N25" i="1"/>
  <c r="K26" i="1"/>
  <c r="L26" i="1"/>
  <c r="M26" i="1"/>
  <c r="K27" i="1"/>
  <c r="L27" i="1"/>
  <c r="M27" i="1"/>
  <c r="N27" i="1"/>
  <c r="K30" i="1"/>
  <c r="L30" i="1"/>
  <c r="M30" i="1"/>
  <c r="N30" i="1"/>
  <c r="K31" i="1"/>
  <c r="L31" i="1"/>
  <c r="M31" i="1"/>
  <c r="N31" i="1"/>
  <c r="K32" i="1"/>
  <c r="L32" i="1"/>
  <c r="M32" i="1"/>
  <c r="N32" i="1"/>
  <c r="K33" i="1"/>
  <c r="L33" i="1"/>
  <c r="M33" i="1"/>
  <c r="N33" i="1"/>
  <c r="K34" i="1"/>
  <c r="L34" i="1"/>
  <c r="M34" i="1"/>
  <c r="N34" i="1"/>
  <c r="K35" i="1"/>
  <c r="L35" i="1"/>
  <c r="M35" i="1"/>
  <c r="N35" i="1"/>
  <c r="K36" i="1"/>
  <c r="L36" i="1"/>
  <c r="M36" i="1"/>
  <c r="N36" i="1"/>
  <c r="K37" i="1"/>
  <c r="L37" i="1"/>
  <c r="M37" i="1"/>
  <c r="K39" i="1"/>
  <c r="L39" i="1"/>
  <c r="M39" i="1"/>
  <c r="N39" i="1"/>
  <c r="K41" i="1"/>
  <c r="L41" i="1"/>
  <c r="M41" i="1"/>
  <c r="N41" i="1"/>
  <c r="K42" i="1"/>
  <c r="L42" i="1"/>
  <c r="M42" i="1"/>
  <c r="N42" i="1"/>
  <c r="K44" i="1"/>
  <c r="L44" i="1"/>
  <c r="M44" i="1"/>
  <c r="N44" i="1"/>
  <c r="K45" i="1"/>
  <c r="L45" i="1"/>
  <c r="M45" i="1"/>
  <c r="N45" i="1"/>
  <c r="K46" i="1"/>
  <c r="L46" i="1"/>
  <c r="M46" i="1"/>
  <c r="N46" i="1"/>
  <c r="K48" i="1"/>
  <c r="L48" i="1"/>
  <c r="M48" i="1"/>
  <c r="N48" i="1"/>
  <c r="K49" i="1"/>
  <c r="L49" i="1"/>
  <c r="M49" i="1"/>
  <c r="N49" i="1"/>
  <c r="K50" i="1"/>
  <c r="L50" i="1"/>
  <c r="M50" i="1"/>
  <c r="K51" i="1"/>
  <c r="L51" i="1"/>
  <c r="M51" i="1"/>
  <c r="N51" i="1"/>
  <c r="K52" i="1"/>
  <c r="L52" i="1"/>
  <c r="M52" i="1"/>
  <c r="K53" i="1"/>
  <c r="L53" i="1"/>
  <c r="M53" i="1"/>
  <c r="N53" i="1"/>
  <c r="K54" i="1"/>
  <c r="L54" i="1"/>
  <c r="M54" i="1"/>
  <c r="N54" i="1"/>
  <c r="K55" i="1"/>
  <c r="L55" i="1"/>
  <c r="M55" i="1"/>
  <c r="N55" i="1"/>
  <c r="K56" i="1"/>
  <c r="L56" i="1"/>
  <c r="M56" i="1"/>
  <c r="N56" i="1"/>
  <c r="K57" i="1"/>
  <c r="L57" i="1"/>
  <c r="M57" i="1"/>
  <c r="N57" i="1"/>
  <c r="K58" i="1"/>
  <c r="L58" i="1"/>
  <c r="M58" i="1"/>
  <c r="N58" i="1"/>
  <c r="K59" i="1"/>
  <c r="L59" i="1"/>
  <c r="M59" i="1"/>
  <c r="N59" i="1"/>
  <c r="K60" i="1"/>
  <c r="L60" i="1"/>
  <c r="M60" i="1"/>
  <c r="N60" i="1"/>
  <c r="K61" i="1"/>
  <c r="L61" i="1"/>
  <c r="M61" i="1"/>
  <c r="N61" i="1"/>
  <c r="K62" i="1"/>
  <c r="L62" i="1"/>
  <c r="M62" i="1"/>
  <c r="N62" i="1"/>
  <c r="K63" i="1"/>
  <c r="L63" i="1"/>
  <c r="M63" i="1"/>
  <c r="N63" i="1"/>
  <c r="K64" i="1"/>
  <c r="L64" i="1"/>
  <c r="M64" i="1"/>
  <c r="N64" i="1"/>
  <c r="K65" i="1"/>
  <c r="L65" i="1"/>
  <c r="M65" i="1"/>
  <c r="K66" i="1"/>
  <c r="L66" i="1"/>
  <c r="M66" i="1"/>
  <c r="N66" i="1"/>
  <c r="K67" i="1"/>
  <c r="L67" i="1"/>
  <c r="M67" i="1"/>
  <c r="N67" i="1"/>
  <c r="K68" i="1"/>
  <c r="L68" i="1"/>
  <c r="M68" i="1"/>
  <c r="N68" i="1"/>
  <c r="K69" i="1"/>
  <c r="L69" i="1"/>
  <c r="M69" i="1"/>
  <c r="N69" i="1"/>
  <c r="K71" i="1"/>
  <c r="L71" i="1"/>
  <c r="M71" i="1"/>
  <c r="N71" i="1"/>
  <c r="K72" i="1"/>
  <c r="L72" i="1"/>
  <c r="M72" i="1"/>
  <c r="N72" i="1"/>
  <c r="K73" i="1"/>
  <c r="L73" i="1"/>
  <c r="M73" i="1"/>
  <c r="N73" i="1"/>
  <c r="K74" i="1"/>
  <c r="L74" i="1"/>
  <c r="M74" i="1"/>
  <c r="N74" i="1"/>
  <c r="H10" i="1"/>
  <c r="I10" i="1"/>
  <c r="H11" i="1"/>
  <c r="I11" i="1"/>
  <c r="H13" i="1"/>
  <c r="I13" i="1"/>
  <c r="H14" i="1"/>
  <c r="I14" i="1"/>
  <c r="H15" i="1"/>
  <c r="I15" i="1"/>
  <c r="H17" i="1"/>
  <c r="I17" i="1"/>
  <c r="H19" i="1"/>
  <c r="I19" i="1"/>
  <c r="H20" i="1"/>
  <c r="I20" i="1"/>
  <c r="H22" i="1"/>
  <c r="I22" i="1"/>
  <c r="H23" i="1"/>
  <c r="I23" i="1"/>
  <c r="H25" i="1"/>
  <c r="I25" i="1"/>
  <c r="H26" i="1"/>
  <c r="I26" i="1"/>
  <c r="H27" i="1"/>
  <c r="I27" i="1"/>
  <c r="H30" i="1"/>
  <c r="I30" i="1"/>
  <c r="H31" i="1"/>
  <c r="I31" i="1"/>
  <c r="H32" i="1"/>
  <c r="I32" i="1"/>
  <c r="H33" i="1"/>
  <c r="I33" i="1"/>
  <c r="H34" i="1"/>
  <c r="I34" i="1"/>
  <c r="H35" i="1"/>
  <c r="I35" i="1"/>
  <c r="H36" i="1"/>
  <c r="I36" i="1"/>
  <c r="H37" i="1"/>
  <c r="I37" i="1"/>
  <c r="H39" i="1"/>
  <c r="I39" i="1"/>
  <c r="H41" i="1"/>
  <c r="I41" i="1"/>
  <c r="H42" i="1"/>
  <c r="I42" i="1"/>
  <c r="H44" i="1"/>
  <c r="I44" i="1"/>
  <c r="H45" i="1"/>
  <c r="I45" i="1"/>
  <c r="H46" i="1"/>
  <c r="I46" i="1"/>
  <c r="H48" i="1"/>
  <c r="I48" i="1"/>
  <c r="H49" i="1"/>
  <c r="I49" i="1"/>
  <c r="H50" i="1"/>
  <c r="I50" i="1"/>
  <c r="H51" i="1"/>
  <c r="I51" i="1"/>
  <c r="H52" i="1"/>
  <c r="I52" i="1"/>
  <c r="H53" i="1"/>
  <c r="I53" i="1"/>
  <c r="H54" i="1"/>
  <c r="I54" i="1"/>
  <c r="H55" i="1"/>
  <c r="I55" i="1"/>
  <c r="H56" i="1"/>
  <c r="I56" i="1"/>
  <c r="H57" i="1"/>
  <c r="I57" i="1"/>
  <c r="H58" i="1"/>
  <c r="I58" i="1"/>
  <c r="H59" i="1"/>
  <c r="I59" i="1"/>
  <c r="H60" i="1"/>
  <c r="I60" i="1"/>
  <c r="H61" i="1"/>
  <c r="I61" i="1"/>
  <c r="H62" i="1"/>
  <c r="I62" i="1"/>
  <c r="H63" i="1"/>
  <c r="I63" i="1"/>
  <c r="H64" i="1"/>
  <c r="I64" i="1"/>
  <c r="H65" i="1"/>
  <c r="I65" i="1"/>
  <c r="H66" i="1"/>
  <c r="I66" i="1"/>
  <c r="H67" i="1"/>
  <c r="I67" i="1"/>
  <c r="H68" i="1"/>
  <c r="I68" i="1"/>
  <c r="H69" i="1"/>
  <c r="I69" i="1"/>
  <c r="H71" i="1"/>
  <c r="I71" i="1"/>
  <c r="H72" i="1"/>
  <c r="I72" i="1"/>
  <c r="H73" i="1"/>
  <c r="I73" i="1"/>
  <c r="H74" i="1"/>
  <c r="I74" i="1"/>
  <c r="E30" i="1"/>
  <c r="F30" i="1"/>
  <c r="E31" i="1"/>
  <c r="F31" i="1"/>
  <c r="E32" i="1"/>
  <c r="F32" i="1"/>
  <c r="E33" i="1"/>
  <c r="F33" i="1"/>
  <c r="E34" i="1"/>
  <c r="F34" i="1"/>
  <c r="E35" i="1"/>
  <c r="F35" i="1"/>
  <c r="E36" i="1"/>
  <c r="F36" i="1"/>
  <c r="E37" i="1"/>
  <c r="E39" i="1"/>
  <c r="F39" i="1"/>
  <c r="E41" i="1"/>
  <c r="F41" i="1"/>
  <c r="E42" i="1"/>
  <c r="F42" i="1"/>
  <c r="E44" i="1"/>
  <c r="F44" i="1"/>
  <c r="E45" i="1"/>
  <c r="F45" i="1"/>
  <c r="E46" i="1"/>
  <c r="F46" i="1"/>
  <c r="E48" i="1"/>
  <c r="F48" i="1"/>
  <c r="E49" i="1"/>
  <c r="E50" i="1"/>
  <c r="E51" i="1"/>
  <c r="F51" i="1"/>
  <c r="E52" i="1"/>
  <c r="E53" i="1"/>
  <c r="F53" i="1"/>
  <c r="E54" i="1"/>
  <c r="F54" i="1"/>
  <c r="E55" i="1"/>
  <c r="F55" i="1"/>
  <c r="E56" i="1"/>
  <c r="F56" i="1"/>
  <c r="E57" i="1"/>
  <c r="F57" i="1"/>
  <c r="E58" i="1"/>
  <c r="F58" i="1"/>
  <c r="E59" i="1"/>
  <c r="F59" i="1"/>
  <c r="E60" i="1"/>
  <c r="F60" i="1"/>
  <c r="E61" i="1"/>
  <c r="F61" i="1"/>
  <c r="E62" i="1"/>
  <c r="F62" i="1"/>
  <c r="E63" i="1"/>
  <c r="F63" i="1"/>
  <c r="E64" i="1"/>
  <c r="F64" i="1"/>
  <c r="E65" i="1"/>
  <c r="E66" i="1"/>
  <c r="F66" i="1"/>
  <c r="E67" i="1"/>
  <c r="F67" i="1"/>
  <c r="E68" i="1"/>
  <c r="F68" i="1"/>
  <c r="E69" i="1"/>
  <c r="F69" i="1"/>
  <c r="E71" i="1"/>
  <c r="E72" i="1"/>
  <c r="F72" i="1"/>
  <c r="E73" i="1"/>
  <c r="F73" i="1"/>
  <c r="E74" i="1"/>
  <c r="F74" i="1"/>
  <c r="G12" i="1"/>
  <c r="G18" i="1"/>
  <c r="G21" i="1"/>
  <c r="G29" i="1"/>
  <c r="K29" i="1" s="1"/>
  <c r="G38" i="1"/>
  <c r="G40" i="1"/>
  <c r="G43" i="1"/>
  <c r="G47" i="1"/>
  <c r="G70" i="1"/>
  <c r="D47" i="1"/>
  <c r="D29" i="1"/>
  <c r="J24" i="1"/>
  <c r="D24" i="1"/>
  <c r="H24" i="1" l="1"/>
  <c r="H47" i="1"/>
  <c r="G16" i="1"/>
  <c r="I47" i="1"/>
  <c r="I29" i="1"/>
  <c r="L29" i="1"/>
  <c r="G28" i="1"/>
  <c r="H29" i="1"/>
  <c r="K24" i="1"/>
  <c r="L24" i="1"/>
  <c r="I24" i="1"/>
  <c r="G9" i="1"/>
  <c r="J70" i="1" l="1"/>
  <c r="D70" i="1"/>
  <c r="C70" i="1"/>
  <c r="M70" i="1" l="1"/>
  <c r="F70" i="1"/>
  <c r="E70" i="1"/>
  <c r="H70" i="1"/>
  <c r="I70" i="1"/>
  <c r="N70" i="1"/>
  <c r="K70" i="1"/>
  <c r="L70" i="1"/>
  <c r="C47" i="1"/>
  <c r="C43" i="1"/>
  <c r="C40" i="1"/>
  <c r="C38" i="1"/>
  <c r="C29" i="1"/>
  <c r="C24" i="1"/>
  <c r="C21" i="1"/>
  <c r="C18" i="1"/>
  <c r="C12" i="1"/>
  <c r="E24" i="1" l="1"/>
  <c r="F24" i="1"/>
  <c r="C28" i="1"/>
  <c r="N24" i="1"/>
  <c r="M24" i="1"/>
  <c r="M29" i="1"/>
  <c r="N29" i="1"/>
  <c r="E29" i="1"/>
  <c r="F29" i="1"/>
  <c r="E47" i="1"/>
  <c r="F47" i="1"/>
  <c r="C16" i="1"/>
  <c r="C9" i="1" s="1"/>
  <c r="C8" i="1" s="1"/>
  <c r="C75" i="1" s="1"/>
  <c r="D40" i="1" l="1"/>
  <c r="E40" i="1" s="1"/>
  <c r="F40" i="1" l="1"/>
  <c r="I40" i="1"/>
  <c r="H40" i="1"/>
  <c r="J47" i="1"/>
  <c r="M47" i="1" l="1"/>
  <c r="K47" i="1"/>
  <c r="N47" i="1"/>
  <c r="L47" i="1"/>
  <c r="J40" i="1"/>
  <c r="D12" i="1"/>
  <c r="J43" i="1"/>
  <c r="D43" i="1"/>
  <c r="J12" i="1"/>
  <c r="F12" i="1" l="1"/>
  <c r="E12" i="1"/>
  <c r="E43" i="1"/>
  <c r="F43" i="1"/>
  <c r="H43" i="1"/>
  <c r="I43" i="1"/>
  <c r="I12" i="1"/>
  <c r="H12" i="1"/>
  <c r="M43" i="1"/>
  <c r="L43" i="1"/>
  <c r="N43" i="1"/>
  <c r="K43" i="1"/>
  <c r="M40" i="1"/>
  <c r="L40" i="1"/>
  <c r="N40" i="1"/>
  <c r="K40" i="1"/>
  <c r="M12" i="1"/>
  <c r="N12" i="1"/>
  <c r="K12" i="1"/>
  <c r="L12" i="1"/>
  <c r="J38" i="1"/>
  <c r="J21" i="1"/>
  <c r="J18" i="1"/>
  <c r="D21" i="1"/>
  <c r="F21" i="1" l="1"/>
  <c r="E21" i="1"/>
  <c r="H21" i="1"/>
  <c r="I21" i="1"/>
  <c r="M18" i="1"/>
  <c r="N18" i="1"/>
  <c r="K18" i="1"/>
  <c r="L18" i="1"/>
  <c r="M38" i="1"/>
  <c r="N38" i="1"/>
  <c r="K38" i="1"/>
  <c r="L38" i="1"/>
  <c r="M21" i="1"/>
  <c r="N21" i="1"/>
  <c r="L21" i="1"/>
  <c r="K21" i="1"/>
  <c r="J28" i="1"/>
  <c r="J16" i="1"/>
  <c r="D18" i="1"/>
  <c r="F18" i="1" l="1"/>
  <c r="E18" i="1"/>
  <c r="H18" i="1"/>
  <c r="I18" i="1"/>
  <c r="M28" i="1"/>
  <c r="N28" i="1"/>
  <c r="K28" i="1"/>
  <c r="L28" i="1"/>
  <c r="M16" i="1"/>
  <c r="N16" i="1"/>
  <c r="K16" i="1"/>
  <c r="L16" i="1"/>
  <c r="J9" i="1"/>
  <c r="D16" i="1"/>
  <c r="F16" i="1" l="1"/>
  <c r="E16" i="1"/>
  <c r="H16" i="1"/>
  <c r="I16" i="1"/>
  <c r="M9" i="1"/>
  <c r="N9" i="1"/>
  <c r="K9" i="1"/>
  <c r="L9" i="1"/>
  <c r="G8" i="1"/>
  <c r="G75" i="1" s="1"/>
  <c r="J8" i="1"/>
  <c r="J75" i="1" s="1"/>
  <c r="L75" i="1" l="1"/>
  <c r="K8" i="1"/>
  <c r="M75" i="1" l="1"/>
  <c r="N75" i="1"/>
  <c r="K75" i="1"/>
  <c r="D9" i="1"/>
  <c r="D38" i="1"/>
  <c r="E9" i="1" l="1"/>
  <c r="F9" i="1"/>
  <c r="H9" i="1"/>
  <c r="I9" i="1"/>
  <c r="F38" i="1"/>
  <c r="E38" i="1"/>
  <c r="H38" i="1"/>
  <c r="I38" i="1"/>
  <c r="D28" i="1"/>
  <c r="F28" i="1" l="1"/>
  <c r="E28" i="1"/>
  <c r="H28" i="1"/>
  <c r="I28" i="1"/>
  <c r="D8" i="1"/>
  <c r="E8" i="1" s="1"/>
  <c r="F8" i="1" l="1"/>
  <c r="D75" i="1"/>
  <c r="N8" i="1"/>
  <c r="M8" i="1"/>
  <c r="L8" i="1"/>
  <c r="H8" i="1"/>
  <c r="I8" i="1"/>
  <c r="E75" i="1" l="1"/>
  <c r="F75" i="1"/>
  <c r="H75" i="1"/>
  <c r="I75" i="1"/>
</calcChain>
</file>

<file path=xl/sharedStrings.xml><?xml version="1.0" encoding="utf-8"?>
<sst xmlns="http://schemas.openxmlformats.org/spreadsheetml/2006/main" count="155" uniqueCount="149">
  <si>
    <t>Код бюджетной классификации</t>
  </si>
  <si>
    <t xml:space="preserve">Наименование </t>
  </si>
  <si>
    <t>%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</si>
  <si>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</si>
  <si>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</si>
  <si>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</si>
  <si>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</si>
  <si>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</si>
  <si>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</si>
  <si>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</si>
  <si>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</si>
  <si>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</si>
  <si>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</si>
  <si>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</si>
  <si>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 xml:space="preserve">Единый сельскохозяйственный налог </t>
  </si>
  <si>
    <t>000 1 06 00000 00 0000 000</t>
  </si>
  <si>
    <t>Налоги на имущество</t>
  </si>
  <si>
    <t>000 1 06 06000 00 0000 110</t>
  </si>
  <si>
    <t>Земельный налог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</si>
  <si>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</si>
  <si>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</si>
  <si>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</si>
  <si>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</si>
  <si>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</si>
  <si>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</si>
  <si>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</si>
  <si>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</si>
  <si>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</si>
  <si>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</si>
  <si>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</si>
  <si>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</si>
  <si>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</si>
  <si>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</si>
  <si>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</si>
  <si>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</si>
  <si>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000 2 02 01000 00 0000 151</t>
  </si>
  <si>
    <t>000 2 02 02000 00 0000 151</t>
  </si>
  <si>
    <t>Субсидии бюджетам бюджетной системы Российской Федерации (межбюджетные субсидии)</t>
  </si>
  <si>
    <t>000 2 02 03000 00 0000 151</t>
  </si>
  <si>
    <t>000 2 02 04000 00 0000 151</t>
  </si>
  <si>
    <t>Иные межбюджетные трансферты</t>
  </si>
  <si>
    <t>ИТОГО ДОХОДОВ</t>
  </si>
  <si>
    <t>Приложение № 1</t>
  </si>
  <si>
    <t>сумма</t>
  </si>
  <si>
    <t>4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</si>
  <si>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</si>
  <si>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</si>
  <si>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000 1 05 03000 01 0000 110</t>
  </si>
  <si>
    <t>Доходы от оказания платных услуг и компенсации затрат государства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</si>
  <si>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</si>
  <si>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</si>
  <si>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000 1 06 04000 02 0000 110</t>
  </si>
  <si>
    <t>Транспортный налог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</si>
  <si>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</si>
  <si>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</si>
  <si>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</si>
  <si>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</si>
  <si>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</si>
  <si>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</si>
  <si>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</si>
  <si>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</si>
  <si>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Отклонение 2023 от 2022 года</t>
  </si>
  <si>
    <t>000 1 06 04011 02 0000 110</t>
  </si>
  <si>
    <t>000 1 06 04012 02 0000 110</t>
  </si>
  <si>
    <t>Транспортный налог с организаций</t>
  </si>
  <si>
    <t>Транспортный налог с физических лиц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</si>
  <si>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</si>
  <si>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</si>
  <si>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>Земельный налог с физических лиц, обладающих земельным участком, расположенным в границах городских округов</t>
  </si>
  <si>
    <t>000 1 06 06042 04 0000 110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</si>
  <si>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</si>
  <si>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000 1 11 01040 04 0000 120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</si>
  <si>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</si>
  <si>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</si>
  <si>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</si>
  <si>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</si>
  <si>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</si>
  <si>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</si>
  <si>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</si>
  <si>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</si>
  <si>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</si>
  <si>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</si>
  <si>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</si>
  <si>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</si>
  <si>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</si>
  <si>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</si>
  <si>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</si>
  <si>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</si>
  <si>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</si>
  <si>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</si>
  <si>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</si>
  <si>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</si>
  <si>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</si>
  <si>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</si>
  <si>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</si>
  <si>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</si>
  <si>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</si>
  <si>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</si>
  <si>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</si>
  <si>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</si>
  <si>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</si>
  <si>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</si>
  <si>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</si>
  <si>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</si>
  <si>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</si>
  <si>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</si>
  <si>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</si>
  <si>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</si>
  <si>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</si>
  <si>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</si>
  <si>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</si>
  <si>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</si>
  <si>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</si>
  <si>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</si>
  <si>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</si>
  <si>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</si>
  <si>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000 1 06 01020 04 0000 110</t>
  </si>
  <si>
    <t xml:space="preserve">Проект на 2022 год </t>
  </si>
  <si>
    <t xml:space="preserve"> 2024 год (проект)</t>
  </si>
  <si>
    <t>Отклонение 2024 от 2023 года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</si>
  <si>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</si>
  <si>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</si>
  <si>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</si>
  <si>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</si>
  <si>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</si>
  <si>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</si>
  <si>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</si>
  <si>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</si>
  <si>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</si>
  <si>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</si>
  <si>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3</t>
  </si>
  <si>
    <t xml:space="preserve">Проект на 2023 год </t>
  </si>
  <si>
    <t xml:space="preserve"> 2025 год (проект)</t>
  </si>
  <si>
    <t>Отклонение 2025 от 2024 года</t>
  </si>
  <si>
    <t>Отклонение 2025 от 2022 года</t>
  </si>
  <si>
    <t xml:space="preserve">Сравнение проекта бюджета по доходам на 2023 год и плановый период 2024 и 2025 годов с планом на 2022 год 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</si>
  <si>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</si>
  <si>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</si>
  <si>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000 1 08 07150 01 0000 110</t>
  </si>
  <si>
    <t>Государственная пошлина за выдачу разрешения на установку рекламной конструкции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</si>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</sst>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4" fillId="0" borderId="0"/>
  </cellStyleXfs>
  <cellXfs count="51">
    <xf numFmtId="0" fontId="0" fillId="0" borderId="0" xfId="0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vertical="center" wrapText="1"/>
    </xf>
    <xf numFmtId="1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2" applyNumberFormat="1" applyFont="1" applyFill="1" applyBorder="1" applyAlignment="1">
      <alignment vertical="center" wrapText="1"/>
    </xf>
    <xf numFmtId="0" fontId="3" fillId="0" borderId="0" xfId="0" applyFont="1" applyFill="1"/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2" fillId="0" borderId="0" xfId="0" applyFont="1" applyFill="1"/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1" applyFont="1" applyFill="1" applyBorder="1" applyAlignment="1">
      <alignment wrapText="1"/>
    </xf>
    <xf numFmtId="0" fontId="3" fillId="0" borderId="1" xfId="1" applyFont="1" applyFill="1" applyBorder="1" applyAlignment="1">
      <alignment horizontal="center" vertic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49" fontId="3" fillId="0" borderId="1" xfId="3" applyNumberFormat="1" applyFont="1" applyFill="1" applyBorder="1" applyAlignment="1" applyProtection="1">
      <alignment horizontal="center" vertical="center" wrapText="1"/>
    </xf>
    <xf numFmtId="49" fontId="3" fillId="0" borderId="1" xfId="3" applyNumberFormat="1" applyFont="1" applyFill="1" applyBorder="1" applyAlignment="1" applyProtection="1">
      <alignment horizontal="left" vertical="center" wrapText="1"/>
    </xf>
    <xf numFmtId="3" fontId="5" fillId="0" borderId="0" xfId="0" applyNumberFormat="1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164" fontId="6" fillId="0" borderId="5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1" fontId="6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3" xfId="3"/>
    <cellStyle name="Обычный_Уточненные Приложения 1,6,7,8,9,13июль 2008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5"/>
  <sheetViews>
    <sheetView tabSelected="1" view="pageBreakPreview" zoomScaleNormal="100" zoomScaleSheetLayoutView="100" zoomScalePageLayoutView="90" workbookViewId="0">
      <selection activeCell="J12" sqref="J12"/>
    </sheetView>
  </sheetViews>
  <sheetFormatPr defaultRowHeight="12.75" x14ac:dyDescent="0.2"/>
  <cols>
    <col min="1" max="1" width="23.28515625" style="13" customWidth="1"/>
    <col min="2" max="2" width="60.42578125" style="14" customWidth="1"/>
    <col min="3" max="4" width="14" style="24" customWidth="1"/>
    <col min="5" max="5" width="14.28515625" style="24" customWidth="1"/>
    <col min="6" max="6" width="8.5703125" style="24" customWidth="1"/>
    <col min="7" max="7" width="13.5703125" style="24" customWidth="1"/>
    <col min="8" max="8" width="14.140625" style="24" customWidth="1"/>
    <col min="9" max="9" width="8.5703125" style="24" customWidth="1"/>
    <col min="10" max="10" width="14.42578125" style="24" customWidth="1"/>
    <col min="11" max="11" width="14.140625" style="25" customWidth="1"/>
    <col min="12" max="12" width="8.42578125" style="26" customWidth="1"/>
    <col min="13" max="13" width="13.85546875" style="26" customWidth="1"/>
    <col min="14" max="14" width="8.5703125" style="26" customWidth="1"/>
    <col min="15" max="16384" width="9.140625" style="12"/>
  </cols>
  <sheetData>
    <row r="1" spans="1:14" ht="15" x14ac:dyDescent="0.2">
      <c r="L1" s="24"/>
      <c r="M1" s="33" t="s">
        <v>42</v>
      </c>
      <c r="N1" s="34"/>
    </row>
    <row r="3" spans="1:14" x14ac:dyDescent="0.2">
      <c r="A3" s="35" t="s">
        <v>135</v>
      </c>
      <c r="B3" s="36"/>
      <c r="C3" s="36"/>
      <c r="D3" s="36"/>
      <c r="E3" s="36"/>
      <c r="F3" s="36"/>
      <c r="G3" s="36"/>
      <c r="H3" s="36"/>
      <c r="I3" s="36"/>
      <c r="J3" s="36"/>
      <c r="K3" s="36"/>
    </row>
    <row r="5" spans="1:14" s="15" customFormat="1" ht="27" customHeight="1" x14ac:dyDescent="0.2">
      <c r="A5" s="37" t="s">
        <v>0</v>
      </c>
      <c r="B5" s="39" t="s">
        <v>1</v>
      </c>
      <c r="C5" s="40" t="s">
        <v>117</v>
      </c>
      <c r="D5" s="40" t="s">
        <v>131</v>
      </c>
      <c r="E5" s="41" t="s">
        <v>61</v>
      </c>
      <c r="F5" s="42"/>
      <c r="G5" s="43" t="s">
        <v>118</v>
      </c>
      <c r="H5" s="41" t="s">
        <v>119</v>
      </c>
      <c r="I5" s="42"/>
      <c r="J5" s="43" t="s">
        <v>132</v>
      </c>
      <c r="K5" s="41" t="s">
        <v>133</v>
      </c>
      <c r="L5" s="42"/>
      <c r="M5" s="41" t="s">
        <v>134</v>
      </c>
      <c r="N5" s="42"/>
    </row>
    <row r="6" spans="1:14" s="15" customFormat="1" ht="17.25" customHeight="1" x14ac:dyDescent="0.2">
      <c r="A6" s="38"/>
      <c r="B6" s="38"/>
      <c r="C6" s="44"/>
      <c r="D6" s="44"/>
      <c r="E6" s="45" t="s">
        <v>43</v>
      </c>
      <c r="F6" s="46" t="s">
        <v>2</v>
      </c>
      <c r="G6" s="47"/>
      <c r="H6" s="45" t="s">
        <v>43</v>
      </c>
      <c r="I6" s="46" t="s">
        <v>2</v>
      </c>
      <c r="J6" s="47"/>
      <c r="K6" s="45" t="s">
        <v>43</v>
      </c>
      <c r="L6" s="46" t="s">
        <v>2</v>
      </c>
      <c r="M6" s="45" t="s">
        <v>43</v>
      </c>
      <c r="N6" s="46" t="s">
        <v>2</v>
      </c>
    </row>
    <row r="7" spans="1:14" s="15" customFormat="1" x14ac:dyDescent="0.2">
      <c r="A7" s="1">
        <v>1</v>
      </c>
      <c r="B7" s="1">
        <v>2</v>
      </c>
      <c r="C7" s="48" t="s">
        <v>130</v>
      </c>
      <c r="D7" s="48" t="s">
        <v>44</v>
      </c>
      <c r="E7" s="49">
        <v>5</v>
      </c>
      <c r="F7" s="50">
        <v>6</v>
      </c>
      <c r="G7" s="50">
        <v>7</v>
      </c>
      <c r="H7" s="49">
        <v>8</v>
      </c>
      <c r="I7" s="50">
        <v>9</v>
      </c>
      <c r="J7" s="50">
        <v>10</v>
      </c>
      <c r="K7" s="49">
        <v>11</v>
      </c>
      <c r="L7" s="50">
        <v>12</v>
      </c>
      <c r="M7" s="50">
        <v>13</v>
      </c>
      <c r="N7" s="49">
        <v>14</v>
      </c>
    </row>
    <row r="8" spans="1:14" s="15" customFormat="1" ht="20.100000000000001" customHeight="1" x14ac:dyDescent="0.2">
      <c r="A8" s="2" t="s">
        <v>3</v>
      </c>
      <c r="B8" s="3" t="s">
        <v>4</v>
      </c>
      <c r="C8" s="27">
        <f>C9+C28</f>
        <v>4213164970</v>
      </c>
      <c r="D8" s="27">
        <f>D9+D28</f>
        <v>4581236239</v>
      </c>
      <c r="E8" s="27">
        <f>D8-C8</f>
        <v>368071269</v>
      </c>
      <c r="F8" s="28">
        <f>D8/C8*100</f>
        <v>108.73621782248892</v>
      </c>
      <c r="G8" s="27">
        <f>G9+G28</f>
        <v>4481638954</v>
      </c>
      <c r="H8" s="27">
        <f>G8-D8</f>
        <v>-99597285</v>
      </c>
      <c r="I8" s="28">
        <f>G8/D8*100</f>
        <v>97.825973606160503</v>
      </c>
      <c r="J8" s="27">
        <f>J9+J28</f>
        <v>4571724954</v>
      </c>
      <c r="K8" s="27">
        <f>J8-G8</f>
        <v>90086000</v>
      </c>
      <c r="L8" s="29">
        <f>J8/G8*100</f>
        <v>102.0101128387327</v>
      </c>
      <c r="M8" s="27">
        <f>J8-C8</f>
        <v>358559984</v>
      </c>
      <c r="N8" s="29">
        <f>J8/C8*100</f>
        <v>108.51046627780161</v>
      </c>
    </row>
    <row r="9" spans="1:14" s="15" customFormat="1" ht="20.100000000000001" customHeight="1" x14ac:dyDescent="0.2">
      <c r="A9" s="2"/>
      <c r="B9" s="4" t="s">
        <v>5</v>
      </c>
      <c r="C9" s="27">
        <f>C10+C12+C16+C24+C11</f>
        <v>3771679500</v>
      </c>
      <c r="D9" s="27">
        <f>D10+D12+D16+D24+D11</f>
        <v>4055325900</v>
      </c>
      <c r="E9" s="27">
        <f t="shared" ref="E9:E72" si="0">D9-C9</f>
        <v>283646400</v>
      </c>
      <c r="F9" s="28">
        <f t="shared" ref="F9:F72" si="1">D9/C9*100</f>
        <v>107.52042690795972</v>
      </c>
      <c r="G9" s="27">
        <f>G10+G12+G16+G24+G11</f>
        <v>3984331600</v>
      </c>
      <c r="H9" s="27">
        <f t="shared" ref="H9:H72" si="2">G9-D9</f>
        <v>-70994300</v>
      </c>
      <c r="I9" s="28">
        <f t="shared" ref="I9:I72" si="3">G9/D9*100</f>
        <v>98.249356482052406</v>
      </c>
      <c r="J9" s="27">
        <f>J10+J12+J16+J24+J11</f>
        <v>4082925400</v>
      </c>
      <c r="K9" s="27">
        <f t="shared" ref="K9:K72" si="4">J9-G9</f>
        <v>98593800</v>
      </c>
      <c r="L9" s="29">
        <f t="shared" ref="L9:L72" si="5">J9/G9*100</f>
        <v>102.47453801285013</v>
      </c>
      <c r="M9" s="27">
        <f t="shared" ref="M9:M72" si="6">J9-C9</f>
        <v>311245900</v>
      </c>
      <c r="N9" s="29">
        <f t="shared" ref="N9:N72" si="7">J9/C9*100</f>
        <v>108.25218314546609</v>
      </c>
    </row>
    <row r="10" spans="1:14" ht="20.100000000000001" customHeight="1" x14ac:dyDescent="0.2">
      <c r="A10" s="5" t="s">
        <v>6</v>
      </c>
      <c r="B10" s="6" t="s">
        <v>7</v>
      </c>
      <c r="C10" s="30">
        <v>3062320100</v>
      </c>
      <c r="D10" s="30">
        <v>3167941800</v>
      </c>
      <c r="E10" s="30">
        <f>D10-C10</f>
        <v>105621700</v>
      </c>
      <c r="F10" s="31">
        <f t="shared" si="1"/>
        <v>103.44907444522211</v>
      </c>
      <c r="G10" s="30">
        <v>3122314300</v>
      </c>
      <c r="H10" s="30">
        <f t="shared" si="2"/>
        <v>-45627500</v>
      </c>
      <c r="I10" s="31">
        <f t="shared" si="3"/>
        <v>98.559711545205786</v>
      </c>
      <c r="J10" s="30">
        <v>3220771500</v>
      </c>
      <c r="K10" s="30">
        <f t="shared" si="4"/>
        <v>98457200</v>
      </c>
      <c r="L10" s="32">
        <f t="shared" si="5"/>
        <v>103.15334045646847</v>
      </c>
      <c r="M10" s="30">
        <f t="shared" si="6"/>
        <v>158451400</v>
      </c>
      <c r="N10" s="32">
        <f t="shared" si="7"/>
        <v>105.17422721419618</v>
      </c>
    </row>
    <row r="11" spans="1:14" ht="27.75" customHeight="1" x14ac:dyDescent="0.2">
      <c r="A11" s="7" t="s">
        <v>8</v>
      </c>
      <c r="B11" s="8" t="s">
        <v>9</v>
      </c>
      <c r="C11" s="30">
        <v>8192400</v>
      </c>
      <c r="D11" s="30">
        <v>8192400</v>
      </c>
      <c r="E11" s="30">
        <f t="shared" si="0"/>
        <v>0</v>
      </c>
      <c r="F11" s="31">
        <f t="shared" si="1"/>
        <v>100</v>
      </c>
      <c r="G11" s="30">
        <v>8192400</v>
      </c>
      <c r="H11" s="30">
        <f t="shared" si="2"/>
        <v>0</v>
      </c>
      <c r="I11" s="31">
        <f t="shared" si="3"/>
        <v>100</v>
      </c>
      <c r="J11" s="30">
        <v>8192400</v>
      </c>
      <c r="K11" s="30">
        <f t="shared" si="4"/>
        <v>0</v>
      </c>
      <c r="L11" s="32">
        <f t="shared" si="5"/>
        <v>100</v>
      </c>
      <c r="M11" s="30">
        <f t="shared" si="6"/>
        <v>0</v>
      </c>
      <c r="N11" s="32">
        <f t="shared" si="7"/>
        <v>100</v>
      </c>
    </row>
    <row r="12" spans="1:14" ht="20.100000000000001" customHeight="1" x14ac:dyDescent="0.2">
      <c r="A12" s="5" t="s">
        <v>10</v>
      </c>
      <c r="B12" s="6" t="s">
        <v>11</v>
      </c>
      <c r="C12" s="30">
        <f>C13+C14+C15</f>
        <v>484238600</v>
      </c>
      <c r="D12" s="30">
        <f>D13+D14+D15</f>
        <v>653327200</v>
      </c>
      <c r="E12" s="30">
        <f t="shared" si="0"/>
        <v>169088600</v>
      </c>
      <c r="F12" s="31">
        <f t="shared" si="1"/>
        <v>134.91844722828787</v>
      </c>
      <c r="G12" s="30">
        <f>G13+G14+G15</f>
        <v>628326600</v>
      </c>
      <c r="H12" s="30">
        <f t="shared" si="2"/>
        <v>-25000600</v>
      </c>
      <c r="I12" s="31">
        <f t="shared" si="3"/>
        <v>96.17334162728875</v>
      </c>
      <c r="J12" s="30">
        <f>J13+J14+J15</f>
        <v>628328200</v>
      </c>
      <c r="K12" s="30">
        <f t="shared" si="4"/>
        <v>1600</v>
      </c>
      <c r="L12" s="32">
        <f t="shared" si="5"/>
        <v>100.00025464463864</v>
      </c>
      <c r="M12" s="30">
        <f t="shared" si="6"/>
        <v>144089600</v>
      </c>
      <c r="N12" s="32">
        <f t="shared" si="7"/>
        <v>129.75590958672026</v>
      </c>
    </row>
    <row r="13" spans="1:14" ht="27" customHeight="1" x14ac:dyDescent="0.2">
      <c r="A13" s="5" t="s">
        <v>12</v>
      </c>
      <c r="B13" s="9" t="s">
        <v>13</v>
      </c>
      <c r="C13" s="30">
        <v>460000000</v>
      </c>
      <c r="D13" s="30">
        <v>625000000</v>
      </c>
      <c r="E13" s="30">
        <f t="shared" si="0"/>
        <v>165000000</v>
      </c>
      <c r="F13" s="31">
        <f t="shared" si="1"/>
        <v>135.86956521739131</v>
      </c>
      <c r="G13" s="30">
        <v>600000000</v>
      </c>
      <c r="H13" s="30">
        <f t="shared" si="2"/>
        <v>-25000000</v>
      </c>
      <c r="I13" s="31">
        <f t="shared" si="3"/>
        <v>96</v>
      </c>
      <c r="J13" s="30">
        <v>600000000</v>
      </c>
      <c r="K13" s="30">
        <f t="shared" si="4"/>
        <v>0</v>
      </c>
      <c r="L13" s="32">
        <f t="shared" si="5"/>
        <v>100</v>
      </c>
      <c r="M13" s="30">
        <f t="shared" si="6"/>
        <v>140000000</v>
      </c>
      <c r="N13" s="32">
        <f t="shared" si="7"/>
        <v>130.43478260869566</v>
      </c>
    </row>
    <row r="14" spans="1:14" ht="20.100000000000001" customHeight="1" x14ac:dyDescent="0.2">
      <c r="A14" s="5" t="s">
        <v>47</v>
      </c>
      <c r="B14" s="9" t="s">
        <v>14</v>
      </c>
      <c r="C14" s="30">
        <v>1238600</v>
      </c>
      <c r="D14" s="30">
        <v>827200</v>
      </c>
      <c r="E14" s="30">
        <f t="shared" si="0"/>
        <v>-411400</v>
      </c>
      <c r="F14" s="31">
        <f t="shared" si="1"/>
        <v>66.785079928952044</v>
      </c>
      <c r="G14" s="30">
        <v>826600</v>
      </c>
      <c r="H14" s="30">
        <f t="shared" si="2"/>
        <v>-600</v>
      </c>
      <c r="I14" s="31">
        <f t="shared" si="3"/>
        <v>99.927466150870401</v>
      </c>
      <c r="J14" s="30">
        <v>828200</v>
      </c>
      <c r="K14" s="30">
        <f t="shared" si="4"/>
        <v>1600</v>
      </c>
      <c r="L14" s="32">
        <f t="shared" si="5"/>
        <v>100.19356399709653</v>
      </c>
      <c r="M14" s="30">
        <f t="shared" si="6"/>
        <v>-410400</v>
      </c>
      <c r="N14" s="32">
        <f t="shared" si="7"/>
        <v>66.865816244146615</v>
      </c>
    </row>
    <row r="15" spans="1:14" ht="30.75" customHeight="1" x14ac:dyDescent="0.2">
      <c r="A15" s="22" t="s">
        <v>120</v>
      </c>
      <c r="B15" s="23" t="s">
        <v>121</v>
      </c>
      <c r="C15" s="30">
        <v>23000000</v>
      </c>
      <c r="D15" s="30">
        <v>27500000</v>
      </c>
      <c r="E15" s="30">
        <f t="shared" si="0"/>
        <v>4500000</v>
      </c>
      <c r="F15" s="31">
        <f t="shared" si="1"/>
        <v>119.56521739130434</v>
      </c>
      <c r="G15" s="30">
        <v>27500000</v>
      </c>
      <c r="H15" s="30">
        <f t="shared" si="2"/>
        <v>0</v>
      </c>
      <c r="I15" s="31">
        <f t="shared" si="3"/>
        <v>100</v>
      </c>
      <c r="J15" s="30">
        <v>27500000</v>
      </c>
      <c r="K15" s="30">
        <f t="shared" si="4"/>
        <v>0</v>
      </c>
      <c r="L15" s="32">
        <f t="shared" si="5"/>
        <v>100</v>
      </c>
      <c r="M15" s="30">
        <f t="shared" si="6"/>
        <v>4500000</v>
      </c>
      <c r="N15" s="32">
        <f t="shared" si="7"/>
        <v>119.56521739130434</v>
      </c>
    </row>
    <row r="16" spans="1:14" ht="20.100000000000001" customHeight="1" x14ac:dyDescent="0.2">
      <c r="A16" s="5" t="s">
        <v>15</v>
      </c>
      <c r="B16" s="9" t="s">
        <v>16</v>
      </c>
      <c r="C16" s="30">
        <f>C17+C21+C18</f>
        <v>193381200</v>
      </c>
      <c r="D16" s="30">
        <f>D17+D21+D18</f>
        <v>201341400</v>
      </c>
      <c r="E16" s="30">
        <f t="shared" si="0"/>
        <v>7960200</v>
      </c>
      <c r="F16" s="31">
        <f t="shared" si="1"/>
        <v>104.11632568212421</v>
      </c>
      <c r="G16" s="30">
        <f>G17+G21+G18</f>
        <v>201320200</v>
      </c>
      <c r="H16" s="30">
        <f t="shared" si="2"/>
        <v>-21200</v>
      </c>
      <c r="I16" s="31">
        <f t="shared" si="3"/>
        <v>99.989470620547976</v>
      </c>
      <c r="J16" s="30">
        <f>J17+J21+J18</f>
        <v>201439100</v>
      </c>
      <c r="K16" s="30">
        <f t="shared" si="4"/>
        <v>118900</v>
      </c>
      <c r="L16" s="32">
        <f t="shared" si="5"/>
        <v>100.05906014398953</v>
      </c>
      <c r="M16" s="30">
        <f t="shared" si="6"/>
        <v>8057900</v>
      </c>
      <c r="N16" s="32">
        <f t="shared" si="7"/>
        <v>104.16684765633887</v>
      </c>
    </row>
    <row r="17" spans="1:14" ht="40.5" customHeight="1" x14ac:dyDescent="0.2">
      <c r="A17" s="5" t="s">
        <v>116</v>
      </c>
      <c r="B17" s="10" t="s">
        <v>115</v>
      </c>
      <c r="C17" s="30">
        <v>66611900</v>
      </c>
      <c r="D17" s="30">
        <v>74731700</v>
      </c>
      <c r="E17" s="30">
        <f t="shared" si="0"/>
        <v>8119800</v>
      </c>
      <c r="F17" s="31">
        <f t="shared" si="1"/>
        <v>112.18971384992771</v>
      </c>
      <c r="G17" s="30">
        <v>74806400</v>
      </c>
      <c r="H17" s="30">
        <f t="shared" si="2"/>
        <v>74700</v>
      </c>
      <c r="I17" s="31">
        <f t="shared" si="3"/>
        <v>100.09995758158854</v>
      </c>
      <c r="J17" s="30">
        <v>74881200</v>
      </c>
      <c r="K17" s="30">
        <f t="shared" si="4"/>
        <v>74800</v>
      </c>
      <c r="L17" s="32">
        <f t="shared" si="5"/>
        <v>100.09999144458229</v>
      </c>
      <c r="M17" s="30">
        <f t="shared" si="6"/>
        <v>8269300</v>
      </c>
      <c r="N17" s="32">
        <f t="shared" si="7"/>
        <v>112.41414822276501</v>
      </c>
    </row>
    <row r="18" spans="1:14" ht="20.100000000000001" customHeight="1" x14ac:dyDescent="0.2">
      <c r="A18" s="5" t="s">
        <v>51</v>
      </c>
      <c r="B18" s="10" t="s">
        <v>52</v>
      </c>
      <c r="C18" s="30">
        <f>C19+C20</f>
        <v>59000000</v>
      </c>
      <c r="D18" s="30">
        <f>D19+D20</f>
        <v>59000000</v>
      </c>
      <c r="E18" s="30">
        <f t="shared" si="0"/>
        <v>0</v>
      </c>
      <c r="F18" s="31">
        <f t="shared" si="1"/>
        <v>100</v>
      </c>
      <c r="G18" s="30">
        <f>G19+G20</f>
        <v>59000000</v>
      </c>
      <c r="H18" s="30">
        <f t="shared" si="2"/>
        <v>0</v>
      </c>
      <c r="I18" s="31">
        <f t="shared" si="3"/>
        <v>100</v>
      </c>
      <c r="J18" s="30">
        <f>J19+J20</f>
        <v>59000000</v>
      </c>
      <c r="K18" s="30">
        <f t="shared" si="4"/>
        <v>0</v>
      </c>
      <c r="L18" s="32">
        <f t="shared" si="5"/>
        <v>100</v>
      </c>
      <c r="M18" s="30">
        <f t="shared" si="6"/>
        <v>0</v>
      </c>
      <c r="N18" s="32">
        <f t="shared" si="7"/>
        <v>100</v>
      </c>
    </row>
    <row r="19" spans="1:14" ht="20.100000000000001" customHeight="1" x14ac:dyDescent="0.2">
      <c r="A19" s="5" t="s">
        <v>62</v>
      </c>
      <c r="B19" s="10" t="s">
        <v>64</v>
      </c>
      <c r="C19" s="30">
        <v>25000000</v>
      </c>
      <c r="D19" s="30">
        <v>25000000</v>
      </c>
      <c r="E19" s="30">
        <f t="shared" si="0"/>
        <v>0</v>
      </c>
      <c r="F19" s="31">
        <f t="shared" si="1"/>
        <v>100</v>
      </c>
      <c r="G19" s="30">
        <v>25000000</v>
      </c>
      <c r="H19" s="30">
        <f t="shared" si="2"/>
        <v>0</v>
      </c>
      <c r="I19" s="31">
        <f t="shared" si="3"/>
        <v>100</v>
      </c>
      <c r="J19" s="30">
        <v>25000000</v>
      </c>
      <c r="K19" s="30">
        <f t="shared" si="4"/>
        <v>0</v>
      </c>
      <c r="L19" s="32">
        <f t="shared" si="5"/>
        <v>100</v>
      </c>
      <c r="M19" s="30">
        <f t="shared" si="6"/>
        <v>0</v>
      </c>
      <c r="N19" s="32">
        <f t="shared" si="7"/>
        <v>100</v>
      </c>
    </row>
    <row r="20" spans="1:14" ht="20.100000000000001" customHeight="1" x14ac:dyDescent="0.2">
      <c r="A20" s="5" t="s">
        <v>63</v>
      </c>
      <c r="B20" s="10" t="s">
        <v>65</v>
      </c>
      <c r="C20" s="30">
        <v>34000000</v>
      </c>
      <c r="D20" s="30">
        <v>34000000</v>
      </c>
      <c r="E20" s="30">
        <f t="shared" si="0"/>
        <v>0</v>
      </c>
      <c r="F20" s="31">
        <f t="shared" si="1"/>
        <v>100</v>
      </c>
      <c r="G20" s="30">
        <v>34000000</v>
      </c>
      <c r="H20" s="30">
        <f t="shared" si="2"/>
        <v>0</v>
      </c>
      <c r="I20" s="31">
        <f t="shared" si="3"/>
        <v>100</v>
      </c>
      <c r="J20" s="30">
        <v>34000000</v>
      </c>
      <c r="K20" s="30">
        <f t="shared" si="4"/>
        <v>0</v>
      </c>
      <c r="L20" s="32">
        <f t="shared" si="5"/>
        <v>100</v>
      </c>
      <c r="M20" s="30">
        <f t="shared" si="6"/>
        <v>0</v>
      </c>
      <c r="N20" s="32">
        <f t="shared" si="7"/>
        <v>100</v>
      </c>
    </row>
    <row r="21" spans="1:14" ht="20.100000000000001" customHeight="1" x14ac:dyDescent="0.2">
      <c r="A21" s="5" t="s">
        <v>17</v>
      </c>
      <c r="B21" s="10" t="s">
        <v>18</v>
      </c>
      <c r="C21" s="30">
        <f>C22+C23</f>
        <v>67769300</v>
      </c>
      <c r="D21" s="30">
        <f>D22+D23</f>
        <v>67609700</v>
      </c>
      <c r="E21" s="30">
        <f t="shared" si="0"/>
        <v>-159600</v>
      </c>
      <c r="F21" s="31">
        <f t="shared" si="1"/>
        <v>99.764495132751847</v>
      </c>
      <c r="G21" s="30">
        <f>G22+G23</f>
        <v>67513800</v>
      </c>
      <c r="H21" s="30">
        <f t="shared" si="2"/>
        <v>-95900</v>
      </c>
      <c r="I21" s="31">
        <f t="shared" si="3"/>
        <v>99.858156447965314</v>
      </c>
      <c r="J21" s="30">
        <f>J22+J23</f>
        <v>67557900</v>
      </c>
      <c r="K21" s="30">
        <f t="shared" si="4"/>
        <v>44100</v>
      </c>
      <c r="L21" s="32">
        <f t="shared" si="5"/>
        <v>100.0653199790265</v>
      </c>
      <c r="M21" s="30">
        <f t="shared" si="6"/>
        <v>-211400</v>
      </c>
      <c r="N21" s="32">
        <f t="shared" si="7"/>
        <v>99.688059342504644</v>
      </c>
    </row>
    <row r="22" spans="1:14" ht="27" customHeight="1" x14ac:dyDescent="0.2">
      <c r="A22" s="5" t="s">
        <v>67</v>
      </c>
      <c r="B22" s="10" t="s">
        <v>66</v>
      </c>
      <c r="C22" s="30">
        <v>53416000</v>
      </c>
      <c r="D22" s="30">
        <v>56091000</v>
      </c>
      <c r="E22" s="30">
        <f t="shared" si="0"/>
        <v>2675000</v>
      </c>
      <c r="F22" s="31">
        <f t="shared" si="1"/>
        <v>105.00786281264041</v>
      </c>
      <c r="G22" s="30">
        <v>55861800</v>
      </c>
      <c r="H22" s="30">
        <f t="shared" si="2"/>
        <v>-229200</v>
      </c>
      <c r="I22" s="31">
        <f t="shared" si="3"/>
        <v>99.591378295983318</v>
      </c>
      <c r="J22" s="30">
        <v>55976400</v>
      </c>
      <c r="K22" s="30">
        <f t="shared" si="4"/>
        <v>114600</v>
      </c>
      <c r="L22" s="32">
        <f t="shared" si="5"/>
        <v>100.20514913590324</v>
      </c>
      <c r="M22" s="30">
        <f t="shared" si="6"/>
        <v>2560400</v>
      </c>
      <c r="N22" s="32">
        <f t="shared" si="7"/>
        <v>104.79332035345215</v>
      </c>
    </row>
    <row r="23" spans="1:14" ht="30" customHeight="1" x14ac:dyDescent="0.2">
      <c r="A23" s="5" t="s">
        <v>69</v>
      </c>
      <c r="B23" s="10" t="s">
        <v>68</v>
      </c>
      <c r="C23" s="30">
        <v>14353300</v>
      </c>
      <c r="D23" s="30">
        <v>11518700</v>
      </c>
      <c r="E23" s="30">
        <f t="shared" si="0"/>
        <v>-2834600</v>
      </c>
      <c r="F23" s="31">
        <f t="shared" si="1"/>
        <v>80.251231424132428</v>
      </c>
      <c r="G23" s="30">
        <v>11652000</v>
      </c>
      <c r="H23" s="30">
        <f t="shared" si="2"/>
        <v>133300</v>
      </c>
      <c r="I23" s="31">
        <f t="shared" si="3"/>
        <v>101.15724864785089</v>
      </c>
      <c r="J23" s="30">
        <v>11581500</v>
      </c>
      <c r="K23" s="30">
        <f t="shared" si="4"/>
        <v>-70500</v>
      </c>
      <c r="L23" s="32">
        <f t="shared" si="5"/>
        <v>99.394953656024725</v>
      </c>
      <c r="M23" s="30">
        <f t="shared" si="6"/>
        <v>-2771800</v>
      </c>
      <c r="N23" s="32">
        <f t="shared" si="7"/>
        <v>80.688761469487858</v>
      </c>
    </row>
    <row r="24" spans="1:14" ht="20.100000000000001" customHeight="1" x14ac:dyDescent="0.2">
      <c r="A24" s="5" t="s">
        <v>19</v>
      </c>
      <c r="B24" s="10" t="s">
        <v>20</v>
      </c>
      <c r="C24" s="30">
        <f t="shared" ref="C24" si="8">C25+C27</f>
        <v>23547200</v>
      </c>
      <c r="D24" s="30">
        <f>D25+D27+D26</f>
        <v>24523100</v>
      </c>
      <c r="E24" s="30">
        <f t="shared" si="0"/>
        <v>975900</v>
      </c>
      <c r="F24" s="31">
        <f t="shared" si="1"/>
        <v>104.14444180199769</v>
      </c>
      <c r="G24" s="30">
        <f>G25+G27+G26</f>
        <v>24178100</v>
      </c>
      <c r="H24" s="30">
        <f t="shared" si="2"/>
        <v>-345000</v>
      </c>
      <c r="I24" s="31">
        <f t="shared" si="3"/>
        <v>98.593163180837664</v>
      </c>
      <c r="J24" s="30">
        <f>J25+J27+J26</f>
        <v>24194200</v>
      </c>
      <c r="K24" s="30">
        <f t="shared" si="4"/>
        <v>16100</v>
      </c>
      <c r="L24" s="32">
        <f t="shared" si="5"/>
        <v>100.06658918608163</v>
      </c>
      <c r="M24" s="30">
        <f t="shared" si="6"/>
        <v>647000</v>
      </c>
      <c r="N24" s="32">
        <f t="shared" si="7"/>
        <v>102.74767275939389</v>
      </c>
    </row>
    <row r="25" spans="1:14" ht="36.75" customHeight="1" x14ac:dyDescent="0.2">
      <c r="A25" s="5" t="s">
        <v>136</v>
      </c>
      <c r="B25" s="10" t="s">
        <v>137</v>
      </c>
      <c r="C25" s="30">
        <v>23432200</v>
      </c>
      <c r="D25" s="30">
        <v>24433100</v>
      </c>
      <c r="E25" s="30">
        <f t="shared" si="0"/>
        <v>1000900</v>
      </c>
      <c r="F25" s="31">
        <f t="shared" si="1"/>
        <v>104.27147258900146</v>
      </c>
      <c r="G25" s="30">
        <v>24088100</v>
      </c>
      <c r="H25" s="30">
        <f t="shared" si="2"/>
        <v>-345000</v>
      </c>
      <c r="I25" s="31">
        <f t="shared" si="3"/>
        <v>98.587981058482143</v>
      </c>
      <c r="J25" s="30">
        <v>24104200</v>
      </c>
      <c r="K25" s="30">
        <f t="shared" si="4"/>
        <v>16100</v>
      </c>
      <c r="L25" s="32">
        <f t="shared" si="5"/>
        <v>100.06683798224019</v>
      </c>
      <c r="M25" s="30">
        <f t="shared" si="6"/>
        <v>672000</v>
      </c>
      <c r="N25" s="32">
        <f t="shared" si="7"/>
        <v>102.86784851614445</v>
      </c>
    </row>
    <row r="26" spans="1:14" ht="32.25" customHeight="1" x14ac:dyDescent="0.2">
      <c r="A26" s="22" t="s">
        <v>138</v>
      </c>
      <c r="B26" s="23" t="s">
        <v>139</v>
      </c>
      <c r="C26" s="30">
        <v>0</v>
      </c>
      <c r="D26" s="30">
        <v>10000</v>
      </c>
      <c r="E26" s="30">
        <f t="shared" si="0"/>
        <v>10000</v>
      </c>
      <c r="F26" s="31">
        <v>0</v>
      </c>
      <c r="G26" s="30">
        <v>10000</v>
      </c>
      <c r="H26" s="30">
        <f t="shared" si="2"/>
        <v>0</v>
      </c>
      <c r="I26" s="31">
        <f t="shared" si="3"/>
        <v>100</v>
      </c>
      <c r="J26" s="30">
        <v>10000</v>
      </c>
      <c r="K26" s="30">
        <f t="shared" si="4"/>
        <v>0</v>
      </c>
      <c r="L26" s="32">
        <f t="shared" si="5"/>
        <v>100</v>
      </c>
      <c r="M26" s="30">
        <f t="shared" si="6"/>
        <v>10000</v>
      </c>
      <c r="N26" s="32">
        <v>0</v>
      </c>
    </row>
    <row r="27" spans="1:14" ht="66.75" customHeight="1" x14ac:dyDescent="0.2">
      <c r="A27" s="22" t="s">
        <v>128</v>
      </c>
      <c r="B27" s="23" t="s">
        <v>129</v>
      </c>
      <c r="C27" s="30">
        <v>115000</v>
      </c>
      <c r="D27" s="30">
        <v>80000</v>
      </c>
      <c r="E27" s="30">
        <f t="shared" si="0"/>
        <v>-35000</v>
      </c>
      <c r="F27" s="31">
        <f t="shared" si="1"/>
        <v>69.565217391304344</v>
      </c>
      <c r="G27" s="30">
        <v>80000</v>
      </c>
      <c r="H27" s="30">
        <f t="shared" si="2"/>
        <v>0</v>
      </c>
      <c r="I27" s="31">
        <f t="shared" si="3"/>
        <v>100</v>
      </c>
      <c r="J27" s="30">
        <v>80000</v>
      </c>
      <c r="K27" s="30">
        <f t="shared" si="4"/>
        <v>0</v>
      </c>
      <c r="L27" s="32">
        <f t="shared" si="5"/>
        <v>100</v>
      </c>
      <c r="M27" s="30">
        <f t="shared" si="6"/>
        <v>-35000</v>
      </c>
      <c r="N27" s="32">
        <f t="shared" si="7"/>
        <v>69.565217391304344</v>
      </c>
    </row>
    <row r="28" spans="1:14" s="15" customFormat="1" ht="20.100000000000001" customHeight="1" x14ac:dyDescent="0.2">
      <c r="A28" s="2"/>
      <c r="B28" s="3" t="s">
        <v>21</v>
      </c>
      <c r="C28" s="27">
        <f>C29+C38+C40+C43+C47</f>
        <v>441485470</v>
      </c>
      <c r="D28" s="27">
        <f>D29+D38+D40+D43+D47</f>
        <v>525910339</v>
      </c>
      <c r="E28" s="27">
        <f t="shared" si="0"/>
        <v>84424869</v>
      </c>
      <c r="F28" s="28">
        <f t="shared" si="1"/>
        <v>119.12290997934767</v>
      </c>
      <c r="G28" s="27">
        <f>G29+G38+G40+G43+G47</f>
        <v>497307354</v>
      </c>
      <c r="H28" s="27">
        <f t="shared" si="2"/>
        <v>-28602985</v>
      </c>
      <c r="I28" s="28">
        <f t="shared" si="3"/>
        <v>94.56124307151147</v>
      </c>
      <c r="J28" s="27">
        <f>J29+J38+J40+J43+J47</f>
        <v>488799554</v>
      </c>
      <c r="K28" s="27">
        <f t="shared" si="4"/>
        <v>-8507800</v>
      </c>
      <c r="L28" s="29">
        <f t="shared" si="5"/>
        <v>98.289226987783493</v>
      </c>
      <c r="M28" s="27">
        <f t="shared" si="6"/>
        <v>47314084</v>
      </c>
      <c r="N28" s="29">
        <f t="shared" si="7"/>
        <v>110.71701952048387</v>
      </c>
    </row>
    <row r="29" spans="1:14" ht="30.75" customHeight="1" x14ac:dyDescent="0.2">
      <c r="A29" s="5" t="s">
        <v>22</v>
      </c>
      <c r="B29" s="9" t="s">
        <v>23</v>
      </c>
      <c r="C29" s="30">
        <f>C30+C35+C36+C31+C32+C33+C34</f>
        <v>361728448</v>
      </c>
      <c r="D29" s="30">
        <f>D30+D35+D36+D31+D32+D33+D34+D37</f>
        <v>410379672</v>
      </c>
      <c r="E29" s="30">
        <f t="shared" si="0"/>
        <v>48651224</v>
      </c>
      <c r="F29" s="31">
        <f t="shared" si="1"/>
        <v>113.44965381323837</v>
      </c>
      <c r="G29" s="30">
        <f>G30+G35+G36+G31+G32+G33+G34+G37</f>
        <v>405654922</v>
      </c>
      <c r="H29" s="30">
        <f t="shared" si="2"/>
        <v>-4724750</v>
      </c>
      <c r="I29" s="31">
        <f t="shared" si="3"/>
        <v>98.848688099736094</v>
      </c>
      <c r="J29" s="30">
        <f>J30+J35+J36+J31+J32+J33+J34+J37</f>
        <v>404478622</v>
      </c>
      <c r="K29" s="30">
        <f t="shared" si="4"/>
        <v>-1176300</v>
      </c>
      <c r="L29" s="32">
        <f t="shared" si="5"/>
        <v>99.710024472475155</v>
      </c>
      <c r="M29" s="30">
        <f t="shared" si="6"/>
        <v>42750174</v>
      </c>
      <c r="N29" s="32">
        <f t="shared" si="7"/>
        <v>111.81830575846774</v>
      </c>
    </row>
    <row r="30" spans="1:14" ht="42" customHeight="1" x14ac:dyDescent="0.2">
      <c r="A30" s="5" t="s">
        <v>71</v>
      </c>
      <c r="B30" s="9" t="s">
        <v>70</v>
      </c>
      <c r="C30" s="30">
        <v>3507000</v>
      </c>
      <c r="D30" s="30">
        <v>2173000</v>
      </c>
      <c r="E30" s="30">
        <f t="shared" si="0"/>
        <v>-1334000</v>
      </c>
      <c r="F30" s="31">
        <f t="shared" si="1"/>
        <v>61.961790704305677</v>
      </c>
      <c r="G30" s="30">
        <v>2052100</v>
      </c>
      <c r="H30" s="30">
        <f t="shared" si="2"/>
        <v>-120900</v>
      </c>
      <c r="I30" s="31">
        <f t="shared" si="3"/>
        <v>94.436263230556833</v>
      </c>
      <c r="J30" s="30">
        <v>2150800</v>
      </c>
      <c r="K30" s="30">
        <f t="shared" si="4"/>
        <v>98700</v>
      </c>
      <c r="L30" s="32">
        <f t="shared" si="5"/>
        <v>104.80970712928219</v>
      </c>
      <c r="M30" s="30">
        <f t="shared" si="6"/>
        <v>-1356200</v>
      </c>
      <c r="N30" s="32">
        <f t="shared" si="7"/>
        <v>61.328771029369832</v>
      </c>
    </row>
    <row r="31" spans="1:14" ht="63.75" x14ac:dyDescent="0.2">
      <c r="A31" s="5" t="s">
        <v>72</v>
      </c>
      <c r="B31" s="9" t="s">
        <v>73</v>
      </c>
      <c r="C31" s="30">
        <v>302430000</v>
      </c>
      <c r="D31" s="30">
        <v>350000000</v>
      </c>
      <c r="E31" s="30">
        <f t="shared" si="0"/>
        <v>47570000</v>
      </c>
      <c r="F31" s="31">
        <f t="shared" si="1"/>
        <v>115.72925966339318</v>
      </c>
      <c r="G31" s="30">
        <v>350000000</v>
      </c>
      <c r="H31" s="30">
        <f t="shared" si="2"/>
        <v>0</v>
      </c>
      <c r="I31" s="31">
        <f t="shared" si="3"/>
        <v>100</v>
      </c>
      <c r="J31" s="30">
        <v>350000000</v>
      </c>
      <c r="K31" s="30">
        <f t="shared" si="4"/>
        <v>0</v>
      </c>
      <c r="L31" s="32">
        <f t="shared" si="5"/>
        <v>100</v>
      </c>
      <c r="M31" s="30">
        <f t="shared" si="6"/>
        <v>47570000</v>
      </c>
      <c r="N31" s="32">
        <f t="shared" si="7"/>
        <v>115.72925966339318</v>
      </c>
    </row>
    <row r="32" spans="1:14" ht="51" x14ac:dyDescent="0.2">
      <c r="A32" s="5" t="s">
        <v>74</v>
      </c>
      <c r="B32" s="9" t="s">
        <v>75</v>
      </c>
      <c r="C32" s="30">
        <v>583700</v>
      </c>
      <c r="D32" s="30">
        <v>607000</v>
      </c>
      <c r="E32" s="30">
        <f t="shared" si="0"/>
        <v>23300</v>
      </c>
      <c r="F32" s="31">
        <f t="shared" si="1"/>
        <v>103.99177659756724</v>
      </c>
      <c r="G32" s="30">
        <v>631300</v>
      </c>
      <c r="H32" s="30">
        <f t="shared" si="2"/>
        <v>24300</v>
      </c>
      <c r="I32" s="31">
        <f t="shared" si="3"/>
        <v>104.00329489291597</v>
      </c>
      <c r="J32" s="30">
        <v>631300</v>
      </c>
      <c r="K32" s="30">
        <f t="shared" si="4"/>
        <v>0</v>
      </c>
      <c r="L32" s="32">
        <f t="shared" si="5"/>
        <v>100</v>
      </c>
      <c r="M32" s="30">
        <f t="shared" si="6"/>
        <v>47600</v>
      </c>
      <c r="N32" s="32">
        <f t="shared" si="7"/>
        <v>108.15487407915026</v>
      </c>
    </row>
    <row r="33" spans="1:14" ht="51" x14ac:dyDescent="0.2">
      <c r="A33" s="5" t="s">
        <v>76</v>
      </c>
      <c r="B33" s="9" t="s">
        <v>77</v>
      </c>
      <c r="C33" s="30">
        <v>18248</v>
      </c>
      <c r="D33" s="30">
        <v>191522</v>
      </c>
      <c r="E33" s="30">
        <f t="shared" si="0"/>
        <v>173274</v>
      </c>
      <c r="F33" s="31">
        <f t="shared" si="1"/>
        <v>1049.5506356861026</v>
      </c>
      <c r="G33" s="30">
        <v>191522</v>
      </c>
      <c r="H33" s="30">
        <f t="shared" si="2"/>
        <v>0</v>
      </c>
      <c r="I33" s="31">
        <f t="shared" si="3"/>
        <v>100</v>
      </c>
      <c r="J33" s="30">
        <v>191522</v>
      </c>
      <c r="K33" s="30">
        <f t="shared" si="4"/>
        <v>0</v>
      </c>
      <c r="L33" s="32">
        <f t="shared" si="5"/>
        <v>100</v>
      </c>
      <c r="M33" s="30">
        <f t="shared" si="6"/>
        <v>173274</v>
      </c>
      <c r="N33" s="32">
        <f t="shared" si="7"/>
        <v>1049.5506356861026</v>
      </c>
    </row>
    <row r="34" spans="1:14" ht="30.75" customHeight="1" x14ac:dyDescent="0.2">
      <c r="A34" s="5" t="s">
        <v>78</v>
      </c>
      <c r="B34" s="9" t="s">
        <v>79</v>
      </c>
      <c r="C34" s="30">
        <v>50900000</v>
      </c>
      <c r="D34" s="30">
        <v>50582000</v>
      </c>
      <c r="E34" s="30">
        <f t="shared" si="0"/>
        <v>-318000</v>
      </c>
      <c r="F34" s="31">
        <f t="shared" si="1"/>
        <v>99.375245579567789</v>
      </c>
      <c r="G34" s="30">
        <v>46100000</v>
      </c>
      <c r="H34" s="30">
        <f t="shared" si="2"/>
        <v>-4482000</v>
      </c>
      <c r="I34" s="31">
        <f t="shared" si="3"/>
        <v>91.139140405677907</v>
      </c>
      <c r="J34" s="30">
        <v>45000000</v>
      </c>
      <c r="K34" s="30">
        <f t="shared" si="4"/>
        <v>-1100000</v>
      </c>
      <c r="L34" s="32">
        <f t="shared" si="5"/>
        <v>97.613882863340564</v>
      </c>
      <c r="M34" s="30">
        <f t="shared" si="6"/>
        <v>-5900000</v>
      </c>
      <c r="N34" s="32">
        <f t="shared" si="7"/>
        <v>88.408644400785846</v>
      </c>
    </row>
    <row r="35" spans="1:14" ht="42" customHeight="1" x14ac:dyDescent="0.2">
      <c r="A35" s="5" t="s">
        <v>80</v>
      </c>
      <c r="B35" s="9" t="s">
        <v>81</v>
      </c>
      <c r="C35" s="30">
        <v>289500</v>
      </c>
      <c r="D35" s="30">
        <v>1026150</v>
      </c>
      <c r="E35" s="30">
        <f t="shared" si="0"/>
        <v>736650</v>
      </c>
      <c r="F35" s="31">
        <f t="shared" si="1"/>
        <v>354.45595854922283</v>
      </c>
      <c r="G35" s="30">
        <v>880000</v>
      </c>
      <c r="H35" s="30">
        <f t="shared" si="2"/>
        <v>-146150</v>
      </c>
      <c r="I35" s="31">
        <f t="shared" si="3"/>
        <v>85.75744286897627</v>
      </c>
      <c r="J35" s="30">
        <v>705000</v>
      </c>
      <c r="K35" s="30">
        <f t="shared" si="4"/>
        <v>-175000</v>
      </c>
      <c r="L35" s="32">
        <f t="shared" si="5"/>
        <v>80.11363636363636</v>
      </c>
      <c r="M35" s="30">
        <f t="shared" si="6"/>
        <v>415500</v>
      </c>
      <c r="N35" s="32">
        <f t="shared" si="7"/>
        <v>243.52331606217618</v>
      </c>
    </row>
    <row r="36" spans="1:14" ht="64.5" customHeight="1" x14ac:dyDescent="0.2">
      <c r="A36" s="5" t="s">
        <v>82</v>
      </c>
      <c r="B36" s="9" t="s">
        <v>83</v>
      </c>
      <c r="C36" s="30">
        <v>4000000</v>
      </c>
      <c r="D36" s="30">
        <v>4000000</v>
      </c>
      <c r="E36" s="30">
        <f t="shared" si="0"/>
        <v>0</v>
      </c>
      <c r="F36" s="31">
        <f t="shared" si="1"/>
        <v>100</v>
      </c>
      <c r="G36" s="30">
        <v>4000000</v>
      </c>
      <c r="H36" s="30">
        <f t="shared" si="2"/>
        <v>0</v>
      </c>
      <c r="I36" s="31">
        <f t="shared" si="3"/>
        <v>100</v>
      </c>
      <c r="J36" s="30">
        <v>4000000</v>
      </c>
      <c r="K36" s="30">
        <f t="shared" si="4"/>
        <v>0</v>
      </c>
      <c r="L36" s="32">
        <f t="shared" si="5"/>
        <v>100</v>
      </c>
      <c r="M36" s="30">
        <f t="shared" si="6"/>
        <v>0</v>
      </c>
      <c r="N36" s="32">
        <f t="shared" si="7"/>
        <v>100</v>
      </c>
    </row>
    <row r="37" spans="1:14" ht="79.5" customHeight="1" x14ac:dyDescent="0.2">
      <c r="A37" s="5" t="s">
        <v>140</v>
      </c>
      <c r="B37" s="9" t="s">
        <v>141</v>
      </c>
      <c r="C37" s="30">
        <v>0</v>
      </c>
      <c r="D37" s="30">
        <v>1800000</v>
      </c>
      <c r="E37" s="30">
        <f t="shared" si="0"/>
        <v>1800000</v>
      </c>
      <c r="F37" s="31">
        <v>0</v>
      </c>
      <c r="G37" s="30">
        <v>1800000</v>
      </c>
      <c r="H37" s="30">
        <f t="shared" si="2"/>
        <v>0</v>
      </c>
      <c r="I37" s="31">
        <f t="shared" si="3"/>
        <v>100</v>
      </c>
      <c r="J37" s="30">
        <v>1800000</v>
      </c>
      <c r="K37" s="30">
        <f t="shared" si="4"/>
        <v>0</v>
      </c>
      <c r="L37" s="32">
        <f t="shared" si="5"/>
        <v>100</v>
      </c>
      <c r="M37" s="30">
        <f t="shared" si="6"/>
        <v>1800000</v>
      </c>
      <c r="N37" s="32">
        <v>0</v>
      </c>
    </row>
    <row r="38" spans="1:14" ht="20.100000000000001" customHeight="1" x14ac:dyDescent="0.2">
      <c r="A38" s="5" t="s">
        <v>24</v>
      </c>
      <c r="B38" s="9" t="s">
        <v>25</v>
      </c>
      <c r="C38" s="30">
        <f>C39</f>
        <v>12229472</v>
      </c>
      <c r="D38" s="30">
        <f>D39</f>
        <v>21492867</v>
      </c>
      <c r="E38" s="30">
        <f t="shared" si="0"/>
        <v>9263395</v>
      </c>
      <c r="F38" s="31">
        <f t="shared" si="1"/>
        <v>175.74648357672351</v>
      </c>
      <c r="G38" s="30">
        <f>G39</f>
        <v>18061232</v>
      </c>
      <c r="H38" s="30">
        <f t="shared" si="2"/>
        <v>-3431635</v>
      </c>
      <c r="I38" s="31">
        <f t="shared" si="3"/>
        <v>84.033609848327814</v>
      </c>
      <c r="J38" s="30">
        <f>J39</f>
        <v>18061232</v>
      </c>
      <c r="K38" s="30">
        <f t="shared" si="4"/>
        <v>0</v>
      </c>
      <c r="L38" s="32">
        <f t="shared" si="5"/>
        <v>100</v>
      </c>
      <c r="M38" s="30">
        <f t="shared" si="6"/>
        <v>5831760</v>
      </c>
      <c r="N38" s="32">
        <f t="shared" si="7"/>
        <v>147.68611433101938</v>
      </c>
    </row>
    <row r="39" spans="1:14" ht="20.100000000000001" customHeight="1" x14ac:dyDescent="0.2">
      <c r="A39" s="5" t="s">
        <v>26</v>
      </c>
      <c r="B39" s="9" t="s">
        <v>27</v>
      </c>
      <c r="C39" s="30">
        <v>12229472</v>
      </c>
      <c r="D39" s="30">
        <v>21492867</v>
      </c>
      <c r="E39" s="30">
        <f t="shared" si="0"/>
        <v>9263395</v>
      </c>
      <c r="F39" s="31">
        <f t="shared" si="1"/>
        <v>175.74648357672351</v>
      </c>
      <c r="G39" s="30">
        <v>18061232</v>
      </c>
      <c r="H39" s="30">
        <f t="shared" si="2"/>
        <v>-3431635</v>
      </c>
      <c r="I39" s="31">
        <f t="shared" si="3"/>
        <v>84.033609848327814</v>
      </c>
      <c r="J39" s="30">
        <v>18061232</v>
      </c>
      <c r="K39" s="30">
        <f t="shared" si="4"/>
        <v>0</v>
      </c>
      <c r="L39" s="32">
        <f t="shared" si="5"/>
        <v>100</v>
      </c>
      <c r="M39" s="30">
        <f t="shared" si="6"/>
        <v>5831760</v>
      </c>
      <c r="N39" s="32">
        <f t="shared" si="7"/>
        <v>147.68611433101938</v>
      </c>
    </row>
    <row r="40" spans="1:14" ht="20.100000000000001" customHeight="1" x14ac:dyDescent="0.2">
      <c r="A40" s="5" t="s">
        <v>28</v>
      </c>
      <c r="B40" s="9" t="s">
        <v>48</v>
      </c>
      <c r="C40" s="30">
        <f>C41+C42</f>
        <v>7985900</v>
      </c>
      <c r="D40" s="30">
        <f>D41+D42</f>
        <v>7540500</v>
      </c>
      <c r="E40" s="30">
        <f>D40-C40</f>
        <v>-445400</v>
      </c>
      <c r="F40" s="31">
        <f t="shared" si="1"/>
        <v>94.42266995579709</v>
      </c>
      <c r="G40" s="30">
        <f>G41+G42</f>
        <v>7540500</v>
      </c>
      <c r="H40" s="30">
        <f t="shared" si="2"/>
        <v>0</v>
      </c>
      <c r="I40" s="31">
        <f t="shared" si="3"/>
        <v>100</v>
      </c>
      <c r="J40" s="30">
        <f>J41+J42</f>
        <v>7540500</v>
      </c>
      <c r="K40" s="30">
        <f t="shared" si="4"/>
        <v>0</v>
      </c>
      <c r="L40" s="32">
        <f t="shared" si="5"/>
        <v>100</v>
      </c>
      <c r="M40" s="30">
        <f t="shared" si="6"/>
        <v>-445400</v>
      </c>
      <c r="N40" s="32">
        <f t="shared" si="7"/>
        <v>94.42266995579709</v>
      </c>
    </row>
    <row r="41" spans="1:14" ht="25.5" x14ac:dyDescent="0.2">
      <c r="A41" s="5" t="s">
        <v>84</v>
      </c>
      <c r="B41" s="9" t="s">
        <v>85</v>
      </c>
      <c r="C41" s="30">
        <v>5624900</v>
      </c>
      <c r="D41" s="30">
        <v>5479100</v>
      </c>
      <c r="E41" s="30">
        <f t="shared" si="0"/>
        <v>-145800</v>
      </c>
      <c r="F41" s="31">
        <f t="shared" si="1"/>
        <v>97.407953919180784</v>
      </c>
      <c r="G41" s="30">
        <v>5479100</v>
      </c>
      <c r="H41" s="30">
        <f t="shared" si="2"/>
        <v>0</v>
      </c>
      <c r="I41" s="31">
        <f t="shared" si="3"/>
        <v>100</v>
      </c>
      <c r="J41" s="30">
        <v>5479100</v>
      </c>
      <c r="K41" s="30">
        <f t="shared" si="4"/>
        <v>0</v>
      </c>
      <c r="L41" s="32">
        <f t="shared" si="5"/>
        <v>100</v>
      </c>
      <c r="M41" s="30">
        <f t="shared" si="6"/>
        <v>-145800</v>
      </c>
      <c r="N41" s="32">
        <f t="shared" si="7"/>
        <v>97.407953919180784</v>
      </c>
    </row>
    <row r="42" spans="1:14" ht="18" customHeight="1" x14ac:dyDescent="0.2">
      <c r="A42" s="21" t="s">
        <v>86</v>
      </c>
      <c r="B42" s="20" t="s">
        <v>87</v>
      </c>
      <c r="C42" s="30">
        <v>2361000</v>
      </c>
      <c r="D42" s="30">
        <v>2061400</v>
      </c>
      <c r="E42" s="30">
        <f t="shared" si="0"/>
        <v>-299600</v>
      </c>
      <c r="F42" s="31">
        <f t="shared" si="1"/>
        <v>87.310461668784413</v>
      </c>
      <c r="G42" s="30">
        <v>2061400</v>
      </c>
      <c r="H42" s="30">
        <f t="shared" si="2"/>
        <v>0</v>
      </c>
      <c r="I42" s="31">
        <f t="shared" si="3"/>
        <v>100</v>
      </c>
      <c r="J42" s="30">
        <v>2061400</v>
      </c>
      <c r="K42" s="30">
        <f t="shared" si="4"/>
        <v>0</v>
      </c>
      <c r="L42" s="32">
        <f t="shared" si="5"/>
        <v>100</v>
      </c>
      <c r="M42" s="30">
        <f t="shared" si="6"/>
        <v>-299600</v>
      </c>
      <c r="N42" s="32">
        <f t="shared" si="7"/>
        <v>87.310461668784413</v>
      </c>
    </row>
    <row r="43" spans="1:14" ht="20.100000000000001" customHeight="1" x14ac:dyDescent="0.2">
      <c r="A43" s="5" t="s">
        <v>29</v>
      </c>
      <c r="B43" s="9" t="s">
        <v>30</v>
      </c>
      <c r="C43" s="30">
        <f>C45+C46+C44</f>
        <v>39770000</v>
      </c>
      <c r="D43" s="30">
        <f>D45+D46+D44</f>
        <v>69264700</v>
      </c>
      <c r="E43" s="30">
        <f t="shared" si="0"/>
        <v>29494700</v>
      </c>
      <c r="F43" s="31">
        <f t="shared" si="1"/>
        <v>174.16318833291427</v>
      </c>
      <c r="G43" s="30">
        <f>G45+G46+G44</f>
        <v>48817500</v>
      </c>
      <c r="H43" s="30">
        <f t="shared" si="2"/>
        <v>-20447200</v>
      </c>
      <c r="I43" s="31">
        <f t="shared" si="3"/>
        <v>70.479623819925592</v>
      </c>
      <c r="J43" s="30">
        <f>J45+J46+J44</f>
        <v>41487000</v>
      </c>
      <c r="K43" s="30">
        <f t="shared" si="4"/>
        <v>-7330500</v>
      </c>
      <c r="L43" s="32">
        <f t="shared" si="5"/>
        <v>84.983868489783376</v>
      </c>
      <c r="M43" s="30">
        <f t="shared" si="6"/>
        <v>1717000</v>
      </c>
      <c r="N43" s="32">
        <f t="shared" si="7"/>
        <v>104.31732461654512</v>
      </c>
    </row>
    <row r="44" spans="1:14" ht="28.5" customHeight="1" x14ac:dyDescent="0.2">
      <c r="A44" s="5" t="s">
        <v>88</v>
      </c>
      <c r="B44" s="9" t="s">
        <v>89</v>
      </c>
      <c r="C44" s="30">
        <v>25430000</v>
      </c>
      <c r="D44" s="30">
        <v>55609000</v>
      </c>
      <c r="E44" s="30">
        <f t="shared" si="0"/>
        <v>30179000</v>
      </c>
      <c r="F44" s="31">
        <f t="shared" si="1"/>
        <v>218.67479355092411</v>
      </c>
      <c r="G44" s="30">
        <v>35313000</v>
      </c>
      <c r="H44" s="30">
        <f t="shared" si="2"/>
        <v>-20296000</v>
      </c>
      <c r="I44" s="31">
        <f t="shared" si="3"/>
        <v>63.502310777032498</v>
      </c>
      <c r="J44" s="30">
        <v>28800000</v>
      </c>
      <c r="K44" s="30">
        <f t="shared" si="4"/>
        <v>-6513000</v>
      </c>
      <c r="L44" s="32">
        <f t="shared" si="5"/>
        <v>81.556367343471251</v>
      </c>
      <c r="M44" s="30">
        <f t="shared" si="6"/>
        <v>3370000</v>
      </c>
      <c r="N44" s="32">
        <f t="shared" si="7"/>
        <v>113.25206449075895</v>
      </c>
    </row>
    <row r="45" spans="1:14" ht="66" customHeight="1" x14ac:dyDescent="0.2">
      <c r="A45" s="5" t="s">
        <v>45</v>
      </c>
      <c r="B45" s="11" t="s">
        <v>46</v>
      </c>
      <c r="C45" s="30">
        <v>6840000</v>
      </c>
      <c r="D45" s="30">
        <v>6155700</v>
      </c>
      <c r="E45" s="30">
        <f t="shared" si="0"/>
        <v>-684300</v>
      </c>
      <c r="F45" s="31">
        <f t="shared" si="1"/>
        <v>89.995614035087726</v>
      </c>
      <c r="G45" s="30">
        <v>6004500</v>
      </c>
      <c r="H45" s="30">
        <f t="shared" si="2"/>
        <v>-151200</v>
      </c>
      <c r="I45" s="31">
        <f t="shared" si="3"/>
        <v>97.543739948340558</v>
      </c>
      <c r="J45" s="30">
        <v>5187000</v>
      </c>
      <c r="K45" s="30">
        <f t="shared" si="4"/>
        <v>-817500</v>
      </c>
      <c r="L45" s="32">
        <f t="shared" si="5"/>
        <v>86.385211091681242</v>
      </c>
      <c r="M45" s="30">
        <f t="shared" si="6"/>
        <v>-1653000</v>
      </c>
      <c r="N45" s="32">
        <f t="shared" si="7"/>
        <v>75.833333333333329</v>
      </c>
    </row>
    <row r="46" spans="1:14" ht="38.25" x14ac:dyDescent="0.2">
      <c r="A46" s="5" t="s">
        <v>90</v>
      </c>
      <c r="B46" s="11" t="s">
        <v>91</v>
      </c>
      <c r="C46" s="30">
        <v>7500000</v>
      </c>
      <c r="D46" s="30">
        <v>7500000</v>
      </c>
      <c r="E46" s="30">
        <f t="shared" si="0"/>
        <v>0</v>
      </c>
      <c r="F46" s="31">
        <f t="shared" si="1"/>
        <v>100</v>
      </c>
      <c r="G46" s="30">
        <v>7500000</v>
      </c>
      <c r="H46" s="30">
        <f t="shared" si="2"/>
        <v>0</v>
      </c>
      <c r="I46" s="31">
        <f t="shared" si="3"/>
        <v>100</v>
      </c>
      <c r="J46" s="30">
        <v>7500000</v>
      </c>
      <c r="K46" s="30">
        <f t="shared" si="4"/>
        <v>0</v>
      </c>
      <c r="L46" s="32">
        <f t="shared" si="5"/>
        <v>100</v>
      </c>
      <c r="M46" s="30">
        <f t="shared" si="6"/>
        <v>0</v>
      </c>
      <c r="N46" s="32">
        <f t="shared" si="7"/>
        <v>100</v>
      </c>
    </row>
    <row r="47" spans="1:14" ht="20.100000000000001" customHeight="1" x14ac:dyDescent="0.2">
      <c r="A47" s="5" t="s">
        <v>31</v>
      </c>
      <c r="B47" s="9" t="s">
        <v>32</v>
      </c>
      <c r="C47" s="30">
        <f>SUM(C48:C69)</f>
        <v>19771650</v>
      </c>
      <c r="D47" s="30">
        <f>SUM(D48:D69)</f>
        <v>17232600</v>
      </c>
      <c r="E47" s="30">
        <f t="shared" si="0"/>
        <v>-2539050</v>
      </c>
      <c r="F47" s="31">
        <f t="shared" si="1"/>
        <v>87.158127925590435</v>
      </c>
      <c r="G47" s="30">
        <f>SUM(G48:G69)</f>
        <v>17233200</v>
      </c>
      <c r="H47" s="30">
        <f t="shared" si="2"/>
        <v>600</v>
      </c>
      <c r="I47" s="31">
        <f t="shared" si="3"/>
        <v>100.00348177291878</v>
      </c>
      <c r="J47" s="30">
        <f>SUM(J48:J69)</f>
        <v>17232200</v>
      </c>
      <c r="K47" s="30">
        <f t="shared" si="4"/>
        <v>-1000</v>
      </c>
      <c r="L47" s="32">
        <f t="shared" si="5"/>
        <v>99.994197247174057</v>
      </c>
      <c r="M47" s="30">
        <f t="shared" si="6"/>
        <v>-2539450</v>
      </c>
      <c r="N47" s="32">
        <f t="shared" si="7"/>
        <v>87.156104826860684</v>
      </c>
    </row>
    <row r="48" spans="1:14" ht="53.25" customHeight="1" x14ac:dyDescent="0.2">
      <c r="A48" s="5" t="s">
        <v>92</v>
      </c>
      <c r="B48" s="10" t="s">
        <v>93</v>
      </c>
      <c r="C48" s="30">
        <v>11500</v>
      </c>
      <c r="D48" s="30">
        <v>50500</v>
      </c>
      <c r="E48" s="30">
        <f t="shared" si="0"/>
        <v>39000</v>
      </c>
      <c r="F48" s="31">
        <f t="shared" si="1"/>
        <v>439.13043478260869</v>
      </c>
      <c r="G48" s="30">
        <v>50500</v>
      </c>
      <c r="H48" s="30">
        <f t="shared" si="2"/>
        <v>0</v>
      </c>
      <c r="I48" s="31">
        <f t="shared" si="3"/>
        <v>100</v>
      </c>
      <c r="J48" s="30">
        <v>50500</v>
      </c>
      <c r="K48" s="30">
        <f t="shared" si="4"/>
        <v>0</v>
      </c>
      <c r="L48" s="32">
        <f t="shared" si="5"/>
        <v>100</v>
      </c>
      <c r="M48" s="30">
        <f t="shared" si="6"/>
        <v>39000</v>
      </c>
      <c r="N48" s="32">
        <f t="shared" si="7"/>
        <v>439.13043478260869</v>
      </c>
    </row>
    <row r="49" spans="1:14" ht="78.75" customHeight="1" x14ac:dyDescent="0.2">
      <c r="A49" s="5" t="s">
        <v>94</v>
      </c>
      <c r="B49" s="10" t="s">
        <v>95</v>
      </c>
      <c r="C49" s="30">
        <v>109600</v>
      </c>
      <c r="D49" s="30">
        <v>159900</v>
      </c>
      <c r="E49" s="30">
        <f t="shared" si="0"/>
        <v>50300</v>
      </c>
      <c r="F49" s="31">
        <f>D49/C49*100</f>
        <v>145.89416058394161</v>
      </c>
      <c r="G49" s="30">
        <v>159900</v>
      </c>
      <c r="H49" s="30">
        <f t="shared" si="2"/>
        <v>0</v>
      </c>
      <c r="I49" s="31">
        <f t="shared" si="3"/>
        <v>100</v>
      </c>
      <c r="J49" s="30">
        <v>159900</v>
      </c>
      <c r="K49" s="30">
        <f t="shared" si="4"/>
        <v>0</v>
      </c>
      <c r="L49" s="32">
        <f t="shared" si="5"/>
        <v>100</v>
      </c>
      <c r="M49" s="30">
        <f t="shared" si="6"/>
        <v>50300</v>
      </c>
      <c r="N49" s="32">
        <f t="shared" si="7"/>
        <v>145.89416058394161</v>
      </c>
    </row>
    <row r="50" spans="1:14" ht="78.75" customHeight="1" x14ac:dyDescent="0.2">
      <c r="A50" s="22" t="s">
        <v>142</v>
      </c>
      <c r="B50" s="23" t="s">
        <v>143</v>
      </c>
      <c r="C50" s="30">
        <v>0</v>
      </c>
      <c r="D50" s="30">
        <v>1000</v>
      </c>
      <c r="E50" s="30">
        <f t="shared" si="0"/>
        <v>1000</v>
      </c>
      <c r="F50" s="31">
        <v>0</v>
      </c>
      <c r="G50" s="30">
        <v>1000</v>
      </c>
      <c r="H50" s="30">
        <f t="shared" si="2"/>
        <v>0</v>
      </c>
      <c r="I50" s="31">
        <f t="shared" si="3"/>
        <v>100</v>
      </c>
      <c r="J50" s="30">
        <v>1000</v>
      </c>
      <c r="K50" s="30">
        <f t="shared" si="4"/>
        <v>0</v>
      </c>
      <c r="L50" s="32">
        <f t="shared" si="5"/>
        <v>100</v>
      </c>
      <c r="M50" s="30">
        <f t="shared" si="6"/>
        <v>1000</v>
      </c>
      <c r="N50" s="32">
        <v>0</v>
      </c>
    </row>
    <row r="51" spans="1:14" ht="57" customHeight="1" x14ac:dyDescent="0.2">
      <c r="A51" s="5" t="s">
        <v>96</v>
      </c>
      <c r="B51" s="10" t="s">
        <v>97</v>
      </c>
      <c r="C51" s="30">
        <v>1800</v>
      </c>
      <c r="D51" s="30">
        <v>4300</v>
      </c>
      <c r="E51" s="30">
        <f t="shared" si="0"/>
        <v>2500</v>
      </c>
      <c r="F51" s="31">
        <f t="shared" si="1"/>
        <v>238.88888888888889</v>
      </c>
      <c r="G51" s="30">
        <v>4300</v>
      </c>
      <c r="H51" s="30">
        <f t="shared" si="2"/>
        <v>0</v>
      </c>
      <c r="I51" s="31">
        <f t="shared" si="3"/>
        <v>100</v>
      </c>
      <c r="J51" s="30">
        <v>4300</v>
      </c>
      <c r="K51" s="30">
        <f t="shared" si="4"/>
        <v>0</v>
      </c>
      <c r="L51" s="32">
        <f t="shared" si="5"/>
        <v>100</v>
      </c>
      <c r="M51" s="30">
        <f t="shared" si="6"/>
        <v>2500</v>
      </c>
      <c r="N51" s="32">
        <f t="shared" si="7"/>
        <v>238.88888888888889</v>
      </c>
    </row>
    <row r="52" spans="1:14" ht="82.5" customHeight="1" x14ac:dyDescent="0.2">
      <c r="A52" s="5" t="s">
        <v>144</v>
      </c>
      <c r="B52" s="10" t="s">
        <v>145</v>
      </c>
      <c r="C52" s="30">
        <v>0</v>
      </c>
      <c r="D52" s="30">
        <v>849500</v>
      </c>
      <c r="E52" s="30">
        <f t="shared" si="0"/>
        <v>849500</v>
      </c>
      <c r="F52" s="31">
        <v>0</v>
      </c>
      <c r="G52" s="30">
        <v>849500</v>
      </c>
      <c r="H52" s="30">
        <f t="shared" si="2"/>
        <v>0</v>
      </c>
      <c r="I52" s="31">
        <f t="shared" si="3"/>
        <v>100</v>
      </c>
      <c r="J52" s="30">
        <v>849500</v>
      </c>
      <c r="K52" s="30">
        <f t="shared" si="4"/>
        <v>0</v>
      </c>
      <c r="L52" s="32">
        <f t="shared" si="5"/>
        <v>100</v>
      </c>
      <c r="M52" s="30">
        <f t="shared" si="6"/>
        <v>849500</v>
      </c>
      <c r="N52" s="32">
        <v>0</v>
      </c>
    </row>
    <row r="53" spans="1:14" ht="63.75" x14ac:dyDescent="0.2">
      <c r="A53" s="5" t="s">
        <v>122</v>
      </c>
      <c r="B53" s="10" t="s">
        <v>123</v>
      </c>
      <c r="C53" s="30">
        <v>4000</v>
      </c>
      <c r="D53" s="30">
        <v>130000</v>
      </c>
      <c r="E53" s="30">
        <f t="shared" si="0"/>
        <v>126000</v>
      </c>
      <c r="F53" s="31">
        <f t="shared" si="1"/>
        <v>3250</v>
      </c>
      <c r="G53" s="30">
        <v>130000</v>
      </c>
      <c r="H53" s="30">
        <f t="shared" si="2"/>
        <v>0</v>
      </c>
      <c r="I53" s="31">
        <f t="shared" si="3"/>
        <v>100</v>
      </c>
      <c r="J53" s="30">
        <v>130000</v>
      </c>
      <c r="K53" s="30">
        <f t="shared" si="4"/>
        <v>0</v>
      </c>
      <c r="L53" s="32">
        <f t="shared" si="5"/>
        <v>100</v>
      </c>
      <c r="M53" s="30">
        <f t="shared" si="6"/>
        <v>126000</v>
      </c>
      <c r="N53" s="32">
        <f t="shared" si="7"/>
        <v>3250</v>
      </c>
    </row>
    <row r="54" spans="1:14" ht="76.5" x14ac:dyDescent="0.2">
      <c r="A54" s="5" t="s">
        <v>98</v>
      </c>
      <c r="B54" s="10" t="s">
        <v>99</v>
      </c>
      <c r="C54" s="30">
        <v>1608650</v>
      </c>
      <c r="D54" s="30">
        <v>1160600</v>
      </c>
      <c r="E54" s="30">
        <f t="shared" si="0"/>
        <v>-448050</v>
      </c>
      <c r="F54" s="31">
        <f t="shared" si="1"/>
        <v>72.147452833120937</v>
      </c>
      <c r="G54" s="30">
        <v>1159200</v>
      </c>
      <c r="H54" s="30">
        <f t="shared" si="2"/>
        <v>-1400</v>
      </c>
      <c r="I54" s="31">
        <f t="shared" si="3"/>
        <v>99.879372738238843</v>
      </c>
      <c r="J54" s="30">
        <v>1160200</v>
      </c>
      <c r="K54" s="30">
        <f t="shared" si="4"/>
        <v>1000</v>
      </c>
      <c r="L54" s="32">
        <f t="shared" si="5"/>
        <v>100.08626639061421</v>
      </c>
      <c r="M54" s="30">
        <f t="shared" si="6"/>
        <v>-448450</v>
      </c>
      <c r="N54" s="32">
        <f t="shared" si="7"/>
        <v>72.122587262611503</v>
      </c>
    </row>
    <row r="55" spans="1:14" ht="70.5" customHeight="1" x14ac:dyDescent="0.2">
      <c r="A55" s="5" t="s">
        <v>124</v>
      </c>
      <c r="B55" s="10" t="s">
        <v>125</v>
      </c>
      <c r="C55" s="30">
        <v>50000</v>
      </c>
      <c r="D55" s="30">
        <v>27500</v>
      </c>
      <c r="E55" s="30">
        <f t="shared" si="0"/>
        <v>-22500</v>
      </c>
      <c r="F55" s="31">
        <f t="shared" si="1"/>
        <v>55.000000000000007</v>
      </c>
      <c r="G55" s="30">
        <v>27500</v>
      </c>
      <c r="H55" s="30">
        <f t="shared" si="2"/>
        <v>0</v>
      </c>
      <c r="I55" s="31">
        <f t="shared" si="3"/>
        <v>100</v>
      </c>
      <c r="J55" s="30">
        <v>27500</v>
      </c>
      <c r="K55" s="30">
        <f t="shared" si="4"/>
        <v>0</v>
      </c>
      <c r="L55" s="32">
        <f t="shared" si="5"/>
        <v>100</v>
      </c>
      <c r="M55" s="30">
        <f t="shared" si="6"/>
        <v>-22500</v>
      </c>
      <c r="N55" s="32">
        <f t="shared" si="7"/>
        <v>55.000000000000007</v>
      </c>
    </row>
    <row r="56" spans="1:14" ht="89.25" x14ac:dyDescent="0.2">
      <c r="A56" s="5" t="s">
        <v>126</v>
      </c>
      <c r="B56" s="10" t="s">
        <v>127</v>
      </c>
      <c r="C56" s="30">
        <v>75000</v>
      </c>
      <c r="D56" s="30">
        <v>62500</v>
      </c>
      <c r="E56" s="30">
        <f t="shared" si="0"/>
        <v>-12500</v>
      </c>
      <c r="F56" s="31">
        <f t="shared" si="1"/>
        <v>83.333333333333343</v>
      </c>
      <c r="G56" s="30">
        <v>62500</v>
      </c>
      <c r="H56" s="30">
        <f t="shared" si="2"/>
        <v>0</v>
      </c>
      <c r="I56" s="31">
        <f t="shared" si="3"/>
        <v>100</v>
      </c>
      <c r="J56" s="30">
        <v>62500</v>
      </c>
      <c r="K56" s="30">
        <f t="shared" si="4"/>
        <v>0</v>
      </c>
      <c r="L56" s="32">
        <f t="shared" si="5"/>
        <v>100</v>
      </c>
      <c r="M56" s="30">
        <f t="shared" si="6"/>
        <v>-12500</v>
      </c>
      <c r="N56" s="32">
        <f t="shared" si="7"/>
        <v>83.333333333333343</v>
      </c>
    </row>
    <row r="57" spans="1:14" ht="76.5" x14ac:dyDescent="0.2">
      <c r="A57" s="5" t="s">
        <v>100</v>
      </c>
      <c r="B57" s="10" t="s">
        <v>101</v>
      </c>
      <c r="C57" s="30">
        <v>482900</v>
      </c>
      <c r="D57" s="30">
        <v>182900</v>
      </c>
      <c r="E57" s="30">
        <f t="shared" si="0"/>
        <v>-300000</v>
      </c>
      <c r="F57" s="31">
        <f t="shared" si="1"/>
        <v>37.875336508593911</v>
      </c>
      <c r="G57" s="30">
        <v>182900</v>
      </c>
      <c r="H57" s="30">
        <f t="shared" si="2"/>
        <v>0</v>
      </c>
      <c r="I57" s="31">
        <f t="shared" si="3"/>
        <v>100</v>
      </c>
      <c r="J57" s="30">
        <v>182900</v>
      </c>
      <c r="K57" s="30">
        <f t="shared" si="4"/>
        <v>0</v>
      </c>
      <c r="L57" s="32">
        <f t="shared" si="5"/>
        <v>100</v>
      </c>
      <c r="M57" s="30">
        <f t="shared" si="6"/>
        <v>-300000</v>
      </c>
      <c r="N57" s="32">
        <f t="shared" si="7"/>
        <v>37.875336508593911</v>
      </c>
    </row>
    <row r="58" spans="1:14" ht="89.25" x14ac:dyDescent="0.2">
      <c r="A58" s="5" t="s">
        <v>102</v>
      </c>
      <c r="B58" s="10" t="s">
        <v>103</v>
      </c>
      <c r="C58" s="30">
        <v>58000</v>
      </c>
      <c r="D58" s="30">
        <v>63900</v>
      </c>
      <c r="E58" s="30">
        <f t="shared" si="0"/>
        <v>5900</v>
      </c>
      <c r="F58" s="31">
        <f t="shared" si="1"/>
        <v>110.17241379310346</v>
      </c>
      <c r="G58" s="30">
        <v>63900</v>
      </c>
      <c r="H58" s="30">
        <f t="shared" si="2"/>
        <v>0</v>
      </c>
      <c r="I58" s="31">
        <f t="shared" si="3"/>
        <v>100</v>
      </c>
      <c r="J58" s="30">
        <v>63900</v>
      </c>
      <c r="K58" s="30">
        <f t="shared" si="4"/>
        <v>0</v>
      </c>
      <c r="L58" s="32">
        <f t="shared" si="5"/>
        <v>100</v>
      </c>
      <c r="M58" s="30">
        <f t="shared" si="6"/>
        <v>5900</v>
      </c>
      <c r="N58" s="32">
        <f t="shared" si="7"/>
        <v>110.17241379310346</v>
      </c>
    </row>
    <row r="59" spans="1:14" ht="89.25" x14ac:dyDescent="0.2">
      <c r="A59" s="5" t="s">
        <v>104</v>
      </c>
      <c r="B59" s="10" t="s">
        <v>105</v>
      </c>
      <c r="C59" s="30">
        <v>80000</v>
      </c>
      <c r="D59" s="30">
        <v>80000</v>
      </c>
      <c r="E59" s="30">
        <f t="shared" si="0"/>
        <v>0</v>
      </c>
      <c r="F59" s="31">
        <f t="shared" si="1"/>
        <v>100</v>
      </c>
      <c r="G59" s="30">
        <v>80000</v>
      </c>
      <c r="H59" s="30">
        <f t="shared" si="2"/>
        <v>0</v>
      </c>
      <c r="I59" s="31">
        <f t="shared" si="3"/>
        <v>100</v>
      </c>
      <c r="J59" s="30">
        <v>80000</v>
      </c>
      <c r="K59" s="30">
        <f t="shared" si="4"/>
        <v>0</v>
      </c>
      <c r="L59" s="32">
        <f t="shared" si="5"/>
        <v>100</v>
      </c>
      <c r="M59" s="30">
        <f t="shared" si="6"/>
        <v>0</v>
      </c>
      <c r="N59" s="32">
        <f t="shared" si="7"/>
        <v>100</v>
      </c>
    </row>
    <row r="60" spans="1:14" ht="63.75" x14ac:dyDescent="0.2">
      <c r="A60" s="5" t="s">
        <v>106</v>
      </c>
      <c r="B60" s="10" t="s">
        <v>107</v>
      </c>
      <c r="C60" s="30">
        <v>53000</v>
      </c>
      <c r="D60" s="30">
        <v>82000</v>
      </c>
      <c r="E60" s="30">
        <f t="shared" si="0"/>
        <v>29000</v>
      </c>
      <c r="F60" s="31">
        <f t="shared" si="1"/>
        <v>154.71698113207549</v>
      </c>
      <c r="G60" s="30">
        <v>82000</v>
      </c>
      <c r="H60" s="30">
        <f t="shared" si="2"/>
        <v>0</v>
      </c>
      <c r="I60" s="31">
        <f t="shared" si="3"/>
        <v>100</v>
      </c>
      <c r="J60" s="30">
        <v>82000</v>
      </c>
      <c r="K60" s="30">
        <f t="shared" si="4"/>
        <v>0</v>
      </c>
      <c r="L60" s="32">
        <f t="shared" si="5"/>
        <v>100</v>
      </c>
      <c r="M60" s="30">
        <f t="shared" si="6"/>
        <v>29000</v>
      </c>
      <c r="N60" s="32">
        <f t="shared" si="7"/>
        <v>154.71698113207549</v>
      </c>
    </row>
    <row r="61" spans="1:14" ht="92.25" customHeight="1" x14ac:dyDescent="0.2">
      <c r="A61" s="5" t="s">
        <v>108</v>
      </c>
      <c r="B61" s="10" t="s">
        <v>146</v>
      </c>
      <c r="C61" s="30">
        <v>17500</v>
      </c>
      <c r="D61" s="30">
        <v>8800</v>
      </c>
      <c r="E61" s="30">
        <f t="shared" si="0"/>
        <v>-8700</v>
      </c>
      <c r="F61" s="31">
        <f t="shared" si="1"/>
        <v>50.285714285714292</v>
      </c>
      <c r="G61" s="30">
        <v>8800</v>
      </c>
      <c r="H61" s="30">
        <f t="shared" si="2"/>
        <v>0</v>
      </c>
      <c r="I61" s="31">
        <f t="shared" si="3"/>
        <v>100</v>
      </c>
      <c r="J61" s="30">
        <v>8800</v>
      </c>
      <c r="K61" s="30">
        <f t="shared" si="4"/>
        <v>0</v>
      </c>
      <c r="L61" s="32">
        <f t="shared" si="5"/>
        <v>100</v>
      </c>
      <c r="M61" s="30">
        <f t="shared" si="6"/>
        <v>-8700</v>
      </c>
      <c r="N61" s="32">
        <f t="shared" si="7"/>
        <v>50.285714285714292</v>
      </c>
    </row>
    <row r="62" spans="1:14" ht="76.5" x14ac:dyDescent="0.2">
      <c r="A62" s="5" t="s">
        <v>109</v>
      </c>
      <c r="B62" s="10" t="s">
        <v>110</v>
      </c>
      <c r="C62" s="30">
        <v>13500</v>
      </c>
      <c r="D62" s="30">
        <v>10000</v>
      </c>
      <c r="E62" s="30">
        <f t="shared" si="0"/>
        <v>-3500</v>
      </c>
      <c r="F62" s="31">
        <f t="shared" si="1"/>
        <v>74.074074074074076</v>
      </c>
      <c r="G62" s="30">
        <v>12000</v>
      </c>
      <c r="H62" s="30">
        <f t="shared" si="2"/>
        <v>2000</v>
      </c>
      <c r="I62" s="31">
        <f t="shared" si="3"/>
        <v>120</v>
      </c>
      <c r="J62" s="30">
        <v>10000</v>
      </c>
      <c r="K62" s="30">
        <f t="shared" si="4"/>
        <v>-2000</v>
      </c>
      <c r="L62" s="32">
        <f t="shared" si="5"/>
        <v>83.333333333333343</v>
      </c>
      <c r="M62" s="30">
        <f t="shared" si="6"/>
        <v>-3500</v>
      </c>
      <c r="N62" s="32">
        <f t="shared" si="7"/>
        <v>74.074074074074076</v>
      </c>
    </row>
    <row r="63" spans="1:14" ht="63.75" x14ac:dyDescent="0.2">
      <c r="A63" s="5" t="s">
        <v>111</v>
      </c>
      <c r="B63" s="10" t="s">
        <v>112</v>
      </c>
      <c r="C63" s="30">
        <v>1107300</v>
      </c>
      <c r="D63" s="30">
        <v>2268100</v>
      </c>
      <c r="E63" s="30">
        <f t="shared" si="0"/>
        <v>1160800</v>
      </c>
      <c r="F63" s="31">
        <f t="shared" si="1"/>
        <v>204.83157229296486</v>
      </c>
      <c r="G63" s="30">
        <v>2268100</v>
      </c>
      <c r="H63" s="30">
        <f t="shared" si="2"/>
        <v>0</v>
      </c>
      <c r="I63" s="31">
        <f t="shared" si="3"/>
        <v>100</v>
      </c>
      <c r="J63" s="30">
        <v>2268100</v>
      </c>
      <c r="K63" s="30">
        <f t="shared" si="4"/>
        <v>0</v>
      </c>
      <c r="L63" s="32">
        <f t="shared" si="5"/>
        <v>100</v>
      </c>
      <c r="M63" s="30">
        <f t="shared" si="6"/>
        <v>1160800</v>
      </c>
      <c r="N63" s="32">
        <f t="shared" si="7"/>
        <v>204.83157229296486</v>
      </c>
    </row>
    <row r="64" spans="1:14" ht="63.75" x14ac:dyDescent="0.2">
      <c r="A64" s="17" t="s">
        <v>113</v>
      </c>
      <c r="B64" s="16" t="s">
        <v>114</v>
      </c>
      <c r="C64" s="30">
        <v>4267700</v>
      </c>
      <c r="D64" s="30">
        <v>4596700</v>
      </c>
      <c r="E64" s="30">
        <f t="shared" si="0"/>
        <v>329000</v>
      </c>
      <c r="F64" s="31">
        <f t="shared" si="1"/>
        <v>107.70907045949809</v>
      </c>
      <c r="G64" s="30">
        <v>4596700</v>
      </c>
      <c r="H64" s="30">
        <f t="shared" si="2"/>
        <v>0</v>
      </c>
      <c r="I64" s="31">
        <f t="shared" si="3"/>
        <v>100</v>
      </c>
      <c r="J64" s="30">
        <v>4596700</v>
      </c>
      <c r="K64" s="30">
        <f t="shared" si="4"/>
        <v>0</v>
      </c>
      <c r="L64" s="32">
        <f t="shared" si="5"/>
        <v>100</v>
      </c>
      <c r="M64" s="30">
        <f t="shared" si="6"/>
        <v>329000</v>
      </c>
      <c r="N64" s="32">
        <f t="shared" si="7"/>
        <v>107.70907045949809</v>
      </c>
    </row>
    <row r="65" spans="1:14" ht="102" x14ac:dyDescent="0.2">
      <c r="A65" s="22" t="s">
        <v>147</v>
      </c>
      <c r="B65" s="23" t="s">
        <v>148</v>
      </c>
      <c r="C65" s="30">
        <v>0</v>
      </c>
      <c r="D65" s="30">
        <v>437700</v>
      </c>
      <c r="E65" s="30">
        <f t="shared" si="0"/>
        <v>437700</v>
      </c>
      <c r="F65" s="31">
        <v>0</v>
      </c>
      <c r="G65" s="30">
        <v>437700</v>
      </c>
      <c r="H65" s="30">
        <f t="shared" si="2"/>
        <v>0</v>
      </c>
      <c r="I65" s="31">
        <f t="shared" si="3"/>
        <v>100</v>
      </c>
      <c r="J65" s="30">
        <v>437700</v>
      </c>
      <c r="K65" s="30">
        <f t="shared" si="4"/>
        <v>0</v>
      </c>
      <c r="L65" s="32">
        <f t="shared" si="5"/>
        <v>100</v>
      </c>
      <c r="M65" s="30">
        <f t="shared" si="6"/>
        <v>437700</v>
      </c>
      <c r="N65" s="32">
        <v>0</v>
      </c>
    </row>
    <row r="66" spans="1:14" ht="51.75" customHeight="1" x14ac:dyDescent="0.2">
      <c r="A66" s="19" t="s">
        <v>55</v>
      </c>
      <c r="B66" s="18" t="s">
        <v>56</v>
      </c>
      <c r="C66" s="30">
        <v>451000</v>
      </c>
      <c r="D66" s="30">
        <v>394200</v>
      </c>
      <c r="E66" s="30">
        <f t="shared" si="0"/>
        <v>-56800</v>
      </c>
      <c r="F66" s="31">
        <f t="shared" si="1"/>
        <v>87.405764966740577</v>
      </c>
      <c r="G66" s="30">
        <v>394200</v>
      </c>
      <c r="H66" s="30">
        <f t="shared" si="2"/>
        <v>0</v>
      </c>
      <c r="I66" s="31">
        <f t="shared" si="3"/>
        <v>100</v>
      </c>
      <c r="J66" s="30">
        <v>394200</v>
      </c>
      <c r="K66" s="30">
        <f t="shared" si="4"/>
        <v>0</v>
      </c>
      <c r="L66" s="32">
        <f t="shared" si="5"/>
        <v>100</v>
      </c>
      <c r="M66" s="30">
        <f t="shared" si="6"/>
        <v>-56800</v>
      </c>
      <c r="N66" s="32">
        <f t="shared" si="7"/>
        <v>87.405764966740577</v>
      </c>
    </row>
    <row r="67" spans="1:14" ht="53.25" customHeight="1" x14ac:dyDescent="0.2">
      <c r="A67" s="19" t="s">
        <v>57</v>
      </c>
      <c r="B67" s="18" t="s">
        <v>58</v>
      </c>
      <c r="C67" s="30">
        <v>815700</v>
      </c>
      <c r="D67" s="30">
        <v>715700</v>
      </c>
      <c r="E67" s="30">
        <f t="shared" si="0"/>
        <v>-100000</v>
      </c>
      <c r="F67" s="31">
        <f t="shared" si="1"/>
        <v>87.740590903518438</v>
      </c>
      <c r="G67" s="30">
        <v>715700</v>
      </c>
      <c r="H67" s="30">
        <f t="shared" si="2"/>
        <v>0</v>
      </c>
      <c r="I67" s="31">
        <f t="shared" si="3"/>
        <v>100</v>
      </c>
      <c r="J67" s="30">
        <v>715700</v>
      </c>
      <c r="K67" s="30">
        <f t="shared" si="4"/>
        <v>0</v>
      </c>
      <c r="L67" s="32">
        <f t="shared" si="5"/>
        <v>100</v>
      </c>
      <c r="M67" s="30">
        <f t="shared" si="6"/>
        <v>-100000</v>
      </c>
      <c r="N67" s="32">
        <f t="shared" si="7"/>
        <v>87.740590903518438</v>
      </c>
    </row>
    <row r="68" spans="1:14" ht="51.75" customHeight="1" x14ac:dyDescent="0.2">
      <c r="A68" s="19" t="s">
        <v>59</v>
      </c>
      <c r="B68" s="18" t="s">
        <v>60</v>
      </c>
      <c r="C68" s="30">
        <v>1564500</v>
      </c>
      <c r="D68" s="30">
        <v>2946800</v>
      </c>
      <c r="E68" s="30">
        <f t="shared" si="0"/>
        <v>1382300</v>
      </c>
      <c r="F68" s="31">
        <f t="shared" si="1"/>
        <v>188.3541067433685</v>
      </c>
      <c r="G68" s="30">
        <v>2946800</v>
      </c>
      <c r="H68" s="30">
        <f t="shared" si="2"/>
        <v>0</v>
      </c>
      <c r="I68" s="31">
        <f t="shared" si="3"/>
        <v>100</v>
      </c>
      <c r="J68" s="30">
        <v>2946800</v>
      </c>
      <c r="K68" s="30">
        <f t="shared" si="4"/>
        <v>0</v>
      </c>
      <c r="L68" s="32">
        <f t="shared" si="5"/>
        <v>100</v>
      </c>
      <c r="M68" s="30">
        <f t="shared" si="6"/>
        <v>1382300</v>
      </c>
      <c r="N68" s="32">
        <f t="shared" si="7"/>
        <v>188.3541067433685</v>
      </c>
    </row>
    <row r="69" spans="1:14" ht="56.25" customHeight="1" x14ac:dyDescent="0.2">
      <c r="A69" s="7" t="s">
        <v>53</v>
      </c>
      <c r="B69" s="18" t="s">
        <v>54</v>
      </c>
      <c r="C69" s="30">
        <v>9000000</v>
      </c>
      <c r="D69" s="30">
        <v>3000000</v>
      </c>
      <c r="E69" s="30">
        <f t="shared" si="0"/>
        <v>-6000000</v>
      </c>
      <c r="F69" s="31">
        <f t="shared" si="1"/>
        <v>33.333333333333329</v>
      </c>
      <c r="G69" s="30">
        <v>3000000</v>
      </c>
      <c r="H69" s="30">
        <f t="shared" si="2"/>
        <v>0</v>
      </c>
      <c r="I69" s="31">
        <f t="shared" si="3"/>
        <v>100</v>
      </c>
      <c r="J69" s="30">
        <v>3000000</v>
      </c>
      <c r="K69" s="30">
        <f t="shared" si="4"/>
        <v>0</v>
      </c>
      <c r="L69" s="32">
        <f t="shared" si="5"/>
        <v>100</v>
      </c>
      <c r="M69" s="30">
        <f t="shared" si="6"/>
        <v>-6000000</v>
      </c>
      <c r="N69" s="32">
        <f t="shared" si="7"/>
        <v>33.333333333333329</v>
      </c>
    </row>
    <row r="70" spans="1:14" s="15" customFormat="1" ht="20.100000000000001" customHeight="1" x14ac:dyDescent="0.2">
      <c r="A70" s="2" t="s">
        <v>33</v>
      </c>
      <c r="B70" s="4" t="s">
        <v>34</v>
      </c>
      <c r="C70" s="27">
        <f>C71+C72+C73+C74</f>
        <v>7955391100</v>
      </c>
      <c r="D70" s="27">
        <f>D71+D72+D73+D74</f>
        <v>9948863500</v>
      </c>
      <c r="E70" s="27">
        <f t="shared" si="0"/>
        <v>1993472400</v>
      </c>
      <c r="F70" s="28">
        <f t="shared" si="1"/>
        <v>125.05813196286478</v>
      </c>
      <c r="G70" s="27">
        <f>G71+G72+G73+G74</f>
        <v>5557224700</v>
      </c>
      <c r="H70" s="27">
        <f t="shared" si="2"/>
        <v>-4391638800</v>
      </c>
      <c r="I70" s="28">
        <f t="shared" si="3"/>
        <v>55.857884671952732</v>
      </c>
      <c r="J70" s="27">
        <f>J71+J72+J73+J74</f>
        <v>4786691700</v>
      </c>
      <c r="K70" s="27">
        <f t="shared" si="4"/>
        <v>-770533000</v>
      </c>
      <c r="L70" s="29">
        <f t="shared" si="5"/>
        <v>86.134571812437244</v>
      </c>
      <c r="M70" s="27">
        <f>J70-C70</f>
        <v>-3168699400</v>
      </c>
      <c r="N70" s="29">
        <f t="shared" si="7"/>
        <v>60.169156234191931</v>
      </c>
    </row>
    <row r="71" spans="1:14" ht="20.25" customHeight="1" x14ac:dyDescent="0.2">
      <c r="A71" s="5" t="s">
        <v>35</v>
      </c>
      <c r="B71" s="10" t="s">
        <v>49</v>
      </c>
      <c r="C71" s="30">
        <v>34195800</v>
      </c>
      <c r="D71" s="30">
        <v>200122000</v>
      </c>
      <c r="E71" s="30">
        <f t="shared" si="0"/>
        <v>165926200</v>
      </c>
      <c r="F71" s="31">
        <f>D71/C71*100</f>
        <v>585.22391638739259</v>
      </c>
      <c r="G71" s="30">
        <v>234945700</v>
      </c>
      <c r="H71" s="30">
        <f t="shared" si="2"/>
        <v>34823700</v>
      </c>
      <c r="I71" s="31">
        <f t="shared" si="3"/>
        <v>117.40123524649964</v>
      </c>
      <c r="J71" s="30">
        <v>95237100</v>
      </c>
      <c r="K71" s="30">
        <f t="shared" si="4"/>
        <v>-139708600</v>
      </c>
      <c r="L71" s="32">
        <f t="shared" si="5"/>
        <v>40.535791887231817</v>
      </c>
      <c r="M71" s="30">
        <f t="shared" si="6"/>
        <v>61041300</v>
      </c>
      <c r="N71" s="32">
        <f t="shared" si="7"/>
        <v>278.50525503131962</v>
      </c>
    </row>
    <row r="72" spans="1:14" ht="29.25" customHeight="1" x14ac:dyDescent="0.2">
      <c r="A72" s="5" t="s">
        <v>36</v>
      </c>
      <c r="B72" s="10" t="s">
        <v>37</v>
      </c>
      <c r="C72" s="30">
        <v>4112322500</v>
      </c>
      <c r="D72" s="30">
        <v>5561783400</v>
      </c>
      <c r="E72" s="30">
        <f t="shared" si="0"/>
        <v>1449460900</v>
      </c>
      <c r="F72" s="31">
        <f t="shared" si="1"/>
        <v>135.24677113723448</v>
      </c>
      <c r="G72" s="30">
        <v>1006473100</v>
      </c>
      <c r="H72" s="30">
        <f t="shared" si="2"/>
        <v>-4555310300</v>
      </c>
      <c r="I72" s="31">
        <f t="shared" si="3"/>
        <v>18.09622970934107</v>
      </c>
      <c r="J72" s="30">
        <v>696563900</v>
      </c>
      <c r="K72" s="30">
        <f t="shared" si="4"/>
        <v>-309909200</v>
      </c>
      <c r="L72" s="32">
        <f t="shared" si="5"/>
        <v>69.208397124572926</v>
      </c>
      <c r="M72" s="30">
        <f t="shared" si="6"/>
        <v>-3415758600</v>
      </c>
      <c r="N72" s="32">
        <f t="shared" si="7"/>
        <v>16.938455094414408</v>
      </c>
    </row>
    <row r="73" spans="1:14" ht="20.100000000000001" customHeight="1" x14ac:dyDescent="0.2">
      <c r="A73" s="5" t="s">
        <v>38</v>
      </c>
      <c r="B73" s="10" t="s">
        <v>50</v>
      </c>
      <c r="C73" s="30">
        <v>3712794600</v>
      </c>
      <c r="D73" s="30">
        <v>4091847300</v>
      </c>
      <c r="E73" s="30">
        <f t="shared" ref="E73:E75" si="9">D73-C73</f>
        <v>379052700</v>
      </c>
      <c r="F73" s="31">
        <f t="shared" ref="F73:F75" si="10">D73/C73*100</f>
        <v>110.2093635882793</v>
      </c>
      <c r="G73" s="30">
        <v>4220695100</v>
      </c>
      <c r="H73" s="30">
        <f t="shared" ref="H73:H75" si="11">G73-D73</f>
        <v>128847800</v>
      </c>
      <c r="I73" s="31">
        <f t="shared" ref="I73:I75" si="12">G73/D73*100</f>
        <v>103.14889072229063</v>
      </c>
      <c r="J73" s="30">
        <v>3899779900</v>
      </c>
      <c r="K73" s="30">
        <f t="shared" ref="K73:K75" si="13">J73-G73</f>
        <v>-320915200</v>
      </c>
      <c r="L73" s="32">
        <f t="shared" ref="L73:L75" si="14">J73/G73*100</f>
        <v>92.396626802063949</v>
      </c>
      <c r="M73" s="30">
        <f t="shared" ref="M73:M75" si="15">J73-C73</f>
        <v>186985300</v>
      </c>
      <c r="N73" s="32">
        <f t="shared" ref="N73:N75" si="16">J73/C73*100</f>
        <v>105.0362414338784</v>
      </c>
    </row>
    <row r="74" spans="1:14" ht="20.100000000000001" customHeight="1" x14ac:dyDescent="0.2">
      <c r="A74" s="5" t="s">
        <v>39</v>
      </c>
      <c r="B74" s="10" t="s">
        <v>40</v>
      </c>
      <c r="C74" s="30">
        <v>96078200</v>
      </c>
      <c r="D74" s="30">
        <v>95110800</v>
      </c>
      <c r="E74" s="30">
        <f t="shared" si="9"/>
        <v>-967400</v>
      </c>
      <c r="F74" s="31">
        <f t="shared" si="10"/>
        <v>98.993111860963253</v>
      </c>
      <c r="G74" s="30">
        <v>95110800</v>
      </c>
      <c r="H74" s="30">
        <f t="shared" si="11"/>
        <v>0</v>
      </c>
      <c r="I74" s="31">
        <f t="shared" si="12"/>
        <v>100</v>
      </c>
      <c r="J74" s="30">
        <v>95110800</v>
      </c>
      <c r="K74" s="30">
        <f t="shared" si="13"/>
        <v>0</v>
      </c>
      <c r="L74" s="32">
        <f t="shared" si="14"/>
        <v>100</v>
      </c>
      <c r="M74" s="30">
        <f t="shared" si="15"/>
        <v>-967400</v>
      </c>
      <c r="N74" s="32">
        <f t="shared" si="16"/>
        <v>98.993111860963253</v>
      </c>
    </row>
    <row r="75" spans="1:14" s="15" customFormat="1" ht="20.100000000000001" customHeight="1" x14ac:dyDescent="0.2">
      <c r="A75" s="2"/>
      <c r="B75" s="3" t="s">
        <v>41</v>
      </c>
      <c r="C75" s="27">
        <f>C8+C70</f>
        <v>12168556070</v>
      </c>
      <c r="D75" s="27">
        <f>D8+D70</f>
        <v>14530099739</v>
      </c>
      <c r="E75" s="27">
        <f t="shared" si="9"/>
        <v>2361543669</v>
      </c>
      <c r="F75" s="28">
        <f t="shared" si="10"/>
        <v>119.40693419511031</v>
      </c>
      <c r="G75" s="27">
        <f>G8+G70</f>
        <v>10038863654</v>
      </c>
      <c r="H75" s="27">
        <f t="shared" si="11"/>
        <v>-4491236085</v>
      </c>
      <c r="I75" s="28">
        <f t="shared" si="12"/>
        <v>69.090122121150017</v>
      </c>
      <c r="J75" s="27">
        <f>J8+J70</f>
        <v>9358416654</v>
      </c>
      <c r="K75" s="27">
        <f t="shared" si="13"/>
        <v>-680447000</v>
      </c>
      <c r="L75" s="29">
        <f t="shared" si="14"/>
        <v>93.22187228104373</v>
      </c>
      <c r="M75" s="27">
        <f t="shared" si="15"/>
        <v>-2810139416</v>
      </c>
      <c r="N75" s="29">
        <f t="shared" si="16"/>
        <v>76.906549965052676</v>
      </c>
    </row>
  </sheetData>
  <autoFilter ref="A7:N75"/>
  <mergeCells count="12">
    <mergeCell ref="M1:N1"/>
    <mergeCell ref="M5:N5"/>
    <mergeCell ref="A3:K3"/>
    <mergeCell ref="A5:A6"/>
    <mergeCell ref="B5:B6"/>
    <mergeCell ref="C5:C6"/>
    <mergeCell ref="D5:D6"/>
    <mergeCell ref="E5:F5"/>
    <mergeCell ref="G5:G6"/>
    <mergeCell ref="H5:I5"/>
    <mergeCell ref="J5:J6"/>
    <mergeCell ref="K5:L5"/>
  </mergeCells>
  <pageMargins left="0.39370078740157483" right="0.39370078740157483" top="0.78740157480314965" bottom="0.39370078740157483" header="0.39370078740157483" footer="0"/>
  <pageSetup paperSize="9" scale="60" orientation="landscape" r:id="rId1"/>
  <headerFooter>
    <oddFooter>&amp;C&amp;P</oddFooter>
    <firstHeader>Страница  &amp;P из &amp;N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1</vt:lpstr>
      <vt:lpstr>'приложение № 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2022-12-14T06:11:43Z</dcterms:modified>
</cp:coreProperties>
</file>