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p-srv\обмен\Папка для общего пользования\ГАЛИНА\Проект 2023-2025 вторник\"/>
    </mc:Choice>
  </mc:AlternateContent>
  <bookViews>
    <workbookView xWindow="480" yWindow="180" windowWidth="19320" windowHeight="12525"/>
  </bookViews>
  <sheets>
    <sheet name="приложение № 4" sheetId="1" r:id="rId1"/>
  </sheets>
  <definedNames>
    <definedName name="_xlnm._FilterDatabase" localSheetId="0" hidden="1">'приложение № 4'!$A$6:$O$84</definedName>
    <definedName name="_xlnm.Print_Titles" localSheetId="0">'приложение № 4'!$4:$6</definedName>
    <definedName name="_xlnm.Print_Area" localSheetId="0">'приложение № 4'!$A$1:$O$84</definedName>
  </definedNames>
  <calcPr calcId="152511"/>
</workbook>
</file>

<file path=xl/calcChain.xml><?xml version="1.0" encoding="utf-8"?>
<calcChain xmlns="http://schemas.openxmlformats.org/spreadsheetml/2006/main">
  <c r="I9" i="1" l="1"/>
  <c r="I10" i="1"/>
  <c r="J10" i="1"/>
  <c r="I12" i="1"/>
  <c r="J12" i="1"/>
  <c r="I13" i="1"/>
  <c r="J13" i="1"/>
  <c r="I14" i="1"/>
  <c r="J14" i="1"/>
  <c r="I15" i="1"/>
  <c r="J15" i="1"/>
  <c r="I16" i="1"/>
  <c r="J16" i="1"/>
  <c r="I17" i="1"/>
  <c r="J17" i="1"/>
  <c r="I18" i="1"/>
  <c r="J18" i="1"/>
  <c r="I19" i="1"/>
  <c r="J19" i="1"/>
  <c r="I20" i="1"/>
  <c r="J20" i="1"/>
  <c r="I21" i="1"/>
  <c r="J21" i="1"/>
  <c r="I22" i="1"/>
  <c r="J22" i="1"/>
  <c r="I23" i="1"/>
  <c r="J23" i="1"/>
  <c r="I24" i="1"/>
  <c r="I25" i="1"/>
  <c r="I26" i="1"/>
  <c r="J26" i="1"/>
  <c r="I28" i="1"/>
  <c r="J28" i="1"/>
  <c r="I29" i="1"/>
  <c r="J29" i="1"/>
  <c r="I30" i="1"/>
  <c r="J30" i="1"/>
  <c r="I31" i="1"/>
  <c r="I33" i="1"/>
  <c r="J33" i="1"/>
  <c r="I34" i="1"/>
  <c r="J34" i="1"/>
  <c r="I35" i="1"/>
  <c r="J35" i="1"/>
  <c r="I36" i="1"/>
  <c r="J36" i="1"/>
  <c r="I37" i="1"/>
  <c r="J37" i="1"/>
  <c r="I38" i="1"/>
  <c r="J38" i="1"/>
  <c r="I40" i="1"/>
  <c r="J40" i="1"/>
  <c r="I41" i="1"/>
  <c r="J41" i="1"/>
  <c r="I42" i="1"/>
  <c r="J42" i="1"/>
  <c r="I43" i="1"/>
  <c r="J43" i="1"/>
  <c r="I44" i="1"/>
  <c r="J44" i="1"/>
  <c r="I45" i="1"/>
  <c r="J45" i="1"/>
  <c r="I46" i="1"/>
  <c r="J46" i="1"/>
  <c r="I48" i="1"/>
  <c r="J48" i="1"/>
  <c r="I49" i="1"/>
  <c r="J49" i="1"/>
  <c r="I50" i="1"/>
  <c r="J50" i="1"/>
  <c r="I52" i="1"/>
  <c r="I53" i="1"/>
  <c r="J53" i="1"/>
  <c r="I54" i="1"/>
  <c r="J54" i="1"/>
  <c r="I55" i="1"/>
  <c r="J55" i="1"/>
  <c r="I56" i="1"/>
  <c r="J56" i="1"/>
  <c r="I57" i="1"/>
  <c r="J57" i="1"/>
  <c r="I59" i="1"/>
  <c r="J59" i="1"/>
  <c r="I61" i="1"/>
  <c r="J61" i="1"/>
  <c r="I62" i="1"/>
  <c r="J62" i="1"/>
  <c r="I63" i="1"/>
  <c r="J63" i="1"/>
  <c r="I64" i="1"/>
  <c r="J64" i="1"/>
  <c r="I65" i="1"/>
  <c r="I66" i="1"/>
  <c r="I67" i="1"/>
  <c r="I68" i="1"/>
  <c r="J68" i="1"/>
  <c r="I70" i="1"/>
  <c r="J70" i="1"/>
  <c r="I71" i="1"/>
  <c r="J71" i="1"/>
  <c r="I72" i="1"/>
  <c r="J72" i="1"/>
  <c r="I73" i="1"/>
  <c r="J73" i="1"/>
  <c r="I74" i="1"/>
  <c r="J74" i="1"/>
  <c r="I75" i="1"/>
  <c r="J75" i="1"/>
  <c r="I76" i="1"/>
  <c r="J76" i="1"/>
  <c r="I77" i="1"/>
  <c r="J77" i="1"/>
  <c r="I78" i="1"/>
  <c r="J78" i="1"/>
  <c r="I79" i="1"/>
  <c r="J79" i="1"/>
  <c r="I80" i="1"/>
  <c r="J80" i="1"/>
  <c r="I81" i="1"/>
  <c r="J81" i="1"/>
  <c r="I82" i="1"/>
  <c r="I83" i="1"/>
  <c r="F9" i="1"/>
  <c r="F10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8" i="1"/>
  <c r="F29" i="1"/>
  <c r="F30" i="1"/>
  <c r="F31" i="1"/>
  <c r="F33" i="1"/>
  <c r="F34" i="1"/>
  <c r="F35" i="1"/>
  <c r="F36" i="1"/>
  <c r="F37" i="1"/>
  <c r="F38" i="1"/>
  <c r="F40" i="1"/>
  <c r="F41" i="1"/>
  <c r="F42" i="1"/>
  <c r="F43" i="1"/>
  <c r="F44" i="1"/>
  <c r="F45" i="1"/>
  <c r="F46" i="1"/>
  <c r="F48" i="1"/>
  <c r="F49" i="1"/>
  <c r="F50" i="1"/>
  <c r="F52" i="1"/>
  <c r="F53" i="1"/>
  <c r="F54" i="1"/>
  <c r="F55" i="1"/>
  <c r="F56" i="1"/>
  <c r="F57" i="1"/>
  <c r="F59" i="1"/>
  <c r="F61" i="1"/>
  <c r="F62" i="1"/>
  <c r="F63" i="1"/>
  <c r="F64" i="1"/>
  <c r="F65" i="1"/>
  <c r="F66" i="1"/>
  <c r="F67" i="1"/>
  <c r="F68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G9" i="1"/>
  <c r="G10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8" i="1"/>
  <c r="G29" i="1"/>
  <c r="G30" i="1"/>
  <c r="G31" i="1"/>
  <c r="G33" i="1"/>
  <c r="G34" i="1"/>
  <c r="G37" i="1"/>
  <c r="G38" i="1"/>
  <c r="G40" i="1"/>
  <c r="G41" i="1"/>
  <c r="G42" i="1"/>
  <c r="G43" i="1"/>
  <c r="G44" i="1"/>
  <c r="G45" i="1"/>
  <c r="G46" i="1"/>
  <c r="G48" i="1"/>
  <c r="G49" i="1"/>
  <c r="G50" i="1"/>
  <c r="G52" i="1"/>
  <c r="G54" i="1"/>
  <c r="G55" i="1"/>
  <c r="G56" i="1"/>
  <c r="G57" i="1"/>
  <c r="G61" i="1"/>
  <c r="G62" i="1"/>
  <c r="G63" i="1"/>
  <c r="G64" i="1"/>
  <c r="G68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L9" i="1"/>
  <c r="N9" i="1"/>
  <c r="O9" i="1"/>
  <c r="L10" i="1"/>
  <c r="M10" i="1"/>
  <c r="N10" i="1"/>
  <c r="O10" i="1"/>
  <c r="L12" i="1"/>
  <c r="M12" i="1"/>
  <c r="N12" i="1"/>
  <c r="O12" i="1"/>
  <c r="L13" i="1"/>
  <c r="M13" i="1"/>
  <c r="N13" i="1"/>
  <c r="O13" i="1"/>
  <c r="L14" i="1"/>
  <c r="M14" i="1"/>
  <c r="N14" i="1"/>
  <c r="O14" i="1"/>
  <c r="L15" i="1"/>
  <c r="M15" i="1"/>
  <c r="N15" i="1"/>
  <c r="O15" i="1"/>
  <c r="L16" i="1"/>
  <c r="M16" i="1"/>
  <c r="N16" i="1"/>
  <c r="O16" i="1"/>
  <c r="L17" i="1"/>
  <c r="M17" i="1"/>
  <c r="N17" i="1"/>
  <c r="O17" i="1"/>
  <c r="L18" i="1"/>
  <c r="M18" i="1"/>
  <c r="N18" i="1"/>
  <c r="O18" i="1"/>
  <c r="L19" i="1"/>
  <c r="M19" i="1"/>
  <c r="N19" i="1"/>
  <c r="O19" i="1"/>
  <c r="L20" i="1"/>
  <c r="M20" i="1"/>
  <c r="N20" i="1"/>
  <c r="O20" i="1"/>
  <c r="L21" i="1"/>
  <c r="M21" i="1"/>
  <c r="N21" i="1"/>
  <c r="O21" i="1"/>
  <c r="L22" i="1"/>
  <c r="M22" i="1"/>
  <c r="N22" i="1"/>
  <c r="O22" i="1"/>
  <c r="L23" i="1"/>
  <c r="M23" i="1"/>
  <c r="N23" i="1"/>
  <c r="O23" i="1"/>
  <c r="L24" i="1"/>
  <c r="N24" i="1"/>
  <c r="O24" i="1"/>
  <c r="L25" i="1"/>
  <c r="N25" i="1"/>
  <c r="O25" i="1"/>
  <c r="L26" i="1"/>
  <c r="M26" i="1"/>
  <c r="N26" i="1"/>
  <c r="O26" i="1"/>
  <c r="L28" i="1"/>
  <c r="M28" i="1"/>
  <c r="N28" i="1"/>
  <c r="O28" i="1"/>
  <c r="L29" i="1"/>
  <c r="M29" i="1"/>
  <c r="N29" i="1"/>
  <c r="O29" i="1"/>
  <c r="L30" i="1"/>
  <c r="M30" i="1"/>
  <c r="N30" i="1"/>
  <c r="O30" i="1"/>
  <c r="L31" i="1"/>
  <c r="N31" i="1"/>
  <c r="O31" i="1"/>
  <c r="L33" i="1"/>
  <c r="M33" i="1"/>
  <c r="N33" i="1"/>
  <c r="O33" i="1"/>
  <c r="L34" i="1"/>
  <c r="M34" i="1"/>
  <c r="N34" i="1"/>
  <c r="O34" i="1"/>
  <c r="L35" i="1"/>
  <c r="M35" i="1"/>
  <c r="N35" i="1"/>
  <c r="L36" i="1"/>
  <c r="M36" i="1"/>
  <c r="N36" i="1"/>
  <c r="L37" i="1"/>
  <c r="M37" i="1"/>
  <c r="N37" i="1"/>
  <c r="O37" i="1"/>
  <c r="L38" i="1"/>
  <c r="M38" i="1"/>
  <c r="N38" i="1"/>
  <c r="O38" i="1"/>
  <c r="L40" i="1"/>
  <c r="M40" i="1"/>
  <c r="N40" i="1"/>
  <c r="O40" i="1"/>
  <c r="L41" i="1"/>
  <c r="M41" i="1"/>
  <c r="N41" i="1"/>
  <c r="O41" i="1"/>
  <c r="L42" i="1"/>
  <c r="M42" i="1"/>
  <c r="N42" i="1"/>
  <c r="O42" i="1"/>
  <c r="L43" i="1"/>
  <c r="M43" i="1"/>
  <c r="N43" i="1"/>
  <c r="O43" i="1"/>
  <c r="L44" i="1"/>
  <c r="M44" i="1"/>
  <c r="N44" i="1"/>
  <c r="O44" i="1"/>
  <c r="L45" i="1"/>
  <c r="M45" i="1"/>
  <c r="N45" i="1"/>
  <c r="O45" i="1"/>
  <c r="L46" i="1"/>
  <c r="M46" i="1"/>
  <c r="N46" i="1"/>
  <c r="O46" i="1"/>
  <c r="L48" i="1"/>
  <c r="M48" i="1"/>
  <c r="N48" i="1"/>
  <c r="O48" i="1"/>
  <c r="L49" i="1"/>
  <c r="M49" i="1"/>
  <c r="N49" i="1"/>
  <c r="O49" i="1"/>
  <c r="L50" i="1"/>
  <c r="M50" i="1"/>
  <c r="N50" i="1"/>
  <c r="O50" i="1"/>
  <c r="L52" i="1"/>
  <c r="N52" i="1"/>
  <c r="O52" i="1"/>
  <c r="L53" i="1"/>
  <c r="M53" i="1"/>
  <c r="N53" i="1"/>
  <c r="L54" i="1"/>
  <c r="M54" i="1"/>
  <c r="N54" i="1"/>
  <c r="O54" i="1"/>
  <c r="L55" i="1"/>
  <c r="M55" i="1"/>
  <c r="N55" i="1"/>
  <c r="O55" i="1"/>
  <c r="L56" i="1"/>
  <c r="M56" i="1"/>
  <c r="N56" i="1"/>
  <c r="O56" i="1"/>
  <c r="L57" i="1"/>
  <c r="M57" i="1"/>
  <c r="N57" i="1"/>
  <c r="O57" i="1"/>
  <c r="L59" i="1"/>
  <c r="M59" i="1"/>
  <c r="N59" i="1"/>
  <c r="L61" i="1"/>
  <c r="M61" i="1"/>
  <c r="N61" i="1"/>
  <c r="O61" i="1"/>
  <c r="L62" i="1"/>
  <c r="M62" i="1"/>
  <c r="N62" i="1"/>
  <c r="O62" i="1"/>
  <c r="L63" i="1"/>
  <c r="N63" i="1"/>
  <c r="O63" i="1"/>
  <c r="L64" i="1"/>
  <c r="M64" i="1"/>
  <c r="N64" i="1"/>
  <c r="O64" i="1"/>
  <c r="L65" i="1"/>
  <c r="N65" i="1"/>
  <c r="L66" i="1"/>
  <c r="N66" i="1"/>
  <c r="L67" i="1"/>
  <c r="N67" i="1"/>
  <c r="L68" i="1"/>
  <c r="M68" i="1"/>
  <c r="N68" i="1"/>
  <c r="O68" i="1"/>
  <c r="L70" i="1"/>
  <c r="M70" i="1"/>
  <c r="N70" i="1"/>
  <c r="O70" i="1"/>
  <c r="L71" i="1"/>
  <c r="M71" i="1"/>
  <c r="N71" i="1"/>
  <c r="O71" i="1"/>
  <c r="L72" i="1"/>
  <c r="M72" i="1"/>
  <c r="N72" i="1"/>
  <c r="O72" i="1"/>
  <c r="L73" i="1"/>
  <c r="M73" i="1"/>
  <c r="N73" i="1"/>
  <c r="O73" i="1"/>
  <c r="L74" i="1"/>
  <c r="M74" i="1"/>
  <c r="N74" i="1"/>
  <c r="O74" i="1"/>
  <c r="L75" i="1"/>
  <c r="M75" i="1"/>
  <c r="N75" i="1"/>
  <c r="O75" i="1"/>
  <c r="L76" i="1"/>
  <c r="M76" i="1"/>
  <c r="N76" i="1"/>
  <c r="O76" i="1"/>
  <c r="L77" i="1"/>
  <c r="M77" i="1"/>
  <c r="N77" i="1"/>
  <c r="O77" i="1"/>
  <c r="L78" i="1"/>
  <c r="M78" i="1"/>
  <c r="N78" i="1"/>
  <c r="O78" i="1"/>
  <c r="L79" i="1"/>
  <c r="M79" i="1"/>
  <c r="N79" i="1"/>
  <c r="O79" i="1"/>
  <c r="L80" i="1"/>
  <c r="M80" i="1"/>
  <c r="N80" i="1"/>
  <c r="O80" i="1"/>
  <c r="L81" i="1"/>
  <c r="M81" i="1"/>
  <c r="N81" i="1"/>
  <c r="O81" i="1"/>
  <c r="L82" i="1"/>
  <c r="N82" i="1"/>
  <c r="O82" i="1"/>
  <c r="L83" i="1"/>
  <c r="N83" i="1"/>
  <c r="O83" i="1"/>
  <c r="O8" i="1" l="1"/>
  <c r="N8" i="1"/>
  <c r="M8" i="1"/>
  <c r="L8" i="1"/>
  <c r="J8" i="1"/>
  <c r="I8" i="1"/>
  <c r="G8" i="1"/>
  <c r="F8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8" i="1"/>
  <c r="E29" i="1"/>
  <c r="E30" i="1"/>
  <c r="E31" i="1"/>
  <c r="E33" i="1"/>
  <c r="E34" i="1"/>
  <c r="E35" i="1"/>
  <c r="E36" i="1"/>
  <c r="E37" i="1"/>
  <c r="E38" i="1"/>
  <c r="E40" i="1"/>
  <c r="E41" i="1"/>
  <c r="E42" i="1"/>
  <c r="E43" i="1"/>
  <c r="E44" i="1"/>
  <c r="E45" i="1"/>
  <c r="E46" i="1"/>
  <c r="E48" i="1"/>
  <c r="E49" i="1"/>
  <c r="E50" i="1"/>
  <c r="E52" i="1"/>
  <c r="E53" i="1"/>
  <c r="E54" i="1"/>
  <c r="E55" i="1"/>
  <c r="E56" i="1"/>
  <c r="E57" i="1"/>
  <c r="E59" i="1"/>
  <c r="E61" i="1"/>
  <c r="E62" i="1"/>
  <c r="E63" i="1"/>
  <c r="E64" i="1"/>
  <c r="E65" i="1"/>
  <c r="E66" i="1"/>
  <c r="E67" i="1"/>
  <c r="E68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9" i="1"/>
  <c r="E10" i="1"/>
  <c r="E8" i="1"/>
  <c r="K58" i="1" l="1"/>
  <c r="H58" i="1"/>
  <c r="D58" i="1"/>
  <c r="C58" i="1"/>
  <c r="C69" i="1"/>
  <c r="C60" i="1"/>
  <c r="C51" i="1"/>
  <c r="C47" i="1"/>
  <c r="C39" i="1"/>
  <c r="C32" i="1"/>
  <c r="C27" i="1"/>
  <c r="C11" i="1"/>
  <c r="C7" i="1"/>
  <c r="F58" i="1" l="1"/>
  <c r="I58" i="1"/>
  <c r="J58" i="1"/>
  <c r="L58" i="1"/>
  <c r="N58" i="1"/>
  <c r="M58" i="1"/>
  <c r="E58" i="1"/>
  <c r="C84" i="1"/>
  <c r="D11" i="1" l="1"/>
  <c r="G11" i="1" l="1"/>
  <c r="F11" i="1"/>
  <c r="H27" i="1"/>
  <c r="D39" i="1" l="1"/>
  <c r="G39" i="1" l="1"/>
  <c r="F39" i="1"/>
  <c r="E39" i="1"/>
  <c r="K60" i="1"/>
  <c r="H60" i="1"/>
  <c r="D60" i="1"/>
  <c r="G60" i="1" l="1"/>
  <c r="F60" i="1"/>
  <c r="I60" i="1"/>
  <c r="J60" i="1"/>
  <c r="L60" i="1"/>
  <c r="N60" i="1"/>
  <c r="M60" i="1"/>
  <c r="O60" i="1"/>
  <c r="E60" i="1"/>
  <c r="K69" i="1" l="1"/>
  <c r="H69" i="1"/>
  <c r="D69" i="1"/>
  <c r="G69" i="1" l="1"/>
  <c r="F69" i="1"/>
  <c r="I69" i="1"/>
  <c r="J69" i="1"/>
  <c r="L69" i="1"/>
  <c r="M69" i="1"/>
  <c r="N69" i="1"/>
  <c r="O69" i="1"/>
  <c r="E69" i="1"/>
  <c r="K51" i="1"/>
  <c r="H51" i="1"/>
  <c r="D51" i="1"/>
  <c r="G51" i="1" l="1"/>
  <c r="F51" i="1"/>
  <c r="I51" i="1"/>
  <c r="J51" i="1"/>
  <c r="L51" i="1"/>
  <c r="N51" i="1"/>
  <c r="M51" i="1"/>
  <c r="O51" i="1"/>
  <c r="E51" i="1"/>
  <c r="K11" i="1"/>
  <c r="H11" i="1"/>
  <c r="H32" i="1"/>
  <c r="K47" i="1"/>
  <c r="H47" i="1"/>
  <c r="K7" i="1"/>
  <c r="H7" i="1"/>
  <c r="D47" i="1"/>
  <c r="D7" i="1"/>
  <c r="H39" i="1"/>
  <c r="K27" i="1"/>
  <c r="D27" i="1"/>
  <c r="I39" i="1" l="1"/>
  <c r="J39" i="1"/>
  <c r="I47" i="1"/>
  <c r="J47" i="1"/>
  <c r="I11" i="1"/>
  <c r="J11" i="1"/>
  <c r="G27" i="1"/>
  <c r="F27" i="1"/>
  <c r="I27" i="1"/>
  <c r="J27" i="1"/>
  <c r="G47" i="1"/>
  <c r="F47" i="1"/>
  <c r="L27" i="1"/>
  <c r="M27" i="1"/>
  <c r="N27" i="1"/>
  <c r="O27" i="1"/>
  <c r="L11" i="1"/>
  <c r="M11" i="1"/>
  <c r="N11" i="1"/>
  <c r="O11" i="1"/>
  <c r="L47" i="1"/>
  <c r="N47" i="1"/>
  <c r="M47" i="1"/>
  <c r="O47" i="1"/>
  <c r="O7" i="1"/>
  <c r="N7" i="1"/>
  <c r="M7" i="1"/>
  <c r="L7" i="1"/>
  <c r="J7" i="1"/>
  <c r="I7" i="1"/>
  <c r="G7" i="1"/>
  <c r="F7" i="1"/>
  <c r="E7" i="1"/>
  <c r="E27" i="1"/>
  <c r="E47" i="1"/>
  <c r="H84" i="1"/>
  <c r="K32" i="1"/>
  <c r="D32" i="1"/>
  <c r="F32" i="1" s="1"/>
  <c r="K39" i="1"/>
  <c r="J32" i="1" l="1"/>
  <c r="I32" i="1"/>
  <c r="G32" i="1"/>
  <c r="L39" i="1"/>
  <c r="N39" i="1"/>
  <c r="M39" i="1"/>
  <c r="O39" i="1"/>
  <c r="L32" i="1"/>
  <c r="N32" i="1"/>
  <c r="O32" i="1"/>
  <c r="M32" i="1"/>
  <c r="E32" i="1"/>
  <c r="K84" i="1"/>
  <c r="D84" i="1"/>
  <c r="G84" i="1" l="1"/>
  <c r="F84" i="1"/>
  <c r="J84" i="1"/>
  <c r="I84" i="1"/>
  <c r="L84" i="1"/>
  <c r="O84" i="1"/>
  <c r="M84" i="1"/>
  <c r="N84" i="1"/>
</calcChain>
</file>

<file path=xl/sharedStrings.xml><?xml version="1.0" encoding="utf-8"?>
<sst xmlns="http://schemas.openxmlformats.org/spreadsheetml/2006/main" count="167" uniqueCount="108">
  <si>
    <t>Подраздел</t>
  </si>
  <si>
    <t xml:space="preserve"> Наименование показателя</t>
  </si>
  <si>
    <t>удельный вес в общем объёме расходов</t>
  </si>
  <si>
    <t>Сумма</t>
  </si>
  <si>
    <t>%</t>
  </si>
  <si>
    <t>Дума города Нефтеюганска</t>
  </si>
  <si>
    <t>Функционирование высшего должностного лица субъекта Российской Федерации и муниципального образования</t>
  </si>
  <si>
    <t>0102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</si>
  <si>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</si>
  <si>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</si>
  <si>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</si>
  <si>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</si>
  <si>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Другие общегосударственные вопросы</t>
  </si>
  <si>
    <t>0113</t>
  </si>
  <si>
    <t>администрация города Нефтеюганска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</si>
  <si>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</si>
  <si>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</si>
  <si>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Судебная система</t>
  </si>
  <si>
    <t>0105</t>
  </si>
  <si>
    <t>Другие вопросы в области национальной безопасности и правоохранительной деятельности</t>
  </si>
  <si>
    <t>0314</t>
  </si>
  <si>
    <t>Сельское хозяйство и рыболовство</t>
  </si>
  <si>
    <t>0405</t>
  </si>
  <si>
    <t>Другие вопросы в области национальной экономики</t>
  </si>
  <si>
    <t>0412</t>
  </si>
  <si>
    <t>Пенсионное обеспечение</t>
  </si>
  <si>
    <t>1001</t>
  </si>
  <si>
    <t>Периодическая печать и издательства</t>
  </si>
  <si>
    <t>1202</t>
  </si>
  <si>
    <t>Департамент финансов администрации города Нефтеюганска</t>
  </si>
  <si>
    <t>Резервные фонды</t>
  </si>
  <si>
    <t>0111</t>
  </si>
  <si>
    <t>Жилищное хозяйство</t>
  </si>
  <si>
    <t>0501</t>
  </si>
  <si>
    <t>Социальное обеспечение населения</t>
  </si>
  <si>
    <t>1003</t>
  </si>
  <si>
    <t>Охрана семьи и детства</t>
  </si>
  <si>
    <t>1004</t>
  </si>
  <si>
    <t>Телевидение и радиовещание</t>
  </si>
  <si>
    <t>1201</t>
  </si>
  <si>
    <t>Департамент образования и молодёжной политики администрации города Нефтеюганска</t>
  </si>
  <si>
    <t>Общеэкономические вопросы</t>
  </si>
  <si>
    <t>0401</t>
  </si>
  <si>
    <t>Дошкольное образование</t>
  </si>
  <si>
    <t>0701</t>
  </si>
  <si>
    <t>Общее образование</t>
  </si>
  <si>
    <t>0702</t>
  </si>
  <si>
    <t>0707</t>
  </si>
  <si>
    <t>Другие вопросы в области образования</t>
  </si>
  <si>
    <t>0709</t>
  </si>
  <si>
    <t>Культура</t>
  </si>
  <si>
    <t>0801</t>
  </si>
  <si>
    <t>Другие вопросы в области культуры, кинематографии</t>
  </si>
  <si>
    <t>0804</t>
  </si>
  <si>
    <t>Комитет физической культуры и спорта администрации города Нефтеюганска</t>
  </si>
  <si>
    <t>Физическая культура</t>
  </si>
  <si>
    <t>1101</t>
  </si>
  <si>
    <t>Массовый спорт</t>
  </si>
  <si>
    <t>1102</t>
  </si>
  <si>
    <t>Другие вопросы в области физической культуры и спорта</t>
  </si>
  <si>
    <t>1105</t>
  </si>
  <si>
    <t>1006</t>
  </si>
  <si>
    <t>Дорожное хозяйство (дорожные фонды)</t>
  </si>
  <si>
    <t>0409</t>
  </si>
  <si>
    <t>Коммунальное хозяйство</t>
  </si>
  <si>
    <t>0502</t>
  </si>
  <si>
    <t>Департамент жилищно-коммунального хозяйства администрации города Нефтеюганска</t>
  </si>
  <si>
    <t>Транспорт</t>
  </si>
  <si>
    <t>0408</t>
  </si>
  <si>
    <t>Благоустройство</t>
  </si>
  <si>
    <t>0503</t>
  </si>
  <si>
    <t>Другие вопросы в области жилищно-коммунального хозяйства</t>
  </si>
  <si>
    <t>0505</t>
  </si>
  <si>
    <t>Органы юстиции</t>
  </si>
  <si>
    <t>0304</t>
  </si>
  <si>
    <t>РАСХОДЫ</t>
  </si>
  <si>
    <t>Приложение № 4</t>
  </si>
  <si>
    <t>1301</t>
  </si>
  <si>
    <t>0703</t>
  </si>
  <si>
    <t>0909</t>
  </si>
  <si>
    <t>Другие вопросы в области здравоохранения</t>
  </si>
  <si>
    <t>0605</t>
  </si>
  <si>
    <t>Другие вопросы в области охраны окружающей среды</t>
  </si>
  <si>
    <t>Дополнительное образование детей</t>
  </si>
  <si>
    <t xml:space="preserve">Молодежная политика </t>
  </si>
  <si>
    <t>Департамент муниципального имущества администрации города Нефтеюганска</t>
  </si>
  <si>
    <t>Департамент градостроительства и земельных отношений администрации города Нефтеюганска</t>
  </si>
  <si>
    <t>Комитет культуры и туризма администрации города Нефтеюганска</t>
  </si>
  <si>
    <t xml:space="preserve">Охрана семьи и детства
</t>
  </si>
  <si>
    <t xml:space="preserve">Другие вопросы в области социальной политики
</t>
  </si>
  <si>
    <t xml:space="preserve">Молодёжная политика </t>
  </si>
  <si>
    <t xml:space="preserve">Физическая культура
</t>
  </si>
  <si>
    <t>Обслуживание государственного (муниципального) внутреннего долга</t>
  </si>
  <si>
    <t xml:space="preserve">Отклонение 2023 года от проекта 2022 года </t>
  </si>
  <si>
    <t>0310</t>
  </si>
  <si>
    <t xml:space="preserve">Защита населения и территории от чрезвычайных ситуаций природного и техногенного характера, пожарная безопасность
</t>
  </si>
  <si>
    <t>1103</t>
  </si>
  <si>
    <t xml:space="preserve">Спорт высших достижений
</t>
  </si>
  <si>
    <t>2022 год (проект)</t>
  </si>
  <si>
    <t xml:space="preserve"> 2024 год (проект) </t>
  </si>
  <si>
    <t xml:space="preserve">Отклонение 2024 года от проекта 2023 года </t>
  </si>
  <si>
    <t xml:space="preserve"> 2023 год </t>
  </si>
  <si>
    <t>2023 год (проект)</t>
  </si>
  <si>
    <t xml:space="preserve"> 2025 год (проект) </t>
  </si>
  <si>
    <t xml:space="preserve">Отклонение 2025 года от проекта 2024 года </t>
  </si>
  <si>
    <t xml:space="preserve">Отклонение 2025 года от  проекта 2022 года </t>
  </si>
  <si>
    <t>Счётная палата города Нефтеюганска</t>
  </si>
  <si>
    <t xml:space="preserve">Сравнение проекта бюджета по расходам на 2023 - 2025 годы с проектом на 2022 год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</si>
</sst>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34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sz val="10"/>
      <name val="Arial Cyr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name val="Times New Roman"/>
      <family val="1"/>
    </font>
    <font>
      <sz val="12"/>
      <color theme="1"/>
      <name val="Calibri"/>
      <family val="2"/>
      <charset val="204"/>
      <scheme val="minor"/>
    </font>
    <font>
      <b/>
      <sz val="12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Arial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2"/>
      <color rgb="FFFF0000"/>
      <name val="Calibri"/>
      <family val="2"/>
      <charset val="204"/>
      <scheme val="minor"/>
    </font>
    <font>
      <b/>
      <sz val="12"/>
      <color rgb="FFFF0000"/>
      <name val="Times New Roman"/>
      <family val="1"/>
    </font>
    <font>
      <sz val="1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4">
    <xf numFmtId="0" fontId="0" fillId="0" borderId="0"/>
    <xf numFmtId="0" fontId="1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9" borderId="0" applyNumberFormat="0" applyBorder="0" applyAlignment="0" applyProtection="0"/>
    <xf numFmtId="0" fontId="4" fillId="7" borderId="1" applyNumberFormat="0" applyAlignment="0" applyProtection="0"/>
    <xf numFmtId="0" fontId="5" fillId="20" borderId="2" applyNumberFormat="0" applyAlignment="0" applyProtection="0"/>
    <xf numFmtId="0" fontId="6" fillId="20" borderId="1" applyNumberFormat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1" fillId="0" borderId="6" applyNumberFormat="0" applyFill="0" applyAlignment="0" applyProtection="0"/>
    <xf numFmtId="0" fontId="12" fillId="21" borderId="7" applyNumberFormat="0" applyAlignment="0" applyProtection="0"/>
    <xf numFmtId="0" fontId="13" fillId="0" borderId="0" applyNumberFormat="0" applyFill="0" applyBorder="0" applyAlignment="0" applyProtection="0"/>
    <xf numFmtId="0" fontId="14" fillId="22" borderId="0" applyNumberFormat="0" applyBorder="0" applyAlignment="0" applyProtection="0"/>
    <xf numFmtId="0" fontId="7" fillId="0" borderId="0"/>
    <xf numFmtId="0" fontId="15" fillId="3" borderId="0" applyNumberFormat="0" applyBorder="0" applyAlignment="0" applyProtection="0"/>
    <xf numFmtId="0" fontId="16" fillId="0" borderId="0" applyNumberFormat="0" applyFill="0" applyBorder="0" applyAlignment="0" applyProtection="0"/>
    <xf numFmtId="0" fontId="7" fillId="23" borderId="8" applyNumberFormat="0" applyFont="0" applyAlignment="0" applyProtection="0"/>
    <xf numFmtId="0" fontId="17" fillId="0" borderId="9" applyNumberFormat="0" applyFill="0" applyAlignment="0" applyProtection="0"/>
    <xf numFmtId="0" fontId="18" fillId="0" borderId="0" applyNumberFormat="0" applyFill="0" applyBorder="0" applyAlignment="0" applyProtection="0"/>
    <xf numFmtId="0" fontId="19" fillId="4" borderId="0" applyNumberFormat="0" applyBorder="0" applyAlignment="0" applyProtection="0"/>
  </cellStyleXfs>
  <cellXfs count="53">
    <xf numFmtId="0" fontId="0" fillId="0" borderId="0" xfId="0"/>
    <xf numFmtId="0" fontId="23" fillId="24" borderId="0" xfId="0" applyFont="1" applyFill="1"/>
    <xf numFmtId="0" fontId="22" fillId="24" borderId="0" xfId="1" applyFont="1" applyFill="1" applyBorder="1" applyAlignment="1">
      <alignment horizontal="center" wrapText="1"/>
    </xf>
    <xf numFmtId="49" fontId="25" fillId="24" borderId="10" xfId="1" applyNumberFormat="1" applyFont="1" applyFill="1" applyBorder="1" applyAlignment="1">
      <alignment vertical="top" wrapText="1"/>
    </xf>
    <xf numFmtId="49" fontId="25" fillId="24" borderId="10" xfId="1" applyNumberFormat="1" applyFont="1" applyFill="1" applyBorder="1" applyAlignment="1">
      <alignment horizontal="center" vertical="center" wrapText="1"/>
    </xf>
    <xf numFmtId="0" fontId="28" fillId="24" borderId="0" xfId="0" applyFont="1" applyFill="1"/>
    <xf numFmtId="0" fontId="20" fillId="24" borderId="10" xfId="1" applyNumberFormat="1" applyFont="1" applyFill="1" applyBorder="1" applyAlignment="1">
      <alignment vertical="top" wrapText="1"/>
    </xf>
    <xf numFmtId="49" fontId="20" fillId="24" borderId="10" xfId="1" applyNumberFormat="1" applyFont="1" applyFill="1" applyBorder="1" applyAlignment="1">
      <alignment horizontal="center" vertical="center"/>
    </xf>
    <xf numFmtId="49" fontId="21" fillId="24" borderId="10" xfId="1" applyNumberFormat="1" applyFont="1" applyFill="1" applyBorder="1" applyAlignment="1">
      <alignment horizontal="left" vertical="top" wrapText="1"/>
    </xf>
    <xf numFmtId="49" fontId="21" fillId="24" borderId="10" xfId="1" applyNumberFormat="1" applyFont="1" applyFill="1" applyBorder="1" applyAlignment="1">
      <alignment horizontal="center" vertical="center" shrinkToFit="1"/>
    </xf>
    <xf numFmtId="3" fontId="20" fillId="24" borderId="10" xfId="1" applyNumberFormat="1" applyFont="1" applyFill="1" applyBorder="1" applyAlignment="1">
      <alignment horizontal="center" vertical="center" shrinkToFit="1"/>
    </xf>
    <xf numFmtId="49" fontId="25" fillId="24" borderId="10" xfId="1" applyNumberFormat="1" applyFont="1" applyFill="1" applyBorder="1" applyAlignment="1">
      <alignment vertical="center" wrapText="1"/>
    </xf>
    <xf numFmtId="0" fontId="25" fillId="24" borderId="10" xfId="1" applyFont="1" applyFill="1" applyBorder="1" applyAlignment="1">
      <alignment vertical="top" wrapText="1"/>
    </xf>
    <xf numFmtId="0" fontId="25" fillId="24" borderId="10" xfId="1" applyFont="1" applyFill="1" applyBorder="1" applyAlignment="1">
      <alignment horizontal="center" vertical="center"/>
    </xf>
    <xf numFmtId="49" fontId="20" fillId="24" borderId="10" xfId="1" applyNumberFormat="1" applyFont="1" applyFill="1" applyBorder="1" applyAlignment="1">
      <alignment horizontal="center" vertical="center" wrapText="1"/>
    </xf>
    <xf numFmtId="0" fontId="29" fillId="24" borderId="0" xfId="0" applyFont="1" applyFill="1"/>
    <xf numFmtId="0" fontId="30" fillId="24" borderId="0" xfId="1" applyFont="1" applyFill="1" applyBorder="1" applyAlignment="1">
      <alignment horizontal="center" wrapText="1"/>
    </xf>
    <xf numFmtId="3" fontId="25" fillId="24" borderId="10" xfId="1" applyNumberFormat="1" applyFont="1" applyFill="1" applyBorder="1" applyAlignment="1">
      <alignment horizontal="center" vertical="center" shrinkToFit="1"/>
    </xf>
    <xf numFmtId="0" fontId="27" fillId="24" borderId="0" xfId="0" applyNumberFormat="1" applyFont="1" applyFill="1"/>
    <xf numFmtId="0" fontId="22" fillId="24" borderId="0" xfId="1" applyFont="1" applyFill="1" applyBorder="1" applyAlignment="1">
      <alignment horizontal="center" wrapText="1"/>
    </xf>
    <xf numFmtId="3" fontId="29" fillId="24" borderId="0" xfId="0" applyNumberFormat="1" applyFont="1" applyFill="1"/>
    <xf numFmtId="164" fontId="25" fillId="24" borderId="10" xfId="1" applyNumberFormat="1" applyFont="1" applyFill="1" applyBorder="1" applyAlignment="1">
      <alignment horizontal="center" vertical="center"/>
    </xf>
    <xf numFmtId="164" fontId="20" fillId="24" borderId="10" xfId="1" applyNumberFormat="1" applyFont="1" applyFill="1" applyBorder="1" applyAlignment="1">
      <alignment horizontal="center" vertical="center"/>
    </xf>
    <xf numFmtId="164" fontId="22" fillId="24" borderId="10" xfId="1" applyNumberFormat="1" applyFont="1" applyFill="1" applyBorder="1" applyAlignment="1">
      <alignment horizontal="center" vertical="center" wrapText="1"/>
    </xf>
    <xf numFmtId="3" fontId="25" fillId="24" borderId="10" xfId="1" applyNumberFormat="1" applyFont="1" applyFill="1" applyBorder="1" applyAlignment="1">
      <alignment horizontal="center" vertical="center"/>
    </xf>
    <xf numFmtId="0" fontId="32" fillId="24" borderId="0" xfId="0" applyFont="1" applyFill="1"/>
    <xf numFmtId="164" fontId="22" fillId="24" borderId="11" xfId="1" applyNumberFormat="1" applyFont="1" applyFill="1" applyBorder="1" applyAlignment="1">
      <alignment horizontal="center" vertical="center" wrapText="1"/>
    </xf>
    <xf numFmtId="3" fontId="22" fillId="24" borderId="11" xfId="1" applyNumberFormat="1" applyFont="1" applyFill="1" applyBorder="1" applyAlignment="1">
      <alignment horizontal="center" vertical="center" wrapText="1"/>
    </xf>
    <xf numFmtId="3" fontId="20" fillId="24" borderId="10" xfId="1" applyNumberFormat="1" applyFont="1" applyFill="1" applyBorder="1" applyAlignment="1">
      <alignment horizontal="center" vertical="center"/>
    </xf>
    <xf numFmtId="3" fontId="32" fillId="24" borderId="0" xfId="0" applyNumberFormat="1" applyFont="1" applyFill="1"/>
    <xf numFmtId="3" fontId="20" fillId="24" borderId="10" xfId="37" applyNumberFormat="1" applyFont="1" applyFill="1" applyBorder="1" applyAlignment="1">
      <alignment horizontal="center" vertical="center"/>
    </xf>
    <xf numFmtId="0" fontId="25" fillId="24" borderId="10" xfId="1" applyNumberFormat="1" applyFont="1" applyFill="1" applyBorder="1" applyAlignment="1">
      <alignment vertical="top" wrapText="1"/>
    </xf>
    <xf numFmtId="49" fontId="25" fillId="24" borderId="10" xfId="1" applyNumberFormat="1" applyFont="1" applyFill="1" applyBorder="1" applyAlignment="1">
      <alignment horizontal="center" vertical="center"/>
    </xf>
    <xf numFmtId="164" fontId="29" fillId="24" borderId="0" xfId="0" applyNumberFormat="1" applyFont="1" applyFill="1"/>
    <xf numFmtId="4" fontId="29" fillId="24" borderId="0" xfId="0" applyNumberFormat="1" applyFont="1" applyFill="1"/>
    <xf numFmtId="164" fontId="25" fillId="24" borderId="10" xfId="1" applyNumberFormat="1" applyFont="1" applyFill="1" applyBorder="1" applyAlignment="1">
      <alignment horizontal="center" vertical="center" shrinkToFit="1"/>
    </xf>
    <xf numFmtId="0" fontId="20" fillId="24" borderId="0" xfId="0" applyFont="1" applyFill="1" applyAlignment="1">
      <alignment horizontal="right"/>
    </xf>
    <xf numFmtId="164" fontId="22" fillId="24" borderId="13" xfId="1" applyNumberFormat="1" applyFont="1" applyFill="1" applyBorder="1" applyAlignment="1">
      <alignment horizontal="center" vertical="center" wrapText="1"/>
    </xf>
    <xf numFmtId="0" fontId="26" fillId="24" borderId="14" xfId="1" applyFont="1" applyFill="1" applyBorder="1" applyAlignment="1">
      <alignment horizontal="center" vertical="center" wrapText="1"/>
    </xf>
    <xf numFmtId="0" fontId="22" fillId="24" borderId="0" xfId="1" applyFont="1" applyFill="1" applyBorder="1" applyAlignment="1">
      <alignment horizontal="center" wrapText="1"/>
    </xf>
    <xf numFmtId="0" fontId="25" fillId="24" borderId="10" xfId="37" applyNumberFormat="1" applyFont="1" applyFill="1" applyBorder="1" applyAlignment="1">
      <alignment horizontal="center" vertical="center" wrapText="1"/>
    </xf>
    <xf numFmtId="0" fontId="24" fillId="24" borderId="10" xfId="1" applyFont="1" applyFill="1" applyBorder="1" applyAlignment="1">
      <alignment horizontal="center" vertical="center" wrapText="1"/>
    </xf>
    <xf numFmtId="3" fontId="25" fillId="24" borderId="12" xfId="1" applyNumberFormat="1" applyFont="1" applyFill="1" applyBorder="1" applyAlignment="1">
      <alignment horizontal="center" vertical="center" wrapText="1"/>
    </xf>
    <xf numFmtId="0" fontId="26" fillId="24" borderId="11" xfId="1" applyFont="1" applyFill="1" applyBorder="1" applyAlignment="1">
      <alignment horizontal="center" vertical="center" wrapText="1"/>
    </xf>
    <xf numFmtId="164" fontId="22" fillId="24" borderId="12" xfId="1" applyNumberFormat="1" applyFont="1" applyFill="1" applyBorder="1" applyAlignment="1">
      <alignment horizontal="center" vertical="center" wrapText="1"/>
    </xf>
    <xf numFmtId="0" fontId="32" fillId="24" borderId="11" xfId="0" applyFont="1" applyFill="1" applyBorder="1" applyAlignment="1">
      <alignment horizontal="center" vertical="center" wrapText="1"/>
    </xf>
    <xf numFmtId="0" fontId="31" fillId="0" borderId="14" xfId="0" applyFont="1" applyBorder="1" applyAlignment="1">
      <alignment horizontal="center" vertical="center" wrapText="1"/>
    </xf>
    <xf numFmtId="0" fontId="25" fillId="24" borderId="12" xfId="37" applyNumberFormat="1" applyFont="1" applyFill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33" fillId="0" borderId="11" xfId="0" applyNumberFormat="1" applyFont="1" applyBorder="1" applyAlignment="1">
      <alignment horizontal="center" vertical="center" wrapText="1"/>
    </xf>
    <xf numFmtId="0" fontId="25" fillId="24" borderId="10" xfId="1" applyNumberFormat="1" applyFont="1" applyFill="1" applyBorder="1" applyAlignment="1">
      <alignment horizontal="center" vertical="center" wrapText="1"/>
    </xf>
    <xf numFmtId="0" fontId="25" fillId="24" borderId="11" xfId="1" applyNumberFormat="1" applyFont="1" applyFill="1" applyBorder="1" applyAlignment="1">
      <alignment horizontal="center" vertical="center" wrapText="1"/>
    </xf>
    <xf numFmtId="0" fontId="25" fillId="24" borderId="11" xfId="0" applyNumberFormat="1" applyFont="1" applyFill="1" applyBorder="1" applyAlignment="1">
      <alignment horizontal="center" vertical="center" wrapText="1"/>
    </xf>
  </cellXfs>
  <cellStyles count="44">
    <cellStyle name="20% - Акцент1 2" xfId="2"/>
    <cellStyle name="20% - Акцент2 2" xfId="3"/>
    <cellStyle name="20% - Акцент3 2" xfId="4"/>
    <cellStyle name="20% - Акцент4 2" xfId="5"/>
    <cellStyle name="20% - Акцент5 2" xfId="6"/>
    <cellStyle name="20% - Акцент6 2" xfId="7"/>
    <cellStyle name="40% - Акцент1 2" xfId="8"/>
    <cellStyle name="40% - Акцент2 2" xfId="9"/>
    <cellStyle name="40% - Акцент3 2" xfId="10"/>
    <cellStyle name="40% - Акцент4 2" xfId="11"/>
    <cellStyle name="40% - Акцент5 2" xfId="12"/>
    <cellStyle name="40% - Акцент6 2" xfId="13"/>
    <cellStyle name="60% - Акцент1 2" xfId="14"/>
    <cellStyle name="60% - Акцент2 2" xfId="15"/>
    <cellStyle name="60% - Акцент3 2" xfId="16"/>
    <cellStyle name="60% - Акцент4 2" xfId="17"/>
    <cellStyle name="60% - Акцент5 2" xfId="18"/>
    <cellStyle name="60% - Акцент6 2" xfId="19"/>
    <cellStyle name="Акцент1 2" xfId="20"/>
    <cellStyle name="Акцент2 2" xfId="21"/>
    <cellStyle name="Акцент3 2" xfId="22"/>
    <cellStyle name="Акцент4 2" xfId="23"/>
    <cellStyle name="Акцент5 2" xfId="24"/>
    <cellStyle name="Акцент6 2" xfId="25"/>
    <cellStyle name="Ввод  2" xfId="26"/>
    <cellStyle name="Вывод 2" xfId="27"/>
    <cellStyle name="Вычисление 2" xfId="28"/>
    <cellStyle name="Заголовок 1 2" xfId="29"/>
    <cellStyle name="Заголовок 2 2" xfId="30"/>
    <cellStyle name="Заголовок 3 2" xfId="31"/>
    <cellStyle name="Заголовок 4 2" xfId="32"/>
    <cellStyle name="Итог 2" xfId="33"/>
    <cellStyle name="Контрольная ячейка 2" xfId="34"/>
    <cellStyle name="Название 2" xfId="35"/>
    <cellStyle name="Нейтральный 2" xfId="36"/>
    <cellStyle name="Обычный" xfId="0" builtinId="0"/>
    <cellStyle name="Обычный 2" xfId="1"/>
    <cellStyle name="Обычный_Приложения  734" xfId="37"/>
    <cellStyle name="Плохой 2" xfId="38"/>
    <cellStyle name="Пояснение 2" xfId="39"/>
    <cellStyle name="Примечание 2" xfId="40"/>
    <cellStyle name="Связанная ячейка 2" xfId="41"/>
    <cellStyle name="Текст предупреждения 2" xfId="42"/>
    <cellStyle name="Хороший 2" xfId="4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91"/>
  <sheetViews>
    <sheetView tabSelected="1" view="pageBreakPreview" zoomScale="75" zoomScaleNormal="80" zoomScaleSheetLayoutView="75" workbookViewId="0">
      <selection activeCell="A6" sqref="A6:O6"/>
    </sheetView>
  </sheetViews>
  <sheetFormatPr defaultColWidth="9.140625" defaultRowHeight="15.75" x14ac:dyDescent="0.25"/>
  <cols>
    <col min="1" max="1" width="73.5703125" style="1" customWidth="1"/>
    <col min="2" max="2" width="12.7109375" style="1" customWidth="1"/>
    <col min="3" max="3" width="18.28515625" style="1" customWidth="1"/>
    <col min="4" max="4" width="17.42578125" style="15" customWidth="1"/>
    <col min="5" max="5" width="13.85546875" style="15" customWidth="1"/>
    <col min="6" max="6" width="17.42578125" style="25" customWidth="1"/>
    <col min="7" max="7" width="14.5703125" style="25" customWidth="1"/>
    <col min="8" max="8" width="20.28515625" style="15" customWidth="1"/>
    <col min="9" max="9" width="18.140625" style="15" customWidth="1"/>
    <col min="10" max="10" width="9.5703125" style="15" customWidth="1"/>
    <col min="11" max="11" width="20.7109375" style="15" customWidth="1"/>
    <col min="12" max="12" width="17.28515625" style="15" customWidth="1"/>
    <col min="13" max="13" width="10.7109375" style="15" customWidth="1"/>
    <col min="14" max="14" width="17.42578125" style="15" customWidth="1"/>
    <col min="15" max="15" width="10.140625" style="15" customWidth="1"/>
    <col min="16" max="16384" width="9.140625" style="1"/>
  </cols>
  <sheetData>
    <row r="1" spans="1:15" x14ac:dyDescent="0.25">
      <c r="N1" s="36" t="s">
        <v>76</v>
      </c>
      <c r="O1" s="36"/>
    </row>
    <row r="2" spans="1:15" x14ac:dyDescent="0.25">
      <c r="A2" s="39" t="s">
        <v>107</v>
      </c>
      <c r="B2" s="39"/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</row>
    <row r="3" spans="1:15" x14ac:dyDescent="0.25">
      <c r="A3" s="2"/>
      <c r="B3" s="2"/>
      <c r="C3" s="2"/>
      <c r="D3" s="16"/>
      <c r="E3" s="16"/>
      <c r="F3" s="19"/>
      <c r="G3" s="19"/>
      <c r="H3" s="16"/>
      <c r="I3" s="16"/>
      <c r="J3" s="16"/>
      <c r="K3" s="16"/>
      <c r="L3" s="16"/>
      <c r="M3" s="16"/>
      <c r="N3" s="16"/>
      <c r="O3" s="16"/>
    </row>
    <row r="4" spans="1:15" ht="36" customHeight="1" x14ac:dyDescent="0.25">
      <c r="A4" s="47" t="s">
        <v>1</v>
      </c>
      <c r="B4" s="40" t="s">
        <v>0</v>
      </c>
      <c r="C4" s="42" t="s">
        <v>98</v>
      </c>
      <c r="D4" s="37" t="s">
        <v>101</v>
      </c>
      <c r="E4" s="46"/>
      <c r="F4" s="37" t="s">
        <v>93</v>
      </c>
      <c r="G4" s="38"/>
      <c r="H4" s="44" t="s">
        <v>99</v>
      </c>
      <c r="I4" s="37" t="s">
        <v>100</v>
      </c>
      <c r="J4" s="38"/>
      <c r="K4" s="44" t="s">
        <v>103</v>
      </c>
      <c r="L4" s="37" t="s">
        <v>104</v>
      </c>
      <c r="M4" s="38"/>
      <c r="N4" s="37" t="s">
        <v>105</v>
      </c>
      <c r="O4" s="38"/>
    </row>
    <row r="5" spans="1:15" ht="83.25" customHeight="1" x14ac:dyDescent="0.25">
      <c r="A5" s="48"/>
      <c r="B5" s="41"/>
      <c r="C5" s="43"/>
      <c r="D5" s="23" t="s">
        <v>102</v>
      </c>
      <c r="E5" s="23" t="s">
        <v>2</v>
      </c>
      <c r="F5" s="26" t="s">
        <v>3</v>
      </c>
      <c r="G5" s="27" t="s">
        <v>4</v>
      </c>
      <c r="H5" s="45"/>
      <c r="I5" s="26" t="s">
        <v>3</v>
      </c>
      <c r="J5" s="27" t="s">
        <v>4</v>
      </c>
      <c r="K5" s="45"/>
      <c r="L5" s="26" t="s">
        <v>3</v>
      </c>
      <c r="M5" s="27" t="s">
        <v>4</v>
      </c>
      <c r="N5" s="26" t="s">
        <v>3</v>
      </c>
      <c r="O5" s="27" t="s">
        <v>4</v>
      </c>
    </row>
    <row r="6" spans="1:15" s="18" customFormat="1" ht="18.75" customHeight="1" x14ac:dyDescent="0.25">
      <c r="A6" s="49">
        <v>1</v>
      </c>
      <c r="B6" s="50">
        <v>2</v>
      </c>
      <c r="C6" s="51">
        <v>3</v>
      </c>
      <c r="D6" s="50">
        <v>4</v>
      </c>
      <c r="E6" s="50">
        <v>5</v>
      </c>
      <c r="F6" s="51">
        <v>6</v>
      </c>
      <c r="G6" s="51">
        <v>7</v>
      </c>
      <c r="H6" s="52">
        <v>8</v>
      </c>
      <c r="I6" s="51">
        <v>9</v>
      </c>
      <c r="J6" s="51">
        <v>10</v>
      </c>
      <c r="K6" s="52">
        <v>11</v>
      </c>
      <c r="L6" s="51">
        <v>12</v>
      </c>
      <c r="M6" s="51">
        <v>13</v>
      </c>
      <c r="N6" s="51">
        <v>14</v>
      </c>
      <c r="O6" s="51">
        <v>15</v>
      </c>
    </row>
    <row r="7" spans="1:15" s="5" customFormat="1" x14ac:dyDescent="0.25">
      <c r="A7" s="3" t="s">
        <v>5</v>
      </c>
      <c r="B7" s="4"/>
      <c r="C7" s="17">
        <f>SUM(C8:C10)</f>
        <v>57344900</v>
      </c>
      <c r="D7" s="17">
        <f>SUM(D8:D10)</f>
        <v>30132700</v>
      </c>
      <c r="E7" s="21">
        <f>D7/14897731806*100</f>
        <v>0.20226367605747997</v>
      </c>
      <c r="F7" s="24">
        <f>D7-C7</f>
        <v>-27212200</v>
      </c>
      <c r="G7" s="21">
        <f>(D7/C7*100)-100</f>
        <v>-47.453566053825192</v>
      </c>
      <c r="H7" s="17">
        <f>SUM(H8:H10)</f>
        <v>31411400</v>
      </c>
      <c r="I7" s="24">
        <f>H7-D7</f>
        <v>1278700</v>
      </c>
      <c r="J7" s="21">
        <f>(H7/D7*100)-100</f>
        <v>4.2435626412502074</v>
      </c>
      <c r="K7" s="17">
        <f>SUM(K8:K10)</f>
        <v>31144600</v>
      </c>
      <c r="L7" s="24">
        <f>K7-H7</f>
        <v>-266800</v>
      </c>
      <c r="M7" s="21">
        <f>(K7/H7*100)-100</f>
        <v>-0.84937315751606945</v>
      </c>
      <c r="N7" s="24">
        <f>K7-C7</f>
        <v>-26200300</v>
      </c>
      <c r="O7" s="21">
        <f>(K7/C7*100)-100</f>
        <v>-45.688980188299219</v>
      </c>
    </row>
    <row r="8" spans="1:15" ht="47.25" x14ac:dyDescent="0.25">
      <c r="A8" s="6" t="s">
        <v>8</v>
      </c>
      <c r="B8" s="7" t="s">
        <v>9</v>
      </c>
      <c r="C8" s="10">
        <v>29208200</v>
      </c>
      <c r="D8" s="10">
        <v>29972700</v>
      </c>
      <c r="E8" s="22">
        <f>D8/14897731806*100</f>
        <v>0.20118968706315829</v>
      </c>
      <c r="F8" s="28">
        <f>D8-C8</f>
        <v>764500</v>
      </c>
      <c r="G8" s="22">
        <f>(D8/C8*100)-100</f>
        <v>2.6174156572469371</v>
      </c>
      <c r="H8" s="30">
        <v>31251400</v>
      </c>
      <c r="I8" s="28">
        <f>H8-D8</f>
        <v>1278700</v>
      </c>
      <c r="J8" s="22">
        <f>(H8/D8*100)-100</f>
        <v>4.2662155895198026</v>
      </c>
      <c r="K8" s="30">
        <v>30984600</v>
      </c>
      <c r="L8" s="28">
        <f>K8-H8</f>
        <v>-266800</v>
      </c>
      <c r="M8" s="22">
        <f>(K8/H8*100)-100</f>
        <v>-0.85372175326546085</v>
      </c>
      <c r="N8" s="28">
        <f>K8-C8</f>
        <v>1776400</v>
      </c>
      <c r="O8" s="22">
        <f>(K8/C8*100)-100</f>
        <v>6.0818537260084469</v>
      </c>
    </row>
    <row r="9" spans="1:15" ht="31.5" x14ac:dyDescent="0.25">
      <c r="A9" s="6" t="s">
        <v>10</v>
      </c>
      <c r="B9" s="7" t="s">
        <v>11</v>
      </c>
      <c r="C9" s="10">
        <v>27976700</v>
      </c>
      <c r="D9" s="10">
        <v>0</v>
      </c>
      <c r="E9" s="22">
        <f>D9/14897731806*100</f>
        <v>0</v>
      </c>
      <c r="F9" s="28">
        <f t="shared" ref="F9:F72" si="0">D9-C9</f>
        <v>-27976700</v>
      </c>
      <c r="G9" s="22">
        <f t="shared" ref="G9:G72" si="1">(D9/C9*100)-100</f>
        <v>-100</v>
      </c>
      <c r="H9" s="30">
        <v>0</v>
      </c>
      <c r="I9" s="28">
        <f t="shared" ref="I9:I72" si="2">H9-D9</f>
        <v>0</v>
      </c>
      <c r="J9" s="22">
        <v>0</v>
      </c>
      <c r="K9" s="30">
        <v>0</v>
      </c>
      <c r="L9" s="28">
        <f t="shared" ref="L9:L72" si="3">K9-H9</f>
        <v>0</v>
      </c>
      <c r="M9" s="22">
        <v>0</v>
      </c>
      <c r="N9" s="28">
        <f t="shared" ref="N9:N72" si="4">K9-C9</f>
        <v>-27976700</v>
      </c>
      <c r="O9" s="22">
        <f t="shared" ref="O9:O72" si="5">(K9/C9*100)-100</f>
        <v>-100</v>
      </c>
    </row>
    <row r="10" spans="1:15" x14ac:dyDescent="0.25">
      <c r="A10" s="6" t="s">
        <v>12</v>
      </c>
      <c r="B10" s="7" t="s">
        <v>13</v>
      </c>
      <c r="C10" s="10">
        <v>160000</v>
      </c>
      <c r="D10" s="10">
        <v>160000</v>
      </c>
      <c r="E10" s="22">
        <f>D10/14897731806*100</f>
        <v>1.073988994321677E-3</v>
      </c>
      <c r="F10" s="28">
        <f t="shared" si="0"/>
        <v>0</v>
      </c>
      <c r="G10" s="22">
        <f t="shared" si="1"/>
        <v>0</v>
      </c>
      <c r="H10" s="30">
        <v>160000</v>
      </c>
      <c r="I10" s="28">
        <f t="shared" si="2"/>
        <v>0</v>
      </c>
      <c r="J10" s="22">
        <f t="shared" ref="J10:J72" si="6">(H10/D10*100)-100</f>
        <v>0</v>
      </c>
      <c r="K10" s="30">
        <v>160000</v>
      </c>
      <c r="L10" s="28">
        <f t="shared" si="3"/>
        <v>0</v>
      </c>
      <c r="M10" s="22">
        <f t="shared" ref="M10:M72" si="7">(K10/H10*100)-100</f>
        <v>0</v>
      </c>
      <c r="N10" s="28">
        <f t="shared" si="4"/>
        <v>0</v>
      </c>
      <c r="O10" s="22">
        <f t="shared" si="5"/>
        <v>0</v>
      </c>
    </row>
    <row r="11" spans="1:15" s="5" customFormat="1" x14ac:dyDescent="0.25">
      <c r="A11" s="3" t="s">
        <v>14</v>
      </c>
      <c r="B11" s="4"/>
      <c r="C11" s="17">
        <f>SUM(C12:C26)</f>
        <v>522563000</v>
      </c>
      <c r="D11" s="17">
        <f>SUM(D12:D26)</f>
        <v>459371700</v>
      </c>
      <c r="E11" s="21">
        <v>3</v>
      </c>
      <c r="F11" s="24">
        <f t="shared" si="0"/>
        <v>-63191300</v>
      </c>
      <c r="G11" s="21">
        <f t="shared" si="1"/>
        <v>-12.092570656552411</v>
      </c>
      <c r="H11" s="17">
        <f>SUM(H12:H26)</f>
        <v>470828000</v>
      </c>
      <c r="I11" s="24">
        <f t="shared" si="2"/>
        <v>11456300</v>
      </c>
      <c r="J11" s="21">
        <f t="shared" si="6"/>
        <v>2.4939063507830355</v>
      </c>
      <c r="K11" s="17">
        <f>SUM(K12:K26)</f>
        <v>467725400</v>
      </c>
      <c r="L11" s="24">
        <f t="shared" si="3"/>
        <v>-3102600</v>
      </c>
      <c r="M11" s="21">
        <f t="shared" si="7"/>
        <v>-0.65896675643759295</v>
      </c>
      <c r="N11" s="24">
        <f t="shared" si="4"/>
        <v>-54837600</v>
      </c>
      <c r="O11" s="21">
        <f t="shared" si="5"/>
        <v>-10.493969148217531</v>
      </c>
    </row>
    <row r="12" spans="1:15" s="5" customFormat="1" ht="31.5" x14ac:dyDescent="0.25">
      <c r="A12" s="6" t="s">
        <v>6</v>
      </c>
      <c r="B12" s="14" t="s">
        <v>7</v>
      </c>
      <c r="C12" s="10">
        <v>5970500</v>
      </c>
      <c r="D12" s="10">
        <v>6259800</v>
      </c>
      <c r="E12" s="22">
        <f t="shared" ref="E12:E74" si="8">D12/14897731806*100</f>
        <v>4.2018476916592704E-2</v>
      </c>
      <c r="F12" s="28">
        <f t="shared" si="0"/>
        <v>289300</v>
      </c>
      <c r="G12" s="22">
        <f t="shared" si="1"/>
        <v>4.8454903274432581</v>
      </c>
      <c r="H12" s="10">
        <v>6507200</v>
      </c>
      <c r="I12" s="28">
        <f t="shared" si="2"/>
        <v>247400</v>
      </c>
      <c r="J12" s="22">
        <f t="shared" si="6"/>
        <v>3.9522029457810248</v>
      </c>
      <c r="K12" s="10">
        <v>6507200</v>
      </c>
      <c r="L12" s="28">
        <f t="shared" si="3"/>
        <v>0</v>
      </c>
      <c r="M12" s="22">
        <f t="shared" si="7"/>
        <v>0</v>
      </c>
      <c r="N12" s="28">
        <f t="shared" si="4"/>
        <v>536700</v>
      </c>
      <c r="O12" s="22">
        <f t="shared" si="5"/>
        <v>8.9891968846830252</v>
      </c>
    </row>
    <row r="13" spans="1:15" ht="47.25" x14ac:dyDescent="0.25">
      <c r="A13" s="6" t="s">
        <v>15</v>
      </c>
      <c r="B13" s="7" t="s">
        <v>16</v>
      </c>
      <c r="C13" s="10">
        <v>220263700</v>
      </c>
      <c r="D13" s="10">
        <v>227980100</v>
      </c>
      <c r="E13" s="22">
        <f t="shared" si="8"/>
        <v>1.530300739527221</v>
      </c>
      <c r="F13" s="28">
        <f t="shared" si="0"/>
        <v>7716400</v>
      </c>
      <c r="G13" s="22">
        <f t="shared" si="1"/>
        <v>3.5032554161216893</v>
      </c>
      <c r="H13" s="30">
        <v>234712300</v>
      </c>
      <c r="I13" s="28">
        <f t="shared" si="2"/>
        <v>6732200</v>
      </c>
      <c r="J13" s="22">
        <f t="shared" si="6"/>
        <v>2.9529770361535981</v>
      </c>
      <c r="K13" s="30">
        <v>236195600</v>
      </c>
      <c r="L13" s="28">
        <f t="shared" si="3"/>
        <v>1483300</v>
      </c>
      <c r="M13" s="22">
        <f t="shared" si="7"/>
        <v>0.63196517609004843</v>
      </c>
      <c r="N13" s="28">
        <f t="shared" si="4"/>
        <v>15931900</v>
      </c>
      <c r="O13" s="22">
        <f t="shared" si="5"/>
        <v>7.2331028671542441</v>
      </c>
    </row>
    <row r="14" spans="1:15" x14ac:dyDescent="0.25">
      <c r="A14" s="8" t="s">
        <v>17</v>
      </c>
      <c r="B14" s="9" t="s">
        <v>18</v>
      </c>
      <c r="C14" s="10">
        <v>9700</v>
      </c>
      <c r="D14" s="10">
        <v>3300</v>
      </c>
      <c r="E14" s="22">
        <f t="shared" si="8"/>
        <v>2.2151023007884587E-5</v>
      </c>
      <c r="F14" s="28">
        <f t="shared" si="0"/>
        <v>-6400</v>
      </c>
      <c r="G14" s="22">
        <f t="shared" si="1"/>
        <v>-65.979381443298962</v>
      </c>
      <c r="H14" s="30">
        <v>13900</v>
      </c>
      <c r="I14" s="28">
        <f t="shared" si="2"/>
        <v>10600</v>
      </c>
      <c r="J14" s="22">
        <f t="shared" si="6"/>
        <v>321.21212121212119</v>
      </c>
      <c r="K14" s="30">
        <v>1400</v>
      </c>
      <c r="L14" s="28">
        <f t="shared" si="3"/>
        <v>-12500</v>
      </c>
      <c r="M14" s="22">
        <f t="shared" si="7"/>
        <v>-89.928057553956833</v>
      </c>
      <c r="N14" s="28">
        <f t="shared" si="4"/>
        <v>-8300</v>
      </c>
      <c r="O14" s="22">
        <f t="shared" si="5"/>
        <v>-85.567010309278345</v>
      </c>
    </row>
    <row r="15" spans="1:15" ht="31.5" x14ac:dyDescent="0.25">
      <c r="A15" s="6" t="s">
        <v>10</v>
      </c>
      <c r="B15" s="9" t="s">
        <v>11</v>
      </c>
      <c r="C15" s="10">
        <v>308200</v>
      </c>
      <c r="D15" s="10">
        <v>395900</v>
      </c>
      <c r="E15" s="22">
        <f t="shared" si="8"/>
        <v>2.6574515178246993E-3</v>
      </c>
      <c r="F15" s="28">
        <f t="shared" si="0"/>
        <v>87700</v>
      </c>
      <c r="G15" s="22">
        <f t="shared" si="1"/>
        <v>28.455548345230369</v>
      </c>
      <c r="H15" s="30">
        <v>395900</v>
      </c>
      <c r="I15" s="28">
        <f t="shared" si="2"/>
        <v>0</v>
      </c>
      <c r="J15" s="22">
        <f t="shared" si="6"/>
        <v>0</v>
      </c>
      <c r="K15" s="30">
        <v>395900</v>
      </c>
      <c r="L15" s="28">
        <f t="shared" si="3"/>
        <v>0</v>
      </c>
      <c r="M15" s="22">
        <f t="shared" si="7"/>
        <v>0</v>
      </c>
      <c r="N15" s="28">
        <f t="shared" si="4"/>
        <v>87700</v>
      </c>
      <c r="O15" s="22">
        <f t="shared" si="5"/>
        <v>28.455548345230369</v>
      </c>
    </row>
    <row r="16" spans="1:15" x14ac:dyDescent="0.25">
      <c r="A16" s="6" t="s">
        <v>12</v>
      </c>
      <c r="B16" s="7" t="s">
        <v>13</v>
      </c>
      <c r="C16" s="10">
        <v>120734900</v>
      </c>
      <c r="D16" s="10">
        <v>131861400</v>
      </c>
      <c r="E16" s="22">
        <f t="shared" si="8"/>
        <v>0.8851105773490523</v>
      </c>
      <c r="F16" s="28">
        <f t="shared" si="0"/>
        <v>11126500</v>
      </c>
      <c r="G16" s="22">
        <f t="shared" si="1"/>
        <v>9.2156451862717432</v>
      </c>
      <c r="H16" s="30">
        <v>132917400</v>
      </c>
      <c r="I16" s="28">
        <f t="shared" si="2"/>
        <v>1056000</v>
      </c>
      <c r="J16" s="22">
        <f t="shared" si="6"/>
        <v>0.80084088292706213</v>
      </c>
      <c r="K16" s="30">
        <v>133210500</v>
      </c>
      <c r="L16" s="28">
        <f t="shared" si="3"/>
        <v>293100</v>
      </c>
      <c r="M16" s="22">
        <f t="shared" si="7"/>
        <v>0.22051288996023288</v>
      </c>
      <c r="N16" s="28">
        <f t="shared" si="4"/>
        <v>12475600</v>
      </c>
      <c r="O16" s="22">
        <f t="shared" si="5"/>
        <v>10.333052000705692</v>
      </c>
    </row>
    <row r="17" spans="1:15" x14ac:dyDescent="0.25">
      <c r="A17" s="6" t="s">
        <v>73</v>
      </c>
      <c r="B17" s="7" t="s">
        <v>74</v>
      </c>
      <c r="C17" s="10">
        <v>11214100</v>
      </c>
      <c r="D17" s="10">
        <v>11192600</v>
      </c>
      <c r="E17" s="22">
        <f t="shared" si="8"/>
        <v>7.5129557611530007E-2</v>
      </c>
      <c r="F17" s="28">
        <f t="shared" si="0"/>
        <v>-21500</v>
      </c>
      <c r="G17" s="22">
        <f t="shared" si="1"/>
        <v>-0.1917229202521753</v>
      </c>
      <c r="H17" s="30">
        <v>14852600</v>
      </c>
      <c r="I17" s="28">
        <f t="shared" si="2"/>
        <v>3660000</v>
      </c>
      <c r="J17" s="22">
        <f t="shared" si="6"/>
        <v>32.700176902596354</v>
      </c>
      <c r="K17" s="30">
        <v>11979600</v>
      </c>
      <c r="L17" s="28">
        <f t="shared" si="3"/>
        <v>-2873000</v>
      </c>
      <c r="M17" s="22">
        <f t="shared" si="7"/>
        <v>-19.343414621009117</v>
      </c>
      <c r="N17" s="28">
        <f t="shared" si="4"/>
        <v>765500</v>
      </c>
      <c r="O17" s="22">
        <f t="shared" si="5"/>
        <v>6.8262276954905019</v>
      </c>
    </row>
    <row r="18" spans="1:15" ht="36" customHeight="1" x14ac:dyDescent="0.25">
      <c r="A18" s="6" t="s">
        <v>95</v>
      </c>
      <c r="B18" s="7" t="s">
        <v>94</v>
      </c>
      <c r="C18" s="10">
        <v>259400</v>
      </c>
      <c r="D18" s="10">
        <v>60000</v>
      </c>
      <c r="E18" s="22">
        <f t="shared" si="8"/>
        <v>4.0274587287062884E-4</v>
      </c>
      <c r="F18" s="28">
        <f t="shared" si="0"/>
        <v>-199400</v>
      </c>
      <c r="G18" s="22">
        <f t="shared" si="1"/>
        <v>-76.869699306090979</v>
      </c>
      <c r="H18" s="30">
        <v>60000</v>
      </c>
      <c r="I18" s="28">
        <f t="shared" si="2"/>
        <v>0</v>
      </c>
      <c r="J18" s="22">
        <f t="shared" si="6"/>
        <v>0</v>
      </c>
      <c r="K18" s="30">
        <v>60000</v>
      </c>
      <c r="L18" s="28">
        <f t="shared" si="3"/>
        <v>0</v>
      </c>
      <c r="M18" s="22">
        <f t="shared" si="7"/>
        <v>0</v>
      </c>
      <c r="N18" s="28">
        <f t="shared" si="4"/>
        <v>-199400</v>
      </c>
      <c r="O18" s="22">
        <f t="shared" si="5"/>
        <v>-76.869699306090979</v>
      </c>
    </row>
    <row r="19" spans="1:15" ht="31.5" x14ac:dyDescent="0.25">
      <c r="A19" s="6" t="s">
        <v>19</v>
      </c>
      <c r="B19" s="7" t="s">
        <v>20</v>
      </c>
      <c r="C19" s="10">
        <v>419500</v>
      </c>
      <c r="D19" s="10">
        <v>137600</v>
      </c>
      <c r="E19" s="22">
        <f t="shared" si="8"/>
        <v>9.2363053511664212E-4</v>
      </c>
      <c r="F19" s="28">
        <f t="shared" si="0"/>
        <v>-281900</v>
      </c>
      <c r="G19" s="22">
        <f t="shared" si="1"/>
        <v>-67.199046483909413</v>
      </c>
      <c r="H19" s="30">
        <v>145600</v>
      </c>
      <c r="I19" s="28">
        <f t="shared" si="2"/>
        <v>8000</v>
      </c>
      <c r="J19" s="22">
        <f t="shared" si="6"/>
        <v>5.8139534883721069</v>
      </c>
      <c r="K19" s="30">
        <v>153600</v>
      </c>
      <c r="L19" s="28">
        <f t="shared" si="3"/>
        <v>8000</v>
      </c>
      <c r="M19" s="22">
        <f t="shared" si="7"/>
        <v>5.4945054945055034</v>
      </c>
      <c r="N19" s="28">
        <f t="shared" si="4"/>
        <v>-265900</v>
      </c>
      <c r="O19" s="22">
        <f t="shared" si="5"/>
        <v>-63.384982121573302</v>
      </c>
    </row>
    <row r="20" spans="1:15" x14ac:dyDescent="0.25">
      <c r="A20" s="6" t="s">
        <v>21</v>
      </c>
      <c r="B20" s="7" t="s">
        <v>22</v>
      </c>
      <c r="C20" s="10">
        <v>63134200</v>
      </c>
      <c r="D20" s="10">
        <v>39080000</v>
      </c>
      <c r="E20" s="22">
        <f t="shared" si="8"/>
        <v>0.26232181186306963</v>
      </c>
      <c r="F20" s="28">
        <f t="shared" si="0"/>
        <v>-24054200</v>
      </c>
      <c r="G20" s="22">
        <f t="shared" si="1"/>
        <v>-38.100110558144394</v>
      </c>
      <c r="H20" s="30">
        <v>38593200</v>
      </c>
      <c r="I20" s="28">
        <f t="shared" si="2"/>
        <v>-486800</v>
      </c>
      <c r="J20" s="22">
        <f t="shared" si="6"/>
        <v>-1.2456499488229298</v>
      </c>
      <c r="K20" s="30">
        <v>36252000</v>
      </c>
      <c r="L20" s="28">
        <f t="shared" si="3"/>
        <v>-2341200</v>
      </c>
      <c r="M20" s="22">
        <f t="shared" si="7"/>
        <v>-6.0663536581573965</v>
      </c>
      <c r="N20" s="28">
        <f t="shared" si="4"/>
        <v>-26882200</v>
      </c>
      <c r="O20" s="22">
        <f t="shared" si="5"/>
        <v>-42.579457726557081</v>
      </c>
    </row>
    <row r="21" spans="1:15" x14ac:dyDescent="0.25">
      <c r="A21" s="6" t="s">
        <v>23</v>
      </c>
      <c r="B21" s="7" t="s">
        <v>24</v>
      </c>
      <c r="C21" s="10">
        <v>10034800</v>
      </c>
      <c r="D21" s="10">
        <v>10976200</v>
      </c>
      <c r="E21" s="22">
        <f t="shared" si="8"/>
        <v>7.3676987496709936E-2</v>
      </c>
      <c r="F21" s="28">
        <f t="shared" si="0"/>
        <v>941400</v>
      </c>
      <c r="G21" s="22">
        <f t="shared" si="1"/>
        <v>9.3813528919360749</v>
      </c>
      <c r="H21" s="30">
        <v>11133700</v>
      </c>
      <c r="I21" s="28">
        <f t="shared" si="2"/>
        <v>157500</v>
      </c>
      <c r="J21" s="22">
        <f t="shared" si="6"/>
        <v>1.4349228330387689</v>
      </c>
      <c r="K21" s="30">
        <v>10923700</v>
      </c>
      <c r="L21" s="28">
        <f t="shared" si="3"/>
        <v>-210000</v>
      </c>
      <c r="M21" s="22">
        <f t="shared" si="7"/>
        <v>-1.886165425689569</v>
      </c>
      <c r="N21" s="28">
        <f t="shared" si="4"/>
        <v>888900</v>
      </c>
      <c r="O21" s="22">
        <f t="shared" si="5"/>
        <v>8.8581735560250223</v>
      </c>
    </row>
    <row r="22" spans="1:15" x14ac:dyDescent="0.25">
      <c r="A22" s="6" t="s">
        <v>52</v>
      </c>
      <c r="B22" s="7" t="s">
        <v>53</v>
      </c>
      <c r="C22" s="10">
        <v>4157700</v>
      </c>
      <c r="D22" s="10">
        <v>795800</v>
      </c>
      <c r="E22" s="22">
        <f t="shared" si="8"/>
        <v>5.3417527605074408E-3</v>
      </c>
      <c r="F22" s="28">
        <f t="shared" si="0"/>
        <v>-3361900</v>
      </c>
      <c r="G22" s="22">
        <f t="shared" si="1"/>
        <v>-80.859609880462756</v>
      </c>
      <c r="H22" s="30">
        <v>837300</v>
      </c>
      <c r="I22" s="28">
        <f t="shared" si="2"/>
        <v>41500</v>
      </c>
      <c r="J22" s="22">
        <f t="shared" si="6"/>
        <v>5.2148781100779047</v>
      </c>
      <c r="K22" s="30">
        <v>892700</v>
      </c>
      <c r="L22" s="28">
        <f t="shared" si="3"/>
        <v>55400</v>
      </c>
      <c r="M22" s="22">
        <f t="shared" si="7"/>
        <v>6.6165054341335292</v>
      </c>
      <c r="N22" s="28">
        <f t="shared" si="4"/>
        <v>-3265000</v>
      </c>
      <c r="O22" s="22">
        <f t="shared" si="5"/>
        <v>-78.52899439594006</v>
      </c>
    </row>
    <row r="23" spans="1:15" x14ac:dyDescent="0.25">
      <c r="A23" s="6" t="s">
        <v>25</v>
      </c>
      <c r="B23" s="7" t="s">
        <v>26</v>
      </c>
      <c r="C23" s="10">
        <v>9352800</v>
      </c>
      <c r="D23" s="10">
        <v>12722100</v>
      </c>
      <c r="E23" s="22">
        <f t="shared" si="8"/>
        <v>8.5396221154123791E-2</v>
      </c>
      <c r="F23" s="28">
        <f t="shared" si="0"/>
        <v>3369300</v>
      </c>
      <c r="G23" s="22">
        <f t="shared" si="1"/>
        <v>36.024506030279724</v>
      </c>
      <c r="H23" s="30">
        <v>12722100</v>
      </c>
      <c r="I23" s="28">
        <f t="shared" si="2"/>
        <v>0</v>
      </c>
      <c r="J23" s="22">
        <f t="shared" si="6"/>
        <v>0</v>
      </c>
      <c r="K23" s="30">
        <v>12722100</v>
      </c>
      <c r="L23" s="28">
        <f t="shared" si="3"/>
        <v>0</v>
      </c>
      <c r="M23" s="22">
        <f t="shared" si="7"/>
        <v>0</v>
      </c>
      <c r="N23" s="28">
        <f t="shared" si="4"/>
        <v>3369300</v>
      </c>
      <c r="O23" s="22">
        <f t="shared" si="5"/>
        <v>36.024506030279724</v>
      </c>
    </row>
    <row r="24" spans="1:15" ht="15.75" customHeight="1" x14ac:dyDescent="0.25">
      <c r="A24" s="6" t="s">
        <v>88</v>
      </c>
      <c r="B24" s="7" t="s">
        <v>37</v>
      </c>
      <c r="C24" s="10">
        <v>22428500</v>
      </c>
      <c r="D24" s="10">
        <v>0</v>
      </c>
      <c r="E24" s="22">
        <f t="shared" si="8"/>
        <v>0</v>
      </c>
      <c r="F24" s="28">
        <f t="shared" si="0"/>
        <v>-22428500</v>
      </c>
      <c r="G24" s="22">
        <f t="shared" si="1"/>
        <v>-100</v>
      </c>
      <c r="H24" s="30">
        <v>0</v>
      </c>
      <c r="I24" s="28">
        <f t="shared" si="2"/>
        <v>0</v>
      </c>
      <c r="J24" s="22">
        <v>0</v>
      </c>
      <c r="K24" s="30">
        <v>0</v>
      </c>
      <c r="L24" s="28">
        <f t="shared" si="3"/>
        <v>0</v>
      </c>
      <c r="M24" s="22">
        <v>0</v>
      </c>
      <c r="N24" s="28">
        <f t="shared" si="4"/>
        <v>-22428500</v>
      </c>
      <c r="O24" s="22">
        <f t="shared" si="5"/>
        <v>-100</v>
      </c>
    </row>
    <row r="25" spans="1:15" ht="15.75" customHeight="1" x14ac:dyDescent="0.25">
      <c r="A25" s="6" t="s">
        <v>89</v>
      </c>
      <c r="B25" s="7" t="s">
        <v>61</v>
      </c>
      <c r="C25" s="10">
        <v>38386400</v>
      </c>
      <c r="D25" s="10">
        <v>0</v>
      </c>
      <c r="E25" s="22">
        <f t="shared" si="8"/>
        <v>0</v>
      </c>
      <c r="F25" s="28">
        <f t="shared" si="0"/>
        <v>-38386400</v>
      </c>
      <c r="G25" s="22">
        <f t="shared" si="1"/>
        <v>-100</v>
      </c>
      <c r="H25" s="30">
        <v>0</v>
      </c>
      <c r="I25" s="28">
        <f t="shared" si="2"/>
        <v>0</v>
      </c>
      <c r="J25" s="22">
        <v>0</v>
      </c>
      <c r="K25" s="30">
        <v>0</v>
      </c>
      <c r="L25" s="28">
        <f t="shared" si="3"/>
        <v>0</v>
      </c>
      <c r="M25" s="22">
        <v>0</v>
      </c>
      <c r="N25" s="28">
        <f t="shared" si="4"/>
        <v>-38386400</v>
      </c>
      <c r="O25" s="22">
        <f t="shared" si="5"/>
        <v>-100</v>
      </c>
    </row>
    <row r="26" spans="1:15" x14ac:dyDescent="0.25">
      <c r="A26" s="6" t="s">
        <v>27</v>
      </c>
      <c r="B26" s="7" t="s">
        <v>28</v>
      </c>
      <c r="C26" s="10">
        <v>15888600</v>
      </c>
      <c r="D26" s="10">
        <v>17906900</v>
      </c>
      <c r="E26" s="22">
        <f t="shared" si="8"/>
        <v>0.12019883451511773</v>
      </c>
      <c r="F26" s="28">
        <f t="shared" si="0"/>
        <v>2018300</v>
      </c>
      <c r="G26" s="22">
        <f t="shared" si="1"/>
        <v>12.70281837292147</v>
      </c>
      <c r="H26" s="30">
        <v>17936800</v>
      </c>
      <c r="I26" s="28">
        <f t="shared" si="2"/>
        <v>29900</v>
      </c>
      <c r="J26" s="22">
        <f t="shared" si="6"/>
        <v>0.16697474158004866</v>
      </c>
      <c r="K26" s="30">
        <v>18431100</v>
      </c>
      <c r="L26" s="28">
        <f t="shared" si="3"/>
        <v>494300</v>
      </c>
      <c r="M26" s="22">
        <f t="shared" si="7"/>
        <v>2.7557869854154546</v>
      </c>
      <c r="N26" s="28">
        <f t="shared" si="4"/>
        <v>2542500</v>
      </c>
      <c r="O26" s="22">
        <f t="shared" si="5"/>
        <v>16.002039197915494</v>
      </c>
    </row>
    <row r="27" spans="1:15" s="5" customFormat="1" x14ac:dyDescent="0.25">
      <c r="A27" s="3" t="s">
        <v>29</v>
      </c>
      <c r="B27" s="4"/>
      <c r="C27" s="17">
        <f>SUM(C28:C31)</f>
        <v>93295700</v>
      </c>
      <c r="D27" s="17">
        <f>SUM(D28:D31)</f>
        <v>92471000</v>
      </c>
      <c r="E27" s="21">
        <f t="shared" si="8"/>
        <v>0.62070522683699869</v>
      </c>
      <c r="F27" s="24">
        <f t="shared" si="0"/>
        <v>-824700</v>
      </c>
      <c r="G27" s="21">
        <f t="shared" si="1"/>
        <v>-0.88396356959646027</v>
      </c>
      <c r="H27" s="17">
        <f>SUM(H28:H31)</f>
        <v>301856100</v>
      </c>
      <c r="I27" s="24">
        <f t="shared" si="2"/>
        <v>209385100</v>
      </c>
      <c r="J27" s="21">
        <f t="shared" si="6"/>
        <v>226.43326015723846</v>
      </c>
      <c r="K27" s="17">
        <f>SUM(K28:K31)</f>
        <v>391889200</v>
      </c>
      <c r="L27" s="24">
        <f t="shared" si="3"/>
        <v>90033100</v>
      </c>
      <c r="M27" s="21">
        <f t="shared" si="7"/>
        <v>29.826496797646286</v>
      </c>
      <c r="N27" s="24">
        <f t="shared" si="4"/>
        <v>298593500</v>
      </c>
      <c r="O27" s="21">
        <f t="shared" si="5"/>
        <v>320.05065613956481</v>
      </c>
    </row>
    <row r="28" spans="1:15" ht="31.5" x14ac:dyDescent="0.25">
      <c r="A28" s="6" t="s">
        <v>10</v>
      </c>
      <c r="B28" s="7" t="s">
        <v>11</v>
      </c>
      <c r="C28" s="10">
        <v>70281900</v>
      </c>
      <c r="D28" s="10">
        <v>74357000</v>
      </c>
      <c r="E28" s="22">
        <f t="shared" si="8"/>
        <v>0.49911624781735586</v>
      </c>
      <c r="F28" s="28">
        <f t="shared" si="0"/>
        <v>4075100</v>
      </c>
      <c r="G28" s="22">
        <f t="shared" si="1"/>
        <v>5.7982211636281846</v>
      </c>
      <c r="H28" s="30">
        <v>76327100</v>
      </c>
      <c r="I28" s="28">
        <f t="shared" si="2"/>
        <v>1970100</v>
      </c>
      <c r="J28" s="22">
        <f t="shared" si="6"/>
        <v>2.6495151767822875</v>
      </c>
      <c r="K28" s="30">
        <v>76860200</v>
      </c>
      <c r="L28" s="28">
        <f t="shared" si="3"/>
        <v>533100</v>
      </c>
      <c r="M28" s="22">
        <f t="shared" si="7"/>
        <v>0.69844131376666496</v>
      </c>
      <c r="N28" s="28">
        <f t="shared" si="4"/>
        <v>6578300</v>
      </c>
      <c r="O28" s="22">
        <f t="shared" si="5"/>
        <v>9.3598778632905493</v>
      </c>
    </row>
    <row r="29" spans="1:15" x14ac:dyDescent="0.25">
      <c r="A29" s="6" t="s">
        <v>30</v>
      </c>
      <c r="B29" s="7" t="s">
        <v>31</v>
      </c>
      <c r="C29" s="10">
        <v>5000000</v>
      </c>
      <c r="D29" s="10">
        <v>5000000</v>
      </c>
      <c r="E29" s="22">
        <f t="shared" si="8"/>
        <v>3.3562156072552404E-2</v>
      </c>
      <c r="F29" s="28">
        <f t="shared" si="0"/>
        <v>0</v>
      </c>
      <c r="G29" s="22">
        <f t="shared" si="1"/>
        <v>0</v>
      </c>
      <c r="H29" s="30">
        <v>10000000</v>
      </c>
      <c r="I29" s="28">
        <f t="shared" si="2"/>
        <v>5000000</v>
      </c>
      <c r="J29" s="22">
        <f t="shared" si="6"/>
        <v>100</v>
      </c>
      <c r="K29" s="30">
        <v>10000000</v>
      </c>
      <c r="L29" s="28">
        <f t="shared" si="3"/>
        <v>0</v>
      </c>
      <c r="M29" s="22">
        <f t="shared" si="7"/>
        <v>0</v>
      </c>
      <c r="N29" s="28">
        <f t="shared" si="4"/>
        <v>5000000</v>
      </c>
      <c r="O29" s="22">
        <f t="shared" si="5"/>
        <v>100</v>
      </c>
    </row>
    <row r="30" spans="1:15" x14ac:dyDescent="0.25">
      <c r="A30" s="6" t="s">
        <v>12</v>
      </c>
      <c r="B30" s="7" t="s">
        <v>13</v>
      </c>
      <c r="C30" s="10">
        <v>18000000</v>
      </c>
      <c r="D30" s="10">
        <v>13114000</v>
      </c>
      <c r="E30" s="22">
        <f t="shared" si="8"/>
        <v>8.8026822947090438E-2</v>
      </c>
      <c r="F30" s="28">
        <f t="shared" si="0"/>
        <v>-4886000</v>
      </c>
      <c r="G30" s="22">
        <f t="shared" si="1"/>
        <v>-27.144444444444446</v>
      </c>
      <c r="H30" s="30">
        <v>215529000</v>
      </c>
      <c r="I30" s="28">
        <f t="shared" si="2"/>
        <v>202415000</v>
      </c>
      <c r="J30" s="22">
        <f t="shared" si="6"/>
        <v>1543.50312642977</v>
      </c>
      <c r="K30" s="30">
        <v>299529000</v>
      </c>
      <c r="L30" s="28">
        <f t="shared" si="3"/>
        <v>84000000</v>
      </c>
      <c r="M30" s="22">
        <f t="shared" si="7"/>
        <v>38.973873585457198</v>
      </c>
      <c r="N30" s="28">
        <f t="shared" si="4"/>
        <v>281529000</v>
      </c>
      <c r="O30" s="22">
        <f t="shared" si="5"/>
        <v>1564.05</v>
      </c>
    </row>
    <row r="31" spans="1:15" x14ac:dyDescent="0.25">
      <c r="A31" s="6" t="s">
        <v>92</v>
      </c>
      <c r="B31" s="7" t="s">
        <v>77</v>
      </c>
      <c r="C31" s="10">
        <v>13800</v>
      </c>
      <c r="D31" s="10">
        <v>0</v>
      </c>
      <c r="E31" s="22">
        <f t="shared" si="8"/>
        <v>0</v>
      </c>
      <c r="F31" s="28">
        <f t="shared" si="0"/>
        <v>-13800</v>
      </c>
      <c r="G31" s="22">
        <f t="shared" si="1"/>
        <v>-100</v>
      </c>
      <c r="H31" s="30">
        <v>0</v>
      </c>
      <c r="I31" s="28">
        <f t="shared" si="2"/>
        <v>0</v>
      </c>
      <c r="J31" s="22">
        <v>0</v>
      </c>
      <c r="K31" s="30">
        <v>5500000</v>
      </c>
      <c r="L31" s="28">
        <f t="shared" si="3"/>
        <v>5500000</v>
      </c>
      <c r="M31" s="22">
        <v>0</v>
      </c>
      <c r="N31" s="28">
        <f t="shared" si="4"/>
        <v>5486200</v>
      </c>
      <c r="O31" s="22">
        <f t="shared" si="5"/>
        <v>39755.07246376812</v>
      </c>
    </row>
    <row r="32" spans="1:15" s="5" customFormat="1" ht="31.5" x14ac:dyDescent="0.25">
      <c r="A32" s="11" t="s">
        <v>85</v>
      </c>
      <c r="B32" s="4"/>
      <c r="C32" s="17">
        <f>SUM(C33:C38)</f>
        <v>2299468400</v>
      </c>
      <c r="D32" s="17">
        <f>SUM(D33:D38)</f>
        <v>4462882500</v>
      </c>
      <c r="E32" s="21">
        <f t="shared" si="8"/>
        <v>29.956791799692574</v>
      </c>
      <c r="F32" s="24">
        <f t="shared" si="0"/>
        <v>2163414100</v>
      </c>
      <c r="G32" s="21">
        <f t="shared" si="1"/>
        <v>94.083228106113552</v>
      </c>
      <c r="H32" s="17">
        <f>SUM(H33:H38)</f>
        <v>223484100</v>
      </c>
      <c r="I32" s="24">
        <f t="shared" si="2"/>
        <v>-4239398400</v>
      </c>
      <c r="J32" s="21">
        <f t="shared" si="6"/>
        <v>-94.992382165562276</v>
      </c>
      <c r="K32" s="17">
        <f>SUM(K33:K38)</f>
        <v>239210800</v>
      </c>
      <c r="L32" s="24">
        <f t="shared" si="3"/>
        <v>15726700</v>
      </c>
      <c r="M32" s="21">
        <f t="shared" si="7"/>
        <v>7.0370554325788675</v>
      </c>
      <c r="N32" s="24">
        <f t="shared" si="4"/>
        <v>-2060257600</v>
      </c>
      <c r="O32" s="21">
        <f t="shared" si="5"/>
        <v>-89.597126013995236</v>
      </c>
    </row>
    <row r="33" spans="1:15" ht="19.5" customHeight="1" x14ac:dyDescent="0.25">
      <c r="A33" s="6" t="s">
        <v>12</v>
      </c>
      <c r="B33" s="7" t="s">
        <v>13</v>
      </c>
      <c r="C33" s="10">
        <v>53441900</v>
      </c>
      <c r="D33" s="10">
        <v>75537200</v>
      </c>
      <c r="E33" s="22">
        <f t="shared" si="8"/>
        <v>0.50703825913672118</v>
      </c>
      <c r="F33" s="28">
        <f t="shared" si="0"/>
        <v>22095300</v>
      </c>
      <c r="G33" s="22">
        <f t="shared" si="1"/>
        <v>41.344525550176911</v>
      </c>
      <c r="H33" s="30">
        <v>77396700</v>
      </c>
      <c r="I33" s="28">
        <f t="shared" si="2"/>
        <v>1859500</v>
      </c>
      <c r="J33" s="22">
        <f t="shared" si="6"/>
        <v>2.4617009897110336</v>
      </c>
      <c r="K33" s="30">
        <v>78209900</v>
      </c>
      <c r="L33" s="28">
        <f t="shared" si="3"/>
        <v>813200</v>
      </c>
      <c r="M33" s="22">
        <f t="shared" si="7"/>
        <v>1.0506907917262538</v>
      </c>
      <c r="N33" s="28">
        <f t="shared" si="4"/>
        <v>24768000</v>
      </c>
      <c r="O33" s="22">
        <f t="shared" si="5"/>
        <v>46.34565762070585</v>
      </c>
    </row>
    <row r="34" spans="1:15" x14ac:dyDescent="0.25">
      <c r="A34" s="8" t="s">
        <v>32</v>
      </c>
      <c r="B34" s="9" t="s">
        <v>33</v>
      </c>
      <c r="C34" s="10">
        <v>2164926900</v>
      </c>
      <c r="D34" s="10">
        <v>4336533200</v>
      </c>
      <c r="E34" s="22">
        <f t="shared" si="8"/>
        <v>29.108680814441023</v>
      </c>
      <c r="F34" s="28">
        <f t="shared" si="0"/>
        <v>2171606300</v>
      </c>
      <c r="G34" s="22">
        <f t="shared" si="1"/>
        <v>100.3085277382807</v>
      </c>
      <c r="H34" s="30">
        <v>95116500</v>
      </c>
      <c r="I34" s="28">
        <f t="shared" si="2"/>
        <v>-4241416700</v>
      </c>
      <c r="J34" s="22">
        <f t="shared" si="6"/>
        <v>-97.806623502847856</v>
      </c>
      <c r="K34" s="30">
        <v>109618900</v>
      </c>
      <c r="L34" s="28">
        <f t="shared" si="3"/>
        <v>14502400</v>
      </c>
      <c r="M34" s="22">
        <f t="shared" si="7"/>
        <v>15.246986590128955</v>
      </c>
      <c r="N34" s="28">
        <f t="shared" si="4"/>
        <v>-2055308000</v>
      </c>
      <c r="O34" s="22">
        <f t="shared" si="5"/>
        <v>-94.936600399764075</v>
      </c>
    </row>
    <row r="35" spans="1:15" x14ac:dyDescent="0.25">
      <c r="A35" s="6" t="s">
        <v>71</v>
      </c>
      <c r="B35" s="9" t="s">
        <v>72</v>
      </c>
      <c r="C35" s="10">
        <v>0</v>
      </c>
      <c r="D35" s="10">
        <v>4500</v>
      </c>
      <c r="E35" s="22">
        <f t="shared" si="8"/>
        <v>3.0205940465297168E-5</v>
      </c>
      <c r="F35" s="28">
        <f t="shared" si="0"/>
        <v>4500</v>
      </c>
      <c r="G35" s="22">
        <v>0</v>
      </c>
      <c r="H35" s="30">
        <v>4500</v>
      </c>
      <c r="I35" s="28">
        <f t="shared" si="2"/>
        <v>0</v>
      </c>
      <c r="J35" s="22">
        <f t="shared" si="6"/>
        <v>0</v>
      </c>
      <c r="K35" s="30">
        <v>4500</v>
      </c>
      <c r="L35" s="28">
        <f t="shared" si="3"/>
        <v>0</v>
      </c>
      <c r="M35" s="22">
        <f t="shared" si="7"/>
        <v>0</v>
      </c>
      <c r="N35" s="28">
        <f t="shared" si="4"/>
        <v>4500</v>
      </c>
      <c r="O35" s="22">
        <v>0</v>
      </c>
    </row>
    <row r="36" spans="1:15" x14ac:dyDescent="0.25">
      <c r="A36" s="6" t="s">
        <v>34</v>
      </c>
      <c r="B36" s="9" t="s">
        <v>35</v>
      </c>
      <c r="C36" s="10">
        <v>0</v>
      </c>
      <c r="D36" s="10">
        <v>22000000</v>
      </c>
      <c r="E36" s="22">
        <f t="shared" si="8"/>
        <v>0.14767348671923058</v>
      </c>
      <c r="F36" s="28">
        <f t="shared" si="0"/>
        <v>22000000</v>
      </c>
      <c r="G36" s="22">
        <v>0</v>
      </c>
      <c r="H36" s="30">
        <v>22000000</v>
      </c>
      <c r="I36" s="28">
        <f t="shared" si="2"/>
        <v>0</v>
      </c>
      <c r="J36" s="22">
        <f t="shared" si="6"/>
        <v>0</v>
      </c>
      <c r="K36" s="30">
        <v>22000000</v>
      </c>
      <c r="L36" s="28">
        <f t="shared" si="3"/>
        <v>0</v>
      </c>
      <c r="M36" s="22">
        <f t="shared" si="7"/>
        <v>0</v>
      </c>
      <c r="N36" s="28">
        <f t="shared" si="4"/>
        <v>22000000</v>
      </c>
      <c r="O36" s="22">
        <v>0</v>
      </c>
    </row>
    <row r="37" spans="1:15" x14ac:dyDescent="0.25">
      <c r="A37" s="6" t="s">
        <v>36</v>
      </c>
      <c r="B37" s="7" t="s">
        <v>37</v>
      </c>
      <c r="C37" s="10">
        <v>57115700</v>
      </c>
      <c r="D37" s="10">
        <v>2974000</v>
      </c>
      <c r="E37" s="22">
        <f t="shared" si="8"/>
        <v>1.9962770431954172E-2</v>
      </c>
      <c r="F37" s="28">
        <f t="shared" si="0"/>
        <v>-54141700</v>
      </c>
      <c r="G37" s="22">
        <f t="shared" si="1"/>
        <v>-94.793025385314365</v>
      </c>
      <c r="H37" s="30">
        <v>2647800</v>
      </c>
      <c r="I37" s="28">
        <f t="shared" si="2"/>
        <v>-326200</v>
      </c>
      <c r="J37" s="22">
        <f t="shared" si="6"/>
        <v>-10.968392737054472</v>
      </c>
      <c r="K37" s="30">
        <v>2634100</v>
      </c>
      <c r="L37" s="28">
        <f t="shared" si="3"/>
        <v>-13700</v>
      </c>
      <c r="M37" s="22">
        <f t="shared" si="7"/>
        <v>-0.51741068056500694</v>
      </c>
      <c r="N37" s="28">
        <f t="shared" si="4"/>
        <v>-54481600</v>
      </c>
      <c r="O37" s="22">
        <f t="shared" si="5"/>
        <v>-95.388133210308197</v>
      </c>
    </row>
    <row r="38" spans="1:15" x14ac:dyDescent="0.25">
      <c r="A38" s="6" t="s">
        <v>38</v>
      </c>
      <c r="B38" s="7" t="s">
        <v>39</v>
      </c>
      <c r="C38" s="10">
        <v>23983900</v>
      </c>
      <c r="D38" s="10">
        <v>25833600</v>
      </c>
      <c r="E38" s="22">
        <f t="shared" si="8"/>
        <v>0.17340626302317794</v>
      </c>
      <c r="F38" s="28">
        <f t="shared" si="0"/>
        <v>1849700</v>
      </c>
      <c r="G38" s="22">
        <f t="shared" si="1"/>
        <v>7.7122569723856458</v>
      </c>
      <c r="H38" s="30">
        <v>26318600</v>
      </c>
      <c r="I38" s="28">
        <f t="shared" si="2"/>
        <v>485000</v>
      </c>
      <c r="J38" s="22">
        <f t="shared" si="6"/>
        <v>1.8773999752260693</v>
      </c>
      <c r="K38" s="30">
        <v>26743400</v>
      </c>
      <c r="L38" s="28">
        <f t="shared" si="3"/>
        <v>424800</v>
      </c>
      <c r="M38" s="22">
        <f t="shared" si="7"/>
        <v>1.6140676175784563</v>
      </c>
      <c r="N38" s="28">
        <f t="shared" si="4"/>
        <v>2759500</v>
      </c>
      <c r="O38" s="22">
        <f t="shared" si="5"/>
        <v>11.505635030166061</v>
      </c>
    </row>
    <row r="39" spans="1:15" s="5" customFormat="1" ht="31.5" x14ac:dyDescent="0.25">
      <c r="A39" s="11" t="s">
        <v>40</v>
      </c>
      <c r="B39" s="4"/>
      <c r="C39" s="17">
        <f>SUM(C40:C46)</f>
        <v>4653982914</v>
      </c>
      <c r="D39" s="17">
        <f>SUM(D40:D46)</f>
        <v>5312808468</v>
      </c>
      <c r="E39" s="21">
        <f t="shared" si="8"/>
        <v>35.661861397318809</v>
      </c>
      <c r="F39" s="24">
        <f t="shared" si="0"/>
        <v>658825554</v>
      </c>
      <c r="G39" s="21">
        <f t="shared" si="1"/>
        <v>14.156166152181953</v>
      </c>
      <c r="H39" s="17">
        <f>SUM(H40:H46)</f>
        <v>5488205121</v>
      </c>
      <c r="I39" s="24">
        <f t="shared" si="2"/>
        <v>175396653</v>
      </c>
      <c r="J39" s="21">
        <f t="shared" si="6"/>
        <v>3.3013923625601365</v>
      </c>
      <c r="K39" s="17">
        <f>SUM(K40:K46)</f>
        <v>5174237321</v>
      </c>
      <c r="L39" s="24">
        <f t="shared" si="3"/>
        <v>-313967800</v>
      </c>
      <c r="M39" s="21">
        <f t="shared" si="7"/>
        <v>-5.7207737881122114</v>
      </c>
      <c r="N39" s="24">
        <f t="shared" si="4"/>
        <v>520254407</v>
      </c>
      <c r="O39" s="21">
        <f t="shared" si="5"/>
        <v>11.178691813306457</v>
      </c>
    </row>
    <row r="40" spans="1:15" x14ac:dyDescent="0.25">
      <c r="A40" s="6" t="s">
        <v>41</v>
      </c>
      <c r="B40" s="7" t="s">
        <v>42</v>
      </c>
      <c r="C40" s="10">
        <v>5927700</v>
      </c>
      <c r="D40" s="10">
        <v>4960300</v>
      </c>
      <c r="E40" s="22">
        <f t="shared" si="8"/>
        <v>3.329567255333634E-2</v>
      </c>
      <c r="F40" s="28">
        <f t="shared" si="0"/>
        <v>-967400</v>
      </c>
      <c r="G40" s="22">
        <f t="shared" si="1"/>
        <v>-16.319989203232282</v>
      </c>
      <c r="H40" s="30">
        <v>4960300</v>
      </c>
      <c r="I40" s="28">
        <f t="shared" si="2"/>
        <v>0</v>
      </c>
      <c r="J40" s="22">
        <f t="shared" si="6"/>
        <v>0</v>
      </c>
      <c r="K40" s="30">
        <v>4960300</v>
      </c>
      <c r="L40" s="28">
        <f t="shared" si="3"/>
        <v>0</v>
      </c>
      <c r="M40" s="22">
        <f t="shared" si="7"/>
        <v>0</v>
      </c>
      <c r="N40" s="28">
        <f t="shared" si="4"/>
        <v>-967400</v>
      </c>
      <c r="O40" s="22">
        <f t="shared" si="5"/>
        <v>-16.319989203232282</v>
      </c>
    </row>
    <row r="41" spans="1:15" x14ac:dyDescent="0.25">
      <c r="A41" s="6" t="s">
        <v>43</v>
      </c>
      <c r="B41" s="7" t="s">
        <v>44</v>
      </c>
      <c r="C41" s="10">
        <v>1422671820</v>
      </c>
      <c r="D41" s="10">
        <v>1734494822</v>
      </c>
      <c r="E41" s="22">
        <f t="shared" si="8"/>
        <v>11.6426771845996</v>
      </c>
      <c r="F41" s="28">
        <f t="shared" si="0"/>
        <v>311823002</v>
      </c>
      <c r="G41" s="22">
        <f t="shared" si="1"/>
        <v>21.918125994791964</v>
      </c>
      <c r="H41" s="30">
        <v>1792987420</v>
      </c>
      <c r="I41" s="28">
        <f t="shared" si="2"/>
        <v>58492598</v>
      </c>
      <c r="J41" s="22">
        <f t="shared" si="6"/>
        <v>3.372313209476971</v>
      </c>
      <c r="K41" s="30">
        <v>1713168720</v>
      </c>
      <c r="L41" s="28">
        <f t="shared" si="3"/>
        <v>-79818700</v>
      </c>
      <c r="M41" s="22">
        <f t="shared" si="7"/>
        <v>-4.4517155619530229</v>
      </c>
      <c r="N41" s="28">
        <f t="shared" si="4"/>
        <v>290496900</v>
      </c>
      <c r="O41" s="22">
        <f t="shared" si="5"/>
        <v>20.419108322536388</v>
      </c>
    </row>
    <row r="42" spans="1:15" x14ac:dyDescent="0.25">
      <c r="A42" s="6" t="s">
        <v>45</v>
      </c>
      <c r="B42" s="7" t="s">
        <v>46</v>
      </c>
      <c r="C42" s="10">
        <v>2717323206</v>
      </c>
      <c r="D42" s="10">
        <v>3030879365</v>
      </c>
      <c r="E42" s="22">
        <f t="shared" si="8"/>
        <v>20.344569257041705</v>
      </c>
      <c r="F42" s="28">
        <f t="shared" si="0"/>
        <v>313556159</v>
      </c>
      <c r="G42" s="22">
        <f t="shared" si="1"/>
        <v>11.539155824660469</v>
      </c>
      <c r="H42" s="30">
        <v>3141134420</v>
      </c>
      <c r="I42" s="28">
        <f t="shared" si="2"/>
        <v>110255055</v>
      </c>
      <c r="J42" s="22">
        <f t="shared" si="6"/>
        <v>3.6377249544539296</v>
      </c>
      <c r="K42" s="30">
        <v>2907057820</v>
      </c>
      <c r="L42" s="28">
        <f t="shared" si="3"/>
        <v>-234076600</v>
      </c>
      <c r="M42" s="22">
        <f t="shared" si="7"/>
        <v>-7.451976537826738</v>
      </c>
      <c r="N42" s="28">
        <f t="shared" si="4"/>
        <v>189734614</v>
      </c>
      <c r="O42" s="22">
        <f t="shared" si="5"/>
        <v>6.9824087757045561</v>
      </c>
    </row>
    <row r="43" spans="1:15" x14ac:dyDescent="0.25">
      <c r="A43" s="6" t="s">
        <v>83</v>
      </c>
      <c r="B43" s="7" t="s">
        <v>78</v>
      </c>
      <c r="C43" s="10">
        <v>159749294</v>
      </c>
      <c r="D43" s="10">
        <v>187446794</v>
      </c>
      <c r="E43" s="22">
        <f t="shared" si="8"/>
        <v>1.2582237111055159</v>
      </c>
      <c r="F43" s="28">
        <f t="shared" si="0"/>
        <v>27697500</v>
      </c>
      <c r="G43" s="22">
        <f t="shared" si="1"/>
        <v>17.338104793126647</v>
      </c>
      <c r="H43" s="30">
        <v>188700194</v>
      </c>
      <c r="I43" s="28">
        <f t="shared" si="2"/>
        <v>1253400</v>
      </c>
      <c r="J43" s="22">
        <f t="shared" si="6"/>
        <v>0.66866974529315826</v>
      </c>
      <c r="K43" s="30">
        <v>188295494</v>
      </c>
      <c r="L43" s="28">
        <f t="shared" si="3"/>
        <v>-404700</v>
      </c>
      <c r="M43" s="22">
        <f t="shared" si="7"/>
        <v>-0.21446718809414733</v>
      </c>
      <c r="N43" s="28">
        <f t="shared" si="4"/>
        <v>28546200</v>
      </c>
      <c r="O43" s="22">
        <f t="shared" si="5"/>
        <v>17.869374746657726</v>
      </c>
    </row>
    <row r="44" spans="1:15" x14ac:dyDescent="0.25">
      <c r="A44" s="6" t="s">
        <v>90</v>
      </c>
      <c r="B44" s="7" t="s">
        <v>47</v>
      </c>
      <c r="C44" s="10">
        <v>116668704</v>
      </c>
      <c r="D44" s="10">
        <v>70698100</v>
      </c>
      <c r="E44" s="22">
        <f t="shared" si="8"/>
        <v>0.47455613324658341</v>
      </c>
      <c r="F44" s="28">
        <f t="shared" si="0"/>
        <v>-45970604</v>
      </c>
      <c r="G44" s="22">
        <f t="shared" si="1"/>
        <v>-39.402686773652682</v>
      </c>
      <c r="H44" s="30">
        <v>70894000</v>
      </c>
      <c r="I44" s="28">
        <f t="shared" si="2"/>
        <v>195900</v>
      </c>
      <c r="J44" s="22">
        <f t="shared" si="6"/>
        <v>0.27709372670553023</v>
      </c>
      <c r="K44" s="30">
        <v>70754000</v>
      </c>
      <c r="L44" s="28">
        <f t="shared" si="3"/>
        <v>-140000</v>
      </c>
      <c r="M44" s="22">
        <f t="shared" si="7"/>
        <v>-0.19747792478912629</v>
      </c>
      <c r="N44" s="28">
        <f t="shared" si="4"/>
        <v>-45914704</v>
      </c>
      <c r="O44" s="22">
        <f t="shared" si="5"/>
        <v>-39.354773324644107</v>
      </c>
    </row>
    <row r="45" spans="1:15" x14ac:dyDescent="0.25">
      <c r="A45" s="6" t="s">
        <v>48</v>
      </c>
      <c r="B45" s="7" t="s">
        <v>49</v>
      </c>
      <c r="C45" s="10">
        <v>133883690</v>
      </c>
      <c r="D45" s="10">
        <v>203802087</v>
      </c>
      <c r="E45" s="22">
        <f t="shared" si="8"/>
        <v>1.3680074903611807</v>
      </c>
      <c r="F45" s="28">
        <f t="shared" si="0"/>
        <v>69918397</v>
      </c>
      <c r="G45" s="22">
        <f t="shared" si="1"/>
        <v>52.223237199392997</v>
      </c>
      <c r="H45" s="30">
        <v>209001787</v>
      </c>
      <c r="I45" s="28">
        <f t="shared" si="2"/>
        <v>5199700</v>
      </c>
      <c r="J45" s="22">
        <f t="shared" si="6"/>
        <v>2.5513477690736153</v>
      </c>
      <c r="K45" s="30">
        <v>209473987</v>
      </c>
      <c r="L45" s="28">
        <f t="shared" si="3"/>
        <v>472200</v>
      </c>
      <c r="M45" s="22">
        <f t="shared" si="7"/>
        <v>0.22593108258925554</v>
      </c>
      <c r="N45" s="28">
        <f t="shared" si="4"/>
        <v>75590297</v>
      </c>
      <c r="O45" s="22">
        <f t="shared" si="5"/>
        <v>56.459675558688303</v>
      </c>
    </row>
    <row r="46" spans="1:15" x14ac:dyDescent="0.25">
      <c r="A46" s="6" t="s">
        <v>36</v>
      </c>
      <c r="B46" s="7" t="s">
        <v>37</v>
      </c>
      <c r="C46" s="10">
        <v>97758500</v>
      </c>
      <c r="D46" s="10">
        <v>80527000</v>
      </c>
      <c r="E46" s="22">
        <f t="shared" si="8"/>
        <v>0.54053194841088548</v>
      </c>
      <c r="F46" s="28">
        <f t="shared" si="0"/>
        <v>-17231500</v>
      </c>
      <c r="G46" s="22">
        <f t="shared" si="1"/>
        <v>-17.626600244480016</v>
      </c>
      <c r="H46" s="30">
        <v>80527000</v>
      </c>
      <c r="I46" s="28">
        <f t="shared" si="2"/>
        <v>0</v>
      </c>
      <c r="J46" s="22">
        <f t="shared" si="6"/>
        <v>0</v>
      </c>
      <c r="K46" s="30">
        <v>80527000</v>
      </c>
      <c r="L46" s="28">
        <f t="shared" si="3"/>
        <v>0</v>
      </c>
      <c r="M46" s="22">
        <f t="shared" si="7"/>
        <v>0</v>
      </c>
      <c r="N46" s="28">
        <f t="shared" si="4"/>
        <v>-17231500</v>
      </c>
      <c r="O46" s="22">
        <f t="shared" si="5"/>
        <v>-17.626600244480016</v>
      </c>
    </row>
    <row r="47" spans="1:15" s="5" customFormat="1" x14ac:dyDescent="0.25">
      <c r="A47" s="3" t="s">
        <v>87</v>
      </c>
      <c r="B47" s="4"/>
      <c r="C47" s="17">
        <f>SUM(C48:C50)</f>
        <v>708301443</v>
      </c>
      <c r="D47" s="17">
        <f>SUM(D48:D50)</f>
        <v>738180863</v>
      </c>
      <c r="E47" s="21">
        <f t="shared" si="8"/>
        <v>4.9549882667554845</v>
      </c>
      <c r="F47" s="24">
        <f t="shared" si="0"/>
        <v>29879420</v>
      </c>
      <c r="G47" s="21">
        <f t="shared" si="1"/>
        <v>4.2184609808849416</v>
      </c>
      <c r="H47" s="17">
        <f>SUM(H48:H50)</f>
        <v>738856896</v>
      </c>
      <c r="I47" s="24">
        <f t="shared" si="2"/>
        <v>676033</v>
      </c>
      <c r="J47" s="21">
        <f t="shared" si="6"/>
        <v>9.1580943625729105E-2</v>
      </c>
      <c r="K47" s="17">
        <f>SUM(K48:K50)</f>
        <v>740651042</v>
      </c>
      <c r="L47" s="24">
        <f t="shared" si="3"/>
        <v>1794146</v>
      </c>
      <c r="M47" s="21">
        <f t="shared" si="7"/>
        <v>0.2428272659716697</v>
      </c>
      <c r="N47" s="24">
        <f t="shared" si="4"/>
        <v>32349599</v>
      </c>
      <c r="O47" s="21">
        <f t="shared" si="5"/>
        <v>4.567207834983904</v>
      </c>
    </row>
    <row r="48" spans="1:15" x14ac:dyDescent="0.25">
      <c r="A48" s="6" t="s">
        <v>83</v>
      </c>
      <c r="B48" s="7" t="s">
        <v>78</v>
      </c>
      <c r="C48" s="10">
        <v>208410300</v>
      </c>
      <c r="D48" s="10">
        <v>231550300</v>
      </c>
      <c r="E48" s="22">
        <f t="shared" si="8"/>
        <v>1.5542654614492664</v>
      </c>
      <c r="F48" s="28">
        <f t="shared" si="0"/>
        <v>23140000</v>
      </c>
      <c r="G48" s="22">
        <f t="shared" si="1"/>
        <v>11.103098071448485</v>
      </c>
      <c r="H48" s="30">
        <v>232117500</v>
      </c>
      <c r="I48" s="28">
        <f t="shared" si="2"/>
        <v>567200</v>
      </c>
      <c r="J48" s="22">
        <f t="shared" si="6"/>
        <v>0.24495757509275506</v>
      </c>
      <c r="K48" s="30">
        <v>233339000</v>
      </c>
      <c r="L48" s="28">
        <f t="shared" si="3"/>
        <v>1221500</v>
      </c>
      <c r="M48" s="22">
        <f t="shared" si="7"/>
        <v>0.52624209721369652</v>
      </c>
      <c r="N48" s="28">
        <f t="shared" si="4"/>
        <v>24928700</v>
      </c>
      <c r="O48" s="22">
        <f t="shared" si="5"/>
        <v>11.961356996271306</v>
      </c>
    </row>
    <row r="49" spans="1:15" x14ac:dyDescent="0.25">
      <c r="A49" s="6" t="s">
        <v>50</v>
      </c>
      <c r="B49" s="7" t="s">
        <v>51</v>
      </c>
      <c r="C49" s="10">
        <v>473873443</v>
      </c>
      <c r="D49" s="10">
        <v>479178963</v>
      </c>
      <c r="E49" s="22">
        <f t="shared" si="8"/>
        <v>3.2164558285779625</v>
      </c>
      <c r="F49" s="28">
        <f t="shared" si="0"/>
        <v>5305520</v>
      </c>
      <c r="G49" s="22">
        <f t="shared" si="1"/>
        <v>1.1196069495711356</v>
      </c>
      <c r="H49" s="30">
        <v>477956596</v>
      </c>
      <c r="I49" s="28">
        <f t="shared" si="2"/>
        <v>-1222367</v>
      </c>
      <c r="J49" s="22">
        <f t="shared" si="6"/>
        <v>-0.25509613200611625</v>
      </c>
      <c r="K49" s="30">
        <v>478941742</v>
      </c>
      <c r="L49" s="28">
        <f t="shared" si="3"/>
        <v>985146</v>
      </c>
      <c r="M49" s="22">
        <f t="shared" si="7"/>
        <v>0.20611620558115362</v>
      </c>
      <c r="N49" s="28">
        <f t="shared" si="4"/>
        <v>5068299</v>
      </c>
      <c r="O49" s="22">
        <f t="shared" si="5"/>
        <v>1.0695469591867237</v>
      </c>
    </row>
    <row r="50" spans="1:15" x14ac:dyDescent="0.25">
      <c r="A50" s="6" t="s">
        <v>52</v>
      </c>
      <c r="B50" s="7" t="s">
        <v>53</v>
      </c>
      <c r="C50" s="10">
        <v>26017700</v>
      </c>
      <c r="D50" s="10">
        <v>27451600</v>
      </c>
      <c r="E50" s="22">
        <f t="shared" si="8"/>
        <v>0.18426697672825593</v>
      </c>
      <c r="F50" s="28">
        <f t="shared" si="0"/>
        <v>1433900</v>
      </c>
      <c r="G50" s="22">
        <f t="shared" si="1"/>
        <v>5.5112481118623009</v>
      </c>
      <c r="H50" s="30">
        <v>28782800</v>
      </c>
      <c r="I50" s="28">
        <f t="shared" si="2"/>
        <v>1331200</v>
      </c>
      <c r="J50" s="22">
        <f t="shared" si="6"/>
        <v>4.8492619738011626</v>
      </c>
      <c r="K50" s="30">
        <v>28370300</v>
      </c>
      <c r="L50" s="28">
        <f t="shared" si="3"/>
        <v>-412500</v>
      </c>
      <c r="M50" s="22">
        <f t="shared" si="7"/>
        <v>-1.4331475742457371</v>
      </c>
      <c r="N50" s="28">
        <f t="shared" si="4"/>
        <v>2352600</v>
      </c>
      <c r="O50" s="22">
        <f t="shared" si="5"/>
        <v>9.0423058148875697</v>
      </c>
    </row>
    <row r="51" spans="1:15" s="5" customFormat="1" ht="31.5" x14ac:dyDescent="0.25">
      <c r="A51" s="11" t="s">
        <v>54</v>
      </c>
      <c r="B51" s="4"/>
      <c r="C51" s="17">
        <f>SUM(C52:C57)</f>
        <v>645091604</v>
      </c>
      <c r="D51" s="17">
        <f>SUM(D52:D57)</f>
        <v>711884680</v>
      </c>
      <c r="E51" s="21">
        <f t="shared" si="8"/>
        <v>4.7784769471638056</v>
      </c>
      <c r="F51" s="24">
        <f t="shared" si="0"/>
        <v>66793076</v>
      </c>
      <c r="G51" s="21">
        <f t="shared" si="1"/>
        <v>10.354045159763075</v>
      </c>
      <c r="H51" s="17">
        <f>SUM(H52:H57)</f>
        <v>724630828</v>
      </c>
      <c r="I51" s="24">
        <f t="shared" si="2"/>
        <v>12746148</v>
      </c>
      <c r="J51" s="21">
        <f t="shared" si="6"/>
        <v>1.790479323139806</v>
      </c>
      <c r="K51" s="17">
        <f>SUM(K52:K57)</f>
        <v>731731981</v>
      </c>
      <c r="L51" s="24">
        <f t="shared" si="3"/>
        <v>7101153</v>
      </c>
      <c r="M51" s="21">
        <f t="shared" si="7"/>
        <v>0.97996838191379254</v>
      </c>
      <c r="N51" s="24">
        <f t="shared" si="4"/>
        <v>86640377</v>
      </c>
      <c r="O51" s="21">
        <f t="shared" si="5"/>
        <v>13.430709136930588</v>
      </c>
    </row>
    <row r="52" spans="1:15" x14ac:dyDescent="0.25">
      <c r="A52" s="6" t="s">
        <v>84</v>
      </c>
      <c r="B52" s="7" t="s">
        <v>47</v>
      </c>
      <c r="C52" s="10">
        <v>3590996</v>
      </c>
      <c r="D52" s="10">
        <v>0</v>
      </c>
      <c r="E52" s="22">
        <f t="shared" si="8"/>
        <v>0</v>
      </c>
      <c r="F52" s="28">
        <f t="shared" si="0"/>
        <v>-3590996</v>
      </c>
      <c r="G52" s="22">
        <f t="shared" si="1"/>
        <v>-100</v>
      </c>
      <c r="H52" s="30">
        <v>0</v>
      </c>
      <c r="I52" s="28">
        <f t="shared" si="2"/>
        <v>0</v>
      </c>
      <c r="J52" s="22">
        <v>0</v>
      </c>
      <c r="K52" s="30">
        <v>0</v>
      </c>
      <c r="L52" s="28">
        <f t="shared" si="3"/>
        <v>0</v>
      </c>
      <c r="M52" s="22">
        <v>0</v>
      </c>
      <c r="N52" s="28">
        <f t="shared" si="4"/>
        <v>-3590996</v>
      </c>
      <c r="O52" s="22">
        <f t="shared" si="5"/>
        <v>-100</v>
      </c>
    </row>
    <row r="53" spans="1:15" x14ac:dyDescent="0.25">
      <c r="A53" s="6" t="s">
        <v>48</v>
      </c>
      <c r="B53" s="7" t="s">
        <v>49</v>
      </c>
      <c r="C53" s="10">
        <v>0</v>
      </c>
      <c r="D53" s="10">
        <v>3921014</v>
      </c>
      <c r="E53" s="22">
        <f t="shared" si="8"/>
        <v>2.6319536766132599E-2</v>
      </c>
      <c r="F53" s="28">
        <f t="shared" si="0"/>
        <v>3921014</v>
      </c>
      <c r="G53" s="22">
        <v>0</v>
      </c>
      <c r="H53" s="30">
        <v>3921014</v>
      </c>
      <c r="I53" s="28">
        <f t="shared" si="2"/>
        <v>0</v>
      </c>
      <c r="J53" s="22">
        <f t="shared" si="6"/>
        <v>0</v>
      </c>
      <c r="K53" s="30">
        <v>3921014</v>
      </c>
      <c r="L53" s="28">
        <f t="shared" si="3"/>
        <v>0</v>
      </c>
      <c r="M53" s="22">
        <f t="shared" si="7"/>
        <v>0</v>
      </c>
      <c r="N53" s="28">
        <f t="shared" si="4"/>
        <v>3921014</v>
      </c>
      <c r="O53" s="22">
        <v>0</v>
      </c>
    </row>
    <row r="54" spans="1:15" x14ac:dyDescent="0.25">
      <c r="A54" s="6" t="s">
        <v>55</v>
      </c>
      <c r="B54" s="7" t="s">
        <v>56</v>
      </c>
      <c r="C54" s="10">
        <v>610535232</v>
      </c>
      <c r="D54" s="10">
        <v>677752771</v>
      </c>
      <c r="E54" s="22">
        <f t="shared" si="8"/>
        <v>4.5493688557813741</v>
      </c>
      <c r="F54" s="28">
        <f t="shared" si="0"/>
        <v>67217539</v>
      </c>
      <c r="G54" s="22">
        <f t="shared" si="1"/>
        <v>11.009608533123938</v>
      </c>
      <c r="H54" s="30">
        <v>689407913</v>
      </c>
      <c r="I54" s="28">
        <f t="shared" si="2"/>
        <v>11655142</v>
      </c>
      <c r="J54" s="22">
        <f t="shared" si="6"/>
        <v>1.7196745625699634</v>
      </c>
      <c r="K54" s="30">
        <v>697966719</v>
      </c>
      <c r="L54" s="28">
        <f t="shared" si="3"/>
        <v>8558806</v>
      </c>
      <c r="M54" s="22">
        <f t="shared" si="7"/>
        <v>1.2414719701658044</v>
      </c>
      <c r="N54" s="28">
        <f t="shared" si="4"/>
        <v>87431487</v>
      </c>
      <c r="O54" s="22">
        <f t="shared" si="5"/>
        <v>14.320465456774812</v>
      </c>
    </row>
    <row r="55" spans="1:15" x14ac:dyDescent="0.25">
      <c r="A55" s="6" t="s">
        <v>57</v>
      </c>
      <c r="B55" s="7" t="s">
        <v>58</v>
      </c>
      <c r="C55" s="10">
        <v>7428581</v>
      </c>
      <c r="D55" s="10">
        <v>6689948</v>
      </c>
      <c r="E55" s="22">
        <f t="shared" si="8"/>
        <v>4.4905815778651964E-2</v>
      </c>
      <c r="F55" s="28">
        <f t="shared" si="0"/>
        <v>-738633</v>
      </c>
      <c r="G55" s="22">
        <f t="shared" si="1"/>
        <v>-9.9431237271290485</v>
      </c>
      <c r="H55" s="30">
        <v>6689948</v>
      </c>
      <c r="I55" s="28">
        <f t="shared" si="2"/>
        <v>0</v>
      </c>
      <c r="J55" s="22">
        <f t="shared" si="6"/>
        <v>0</v>
      </c>
      <c r="K55" s="30">
        <v>6689948</v>
      </c>
      <c r="L55" s="28">
        <f t="shared" si="3"/>
        <v>0</v>
      </c>
      <c r="M55" s="22">
        <f t="shared" si="7"/>
        <v>0</v>
      </c>
      <c r="N55" s="28">
        <f t="shared" si="4"/>
        <v>-738633</v>
      </c>
      <c r="O55" s="22">
        <f t="shared" si="5"/>
        <v>-9.9431237271290485</v>
      </c>
    </row>
    <row r="56" spans="1:15" ht="16.5" customHeight="1" x14ac:dyDescent="0.25">
      <c r="A56" s="6" t="s">
        <v>97</v>
      </c>
      <c r="B56" s="7" t="s">
        <v>96</v>
      </c>
      <c r="C56" s="10">
        <v>1939895</v>
      </c>
      <c r="D56" s="10">
        <v>1180947</v>
      </c>
      <c r="E56" s="22">
        <f t="shared" si="8"/>
        <v>7.927025505482509E-3</v>
      </c>
      <c r="F56" s="28">
        <f t="shared" si="0"/>
        <v>-758948</v>
      </c>
      <c r="G56" s="22">
        <f t="shared" si="1"/>
        <v>-39.123148417826734</v>
      </c>
      <c r="H56" s="30">
        <v>1235053</v>
      </c>
      <c r="I56" s="28">
        <f t="shared" si="2"/>
        <v>54106</v>
      </c>
      <c r="J56" s="22">
        <f t="shared" si="6"/>
        <v>4.5815773273482989</v>
      </c>
      <c r="K56" s="30">
        <v>0</v>
      </c>
      <c r="L56" s="28">
        <f t="shared" si="3"/>
        <v>-1235053</v>
      </c>
      <c r="M56" s="22">
        <f t="shared" si="7"/>
        <v>-100</v>
      </c>
      <c r="N56" s="28">
        <f t="shared" si="4"/>
        <v>-1939895</v>
      </c>
      <c r="O56" s="22">
        <f t="shared" si="5"/>
        <v>-100</v>
      </c>
    </row>
    <row r="57" spans="1:15" x14ac:dyDescent="0.25">
      <c r="A57" s="6" t="s">
        <v>59</v>
      </c>
      <c r="B57" s="7" t="s">
        <v>60</v>
      </c>
      <c r="C57" s="10">
        <v>21596900</v>
      </c>
      <c r="D57" s="10">
        <v>22340000</v>
      </c>
      <c r="E57" s="22">
        <f t="shared" si="8"/>
        <v>0.14995571333216415</v>
      </c>
      <c r="F57" s="28">
        <f t="shared" si="0"/>
        <v>743100</v>
      </c>
      <c r="G57" s="22">
        <f t="shared" si="1"/>
        <v>3.4407715922192494</v>
      </c>
      <c r="H57" s="30">
        <v>23376900</v>
      </c>
      <c r="I57" s="28">
        <f t="shared" si="2"/>
        <v>1036900</v>
      </c>
      <c r="J57" s="22">
        <f t="shared" si="6"/>
        <v>4.6414503133393055</v>
      </c>
      <c r="K57" s="30">
        <v>23154300</v>
      </c>
      <c r="L57" s="28">
        <f t="shared" si="3"/>
        <v>-222600</v>
      </c>
      <c r="M57" s="22">
        <f t="shared" si="7"/>
        <v>-0.95222206537222576</v>
      </c>
      <c r="N57" s="28">
        <f t="shared" si="4"/>
        <v>1557400</v>
      </c>
      <c r="O57" s="22">
        <f t="shared" si="5"/>
        <v>7.2112201288147872</v>
      </c>
    </row>
    <row r="58" spans="1:15" s="5" customFormat="1" x14ac:dyDescent="0.25">
      <c r="A58" s="31" t="s">
        <v>106</v>
      </c>
      <c r="B58" s="32"/>
      <c r="C58" s="17">
        <f>C59</f>
        <v>0</v>
      </c>
      <c r="D58" s="17">
        <f>D59</f>
        <v>29679600</v>
      </c>
      <c r="E58" s="21">
        <f t="shared" si="8"/>
        <v>0.19922227347418525</v>
      </c>
      <c r="F58" s="24">
        <f t="shared" si="0"/>
        <v>29679600</v>
      </c>
      <c r="G58" s="21">
        <v>0</v>
      </c>
      <c r="H58" s="17">
        <f>H59</f>
        <v>30396800</v>
      </c>
      <c r="I58" s="24">
        <f t="shared" si="2"/>
        <v>717200</v>
      </c>
      <c r="J58" s="21">
        <f t="shared" si="6"/>
        <v>2.4164746155608441</v>
      </c>
      <c r="K58" s="17">
        <f>K59</f>
        <v>30706000</v>
      </c>
      <c r="L58" s="24">
        <f t="shared" si="3"/>
        <v>309200</v>
      </c>
      <c r="M58" s="21">
        <f t="shared" si="7"/>
        <v>1.0172123381408511</v>
      </c>
      <c r="N58" s="24">
        <f t="shared" si="4"/>
        <v>30706000</v>
      </c>
      <c r="O58" s="21">
        <v>0</v>
      </c>
    </row>
    <row r="59" spans="1:15" ht="31.5" x14ac:dyDescent="0.25">
      <c r="A59" s="6" t="s">
        <v>10</v>
      </c>
      <c r="B59" s="7" t="s">
        <v>11</v>
      </c>
      <c r="C59" s="10">
        <v>0</v>
      </c>
      <c r="D59" s="10">
        <v>29679600</v>
      </c>
      <c r="E59" s="22">
        <f t="shared" si="8"/>
        <v>0.19922227347418525</v>
      </c>
      <c r="F59" s="28">
        <f t="shared" si="0"/>
        <v>29679600</v>
      </c>
      <c r="G59" s="22">
        <v>0</v>
      </c>
      <c r="H59" s="30">
        <v>30396800</v>
      </c>
      <c r="I59" s="28">
        <f t="shared" si="2"/>
        <v>717200</v>
      </c>
      <c r="J59" s="22">
        <f t="shared" si="6"/>
        <v>2.4164746155608441</v>
      </c>
      <c r="K59" s="30">
        <v>30706000</v>
      </c>
      <c r="L59" s="28">
        <f t="shared" si="3"/>
        <v>309200</v>
      </c>
      <c r="M59" s="22">
        <f t="shared" si="7"/>
        <v>1.0172123381408511</v>
      </c>
      <c r="N59" s="28">
        <f t="shared" si="4"/>
        <v>30706000</v>
      </c>
      <c r="O59" s="22">
        <v>0</v>
      </c>
    </row>
    <row r="60" spans="1:15" s="5" customFormat="1" ht="31.5" x14ac:dyDescent="0.25">
      <c r="A60" s="11" t="s">
        <v>86</v>
      </c>
      <c r="B60" s="4"/>
      <c r="C60" s="17">
        <f>SUM(C61:C68)</f>
        <v>2056572534</v>
      </c>
      <c r="D60" s="17">
        <f>SUM(D61:D68)</f>
        <v>1465302795</v>
      </c>
      <c r="E60" s="21">
        <f t="shared" si="8"/>
        <v>9.8357442198674523</v>
      </c>
      <c r="F60" s="24">
        <f t="shared" si="0"/>
        <v>-591269739</v>
      </c>
      <c r="G60" s="21">
        <f t="shared" si="1"/>
        <v>-28.750249710375641</v>
      </c>
      <c r="H60" s="17">
        <f>SUM(H61:H68)</f>
        <v>761112043</v>
      </c>
      <c r="I60" s="24">
        <f t="shared" si="2"/>
        <v>-704190752</v>
      </c>
      <c r="J60" s="21">
        <f t="shared" si="6"/>
        <v>-48.057695269734339</v>
      </c>
      <c r="K60" s="17">
        <f>SUM(K61:K68)</f>
        <v>450564600</v>
      </c>
      <c r="L60" s="24">
        <f t="shared" si="3"/>
        <v>-310547443</v>
      </c>
      <c r="M60" s="21">
        <f t="shared" si="7"/>
        <v>-40.801803867922771</v>
      </c>
      <c r="N60" s="24">
        <f t="shared" si="4"/>
        <v>-1606007934</v>
      </c>
      <c r="O60" s="21">
        <f t="shared" si="5"/>
        <v>-78.091480239519711</v>
      </c>
    </row>
    <row r="61" spans="1:15" x14ac:dyDescent="0.25">
      <c r="A61" s="6" t="s">
        <v>12</v>
      </c>
      <c r="B61" s="7" t="s">
        <v>13</v>
      </c>
      <c r="C61" s="10">
        <v>76468000</v>
      </c>
      <c r="D61" s="10">
        <v>80660400</v>
      </c>
      <c r="E61" s="22">
        <f t="shared" si="8"/>
        <v>0.54142738673490121</v>
      </c>
      <c r="F61" s="28">
        <f t="shared" si="0"/>
        <v>4192400</v>
      </c>
      <c r="G61" s="22">
        <f t="shared" si="1"/>
        <v>5.4825547941622688</v>
      </c>
      <c r="H61" s="30">
        <v>82647800</v>
      </c>
      <c r="I61" s="28">
        <f t="shared" si="2"/>
        <v>1987400</v>
      </c>
      <c r="J61" s="22">
        <f t="shared" si="6"/>
        <v>2.4639104194871209</v>
      </c>
      <c r="K61" s="30">
        <v>83653900</v>
      </c>
      <c r="L61" s="28">
        <f t="shared" si="3"/>
        <v>1006100</v>
      </c>
      <c r="M61" s="22">
        <f t="shared" si="7"/>
        <v>1.217334278710382</v>
      </c>
      <c r="N61" s="28">
        <f t="shared" si="4"/>
        <v>7185900</v>
      </c>
      <c r="O61" s="22">
        <f t="shared" si="5"/>
        <v>9.3972642150964987</v>
      </c>
    </row>
    <row r="62" spans="1:15" x14ac:dyDescent="0.25">
      <c r="A62" s="6" t="s">
        <v>23</v>
      </c>
      <c r="B62" s="7" t="s">
        <v>24</v>
      </c>
      <c r="C62" s="10">
        <v>48660700</v>
      </c>
      <c r="D62" s="10">
        <v>65763200</v>
      </c>
      <c r="E62" s="22">
        <f t="shared" si="8"/>
        <v>0.44143095644609565</v>
      </c>
      <c r="F62" s="28">
        <f t="shared" si="0"/>
        <v>17102500</v>
      </c>
      <c r="G62" s="22">
        <f t="shared" si="1"/>
        <v>35.146432336567301</v>
      </c>
      <c r="H62" s="30">
        <v>66851800</v>
      </c>
      <c r="I62" s="28">
        <f t="shared" si="2"/>
        <v>1088600</v>
      </c>
      <c r="J62" s="22">
        <f t="shared" si="6"/>
        <v>1.655333073816351</v>
      </c>
      <c r="K62" s="30">
        <v>66910700</v>
      </c>
      <c r="L62" s="28">
        <f t="shared" si="3"/>
        <v>58900</v>
      </c>
      <c r="M62" s="22">
        <f t="shared" si="7"/>
        <v>8.8105331494432448E-2</v>
      </c>
      <c r="N62" s="28">
        <f t="shared" si="4"/>
        <v>18250000</v>
      </c>
      <c r="O62" s="22">
        <f t="shared" si="5"/>
        <v>37.50459816648754</v>
      </c>
    </row>
    <row r="63" spans="1:15" x14ac:dyDescent="0.25">
      <c r="A63" s="6" t="s">
        <v>64</v>
      </c>
      <c r="B63" s="7" t="s">
        <v>65</v>
      </c>
      <c r="C63" s="10">
        <v>1200284254</v>
      </c>
      <c r="D63" s="10">
        <v>726655968</v>
      </c>
      <c r="E63" s="22">
        <f t="shared" si="8"/>
        <v>4.8776282018135291</v>
      </c>
      <c r="F63" s="28">
        <f t="shared" si="0"/>
        <v>-473628286</v>
      </c>
      <c r="G63" s="22">
        <f t="shared" si="1"/>
        <v>-39.459676690884926</v>
      </c>
      <c r="H63" s="30">
        <v>0</v>
      </c>
      <c r="I63" s="28">
        <f t="shared" si="2"/>
        <v>-726655968</v>
      </c>
      <c r="J63" s="22">
        <f t="shared" si="6"/>
        <v>-100</v>
      </c>
      <c r="K63" s="30">
        <v>0</v>
      </c>
      <c r="L63" s="28">
        <f t="shared" si="3"/>
        <v>0</v>
      </c>
      <c r="M63" s="22">
        <v>0</v>
      </c>
      <c r="N63" s="28">
        <f t="shared" si="4"/>
        <v>-1200284254</v>
      </c>
      <c r="O63" s="22">
        <f t="shared" si="5"/>
        <v>-100</v>
      </c>
    </row>
    <row r="64" spans="1:15" x14ac:dyDescent="0.25">
      <c r="A64" s="6" t="s">
        <v>43</v>
      </c>
      <c r="B64" s="7" t="s">
        <v>44</v>
      </c>
      <c r="C64" s="10">
        <v>193426000</v>
      </c>
      <c r="D64" s="10">
        <v>169980700</v>
      </c>
      <c r="E64" s="22">
        <f t="shared" si="8"/>
        <v>1.1409837565443417</v>
      </c>
      <c r="F64" s="28">
        <f t="shared" si="0"/>
        <v>-23445300</v>
      </c>
      <c r="G64" s="22">
        <f t="shared" si="1"/>
        <v>-12.121069556316115</v>
      </c>
      <c r="H64" s="30">
        <v>106467600</v>
      </c>
      <c r="I64" s="28">
        <f t="shared" si="2"/>
        <v>-63513100</v>
      </c>
      <c r="J64" s="22">
        <f t="shared" si="6"/>
        <v>-37.364889072700599</v>
      </c>
      <c r="K64" s="30">
        <v>0</v>
      </c>
      <c r="L64" s="28">
        <f t="shared" si="3"/>
        <v>-106467600</v>
      </c>
      <c r="M64" s="22">
        <f t="shared" si="7"/>
        <v>-100</v>
      </c>
      <c r="N64" s="28">
        <f t="shared" si="4"/>
        <v>-193426000</v>
      </c>
      <c r="O64" s="22">
        <f t="shared" si="5"/>
        <v>-100</v>
      </c>
    </row>
    <row r="65" spans="1:15" x14ac:dyDescent="0.25">
      <c r="A65" s="6" t="s">
        <v>45</v>
      </c>
      <c r="B65" s="7" t="s">
        <v>46</v>
      </c>
      <c r="C65" s="10">
        <v>0</v>
      </c>
      <c r="D65" s="10">
        <v>0</v>
      </c>
      <c r="E65" s="22">
        <f t="shared" si="8"/>
        <v>0</v>
      </c>
      <c r="F65" s="28">
        <f t="shared" si="0"/>
        <v>0</v>
      </c>
      <c r="G65" s="22">
        <v>0</v>
      </c>
      <c r="H65" s="30">
        <v>0</v>
      </c>
      <c r="I65" s="28">
        <f t="shared" si="2"/>
        <v>0</v>
      </c>
      <c r="J65" s="22">
        <v>0</v>
      </c>
      <c r="K65" s="30">
        <v>0</v>
      </c>
      <c r="L65" s="28">
        <f t="shared" si="3"/>
        <v>0</v>
      </c>
      <c r="M65" s="22">
        <v>0</v>
      </c>
      <c r="N65" s="28">
        <f t="shared" si="4"/>
        <v>0</v>
      </c>
      <c r="O65" s="22">
        <v>0</v>
      </c>
    </row>
    <row r="66" spans="1:15" x14ac:dyDescent="0.25">
      <c r="A66" s="6" t="s">
        <v>83</v>
      </c>
      <c r="B66" s="7" t="s">
        <v>78</v>
      </c>
      <c r="C66" s="10">
        <v>0</v>
      </c>
      <c r="D66" s="10">
        <v>0</v>
      </c>
      <c r="E66" s="22">
        <f t="shared" si="8"/>
        <v>0</v>
      </c>
      <c r="F66" s="28">
        <f t="shared" si="0"/>
        <v>0</v>
      </c>
      <c r="G66" s="22">
        <v>0</v>
      </c>
      <c r="H66" s="30">
        <v>0</v>
      </c>
      <c r="I66" s="28">
        <f t="shared" si="2"/>
        <v>0</v>
      </c>
      <c r="J66" s="22">
        <v>0</v>
      </c>
      <c r="K66" s="30">
        <v>0</v>
      </c>
      <c r="L66" s="28">
        <f t="shared" si="3"/>
        <v>0</v>
      </c>
      <c r="M66" s="22">
        <v>0</v>
      </c>
      <c r="N66" s="28">
        <f t="shared" si="4"/>
        <v>0</v>
      </c>
      <c r="O66" s="22">
        <v>0</v>
      </c>
    </row>
    <row r="67" spans="1:15" ht="21" customHeight="1" x14ac:dyDescent="0.25">
      <c r="A67" s="6" t="s">
        <v>91</v>
      </c>
      <c r="B67" s="7" t="s">
        <v>56</v>
      </c>
      <c r="C67" s="10">
        <v>0</v>
      </c>
      <c r="D67" s="10">
        <v>0</v>
      </c>
      <c r="E67" s="22">
        <f t="shared" si="8"/>
        <v>0</v>
      </c>
      <c r="F67" s="28">
        <f t="shared" si="0"/>
        <v>0</v>
      </c>
      <c r="G67" s="22">
        <v>0</v>
      </c>
      <c r="H67" s="30">
        <v>0</v>
      </c>
      <c r="I67" s="28">
        <f t="shared" si="2"/>
        <v>0</v>
      </c>
      <c r="J67" s="22">
        <v>0</v>
      </c>
      <c r="K67" s="30">
        <v>0</v>
      </c>
      <c r="L67" s="28">
        <f t="shared" si="3"/>
        <v>0</v>
      </c>
      <c r="M67" s="22">
        <v>0</v>
      </c>
      <c r="N67" s="28">
        <f t="shared" si="4"/>
        <v>0</v>
      </c>
      <c r="O67" s="22">
        <v>0</v>
      </c>
    </row>
    <row r="68" spans="1:15" ht="21" customHeight="1" x14ac:dyDescent="0.25">
      <c r="A68" s="6" t="s">
        <v>57</v>
      </c>
      <c r="B68" s="7" t="s">
        <v>58</v>
      </c>
      <c r="C68" s="10">
        <v>537733580</v>
      </c>
      <c r="D68" s="10">
        <v>422242527</v>
      </c>
      <c r="E68" s="22">
        <f t="shared" si="8"/>
        <v>2.8342739183285843</v>
      </c>
      <c r="F68" s="28">
        <f t="shared" si="0"/>
        <v>-115491053</v>
      </c>
      <c r="G68" s="22">
        <f t="shared" si="1"/>
        <v>-21.477374167333934</v>
      </c>
      <c r="H68" s="30">
        <v>505144843</v>
      </c>
      <c r="I68" s="28">
        <f t="shared" si="2"/>
        <v>82902316</v>
      </c>
      <c r="J68" s="22">
        <f t="shared" si="6"/>
        <v>19.633814857308309</v>
      </c>
      <c r="K68" s="30">
        <v>300000000</v>
      </c>
      <c r="L68" s="28">
        <f t="shared" si="3"/>
        <v>-205144843</v>
      </c>
      <c r="M68" s="22">
        <f t="shared" si="7"/>
        <v>-40.61109320282619</v>
      </c>
      <c r="N68" s="28">
        <f t="shared" si="4"/>
        <v>-237733580</v>
      </c>
      <c r="O68" s="22">
        <f t="shared" si="5"/>
        <v>-44.210290902792416</v>
      </c>
    </row>
    <row r="69" spans="1:15" s="5" customFormat="1" ht="31.5" x14ac:dyDescent="0.25">
      <c r="A69" s="11" t="s">
        <v>66</v>
      </c>
      <c r="B69" s="4"/>
      <c r="C69" s="17">
        <f>SUM(C70:C83)</f>
        <v>1345612955</v>
      </c>
      <c r="D69" s="17">
        <f>SUM(D70:D83)</f>
        <v>1595017500</v>
      </c>
      <c r="E69" s="21">
        <f t="shared" si="8"/>
        <v>10.70644525469047</v>
      </c>
      <c r="F69" s="24">
        <f t="shared" si="0"/>
        <v>249404545</v>
      </c>
      <c r="G69" s="21">
        <f t="shared" si="1"/>
        <v>18.534642080641973</v>
      </c>
      <c r="H69" s="17">
        <f>SUM(H70:H83)</f>
        <v>1461052000</v>
      </c>
      <c r="I69" s="24">
        <f t="shared" si="2"/>
        <v>-133965500</v>
      </c>
      <c r="J69" s="21">
        <f t="shared" si="6"/>
        <v>-8.3989987570669342</v>
      </c>
      <c r="K69" s="17">
        <f>SUM(K70:K83)</f>
        <v>1407480100</v>
      </c>
      <c r="L69" s="24">
        <f t="shared" si="3"/>
        <v>-53571900</v>
      </c>
      <c r="M69" s="21">
        <f t="shared" si="7"/>
        <v>-3.6666662103744443</v>
      </c>
      <c r="N69" s="24">
        <f t="shared" si="4"/>
        <v>61867145</v>
      </c>
      <c r="O69" s="21">
        <f t="shared" si="5"/>
        <v>4.5976924322937975</v>
      </c>
    </row>
    <row r="70" spans="1:15" x14ac:dyDescent="0.25">
      <c r="A70" s="6" t="s">
        <v>12</v>
      </c>
      <c r="B70" s="7" t="s">
        <v>13</v>
      </c>
      <c r="C70" s="10">
        <v>115160200</v>
      </c>
      <c r="D70" s="10">
        <v>127996300</v>
      </c>
      <c r="E70" s="22">
        <f t="shared" si="8"/>
        <v>0.85916635946184794</v>
      </c>
      <c r="F70" s="28">
        <f t="shared" si="0"/>
        <v>12836100</v>
      </c>
      <c r="G70" s="22">
        <f t="shared" si="1"/>
        <v>11.146298808095167</v>
      </c>
      <c r="H70" s="30">
        <v>130790000</v>
      </c>
      <c r="I70" s="28">
        <f t="shared" si="2"/>
        <v>2793700</v>
      </c>
      <c r="J70" s="22">
        <f t="shared" si="6"/>
        <v>2.1826412169726694</v>
      </c>
      <c r="K70" s="30">
        <v>130347800</v>
      </c>
      <c r="L70" s="28">
        <f t="shared" si="3"/>
        <v>-442200</v>
      </c>
      <c r="M70" s="22">
        <f t="shared" si="7"/>
        <v>-0.33809924306139294</v>
      </c>
      <c r="N70" s="28">
        <f t="shared" si="4"/>
        <v>15187600</v>
      </c>
      <c r="O70" s="22">
        <f t="shared" si="5"/>
        <v>13.1882369082374</v>
      </c>
    </row>
    <row r="71" spans="1:15" ht="37.5" customHeight="1" x14ac:dyDescent="0.25">
      <c r="A71" s="6" t="s">
        <v>95</v>
      </c>
      <c r="B71" s="7" t="s">
        <v>94</v>
      </c>
      <c r="C71" s="10">
        <v>28180900</v>
      </c>
      <c r="D71" s="10">
        <v>30100400</v>
      </c>
      <c r="E71" s="22">
        <f t="shared" si="8"/>
        <v>0.20204686452925127</v>
      </c>
      <c r="F71" s="28">
        <f t="shared" si="0"/>
        <v>1919500</v>
      </c>
      <c r="G71" s="22">
        <f t="shared" si="1"/>
        <v>6.8113509504664478</v>
      </c>
      <c r="H71" s="30">
        <v>30053800</v>
      </c>
      <c r="I71" s="28">
        <f t="shared" si="2"/>
        <v>-46600</v>
      </c>
      <c r="J71" s="22">
        <f t="shared" si="6"/>
        <v>-0.15481521840241896</v>
      </c>
      <c r="K71" s="30">
        <v>30738100</v>
      </c>
      <c r="L71" s="28">
        <f t="shared" si="3"/>
        <v>684300</v>
      </c>
      <c r="M71" s="22">
        <f t="shared" si="7"/>
        <v>2.2769167293320578</v>
      </c>
      <c r="N71" s="28">
        <f t="shared" si="4"/>
        <v>2557200</v>
      </c>
      <c r="O71" s="22">
        <f t="shared" si="5"/>
        <v>9.0742311281754695</v>
      </c>
    </row>
    <row r="72" spans="1:15" ht="31.5" x14ac:dyDescent="0.25">
      <c r="A72" s="6" t="s">
        <v>19</v>
      </c>
      <c r="B72" s="7" t="s">
        <v>20</v>
      </c>
      <c r="C72" s="10">
        <v>3051000</v>
      </c>
      <c r="D72" s="10">
        <v>3051000</v>
      </c>
      <c r="E72" s="22">
        <f t="shared" si="8"/>
        <v>2.0479627635471478E-2</v>
      </c>
      <c r="F72" s="28">
        <f t="shared" si="0"/>
        <v>0</v>
      </c>
      <c r="G72" s="22">
        <f t="shared" si="1"/>
        <v>0</v>
      </c>
      <c r="H72" s="30">
        <v>3051000</v>
      </c>
      <c r="I72" s="28">
        <f t="shared" si="2"/>
        <v>0</v>
      </c>
      <c r="J72" s="22">
        <f t="shared" si="6"/>
        <v>0</v>
      </c>
      <c r="K72" s="30">
        <v>3051000</v>
      </c>
      <c r="L72" s="28">
        <f t="shared" si="3"/>
        <v>0</v>
      </c>
      <c r="M72" s="22">
        <f t="shared" si="7"/>
        <v>0</v>
      </c>
      <c r="N72" s="28">
        <f t="shared" si="4"/>
        <v>0</v>
      </c>
      <c r="O72" s="22">
        <f t="shared" si="5"/>
        <v>0</v>
      </c>
    </row>
    <row r="73" spans="1:15" x14ac:dyDescent="0.25">
      <c r="A73" s="8" t="s">
        <v>21</v>
      </c>
      <c r="B73" s="9" t="s">
        <v>22</v>
      </c>
      <c r="C73" s="10">
        <v>4623700</v>
      </c>
      <c r="D73" s="10">
        <v>5154500</v>
      </c>
      <c r="E73" s="22">
        <f t="shared" si="8"/>
        <v>3.4599226695194274E-2</v>
      </c>
      <c r="F73" s="28">
        <f t="shared" ref="F73:F84" si="9">D73-C73</f>
        <v>530800</v>
      </c>
      <c r="G73" s="22">
        <f t="shared" ref="G73:G84" si="10">(D73/C73*100)-100</f>
        <v>11.47998356294741</v>
      </c>
      <c r="H73" s="30">
        <v>4550700</v>
      </c>
      <c r="I73" s="28">
        <f t="shared" ref="I73:I84" si="11">H73-D73</f>
        <v>-603800</v>
      </c>
      <c r="J73" s="22">
        <f t="shared" ref="J73:J84" si="12">(H73/D73*100)-100</f>
        <v>-11.714036278979535</v>
      </c>
      <c r="K73" s="30">
        <v>4253600</v>
      </c>
      <c r="L73" s="28">
        <f t="shared" ref="L73:L84" si="13">K73-H73</f>
        <v>-297100</v>
      </c>
      <c r="M73" s="22">
        <f t="shared" ref="M73:M84" si="14">(K73/H73*100)-100</f>
        <v>-6.5286659195288621</v>
      </c>
      <c r="N73" s="28">
        <f t="shared" ref="N73:N84" si="15">K73-C73</f>
        <v>-370100</v>
      </c>
      <c r="O73" s="22">
        <f t="shared" ref="O73:O84" si="16">(K73/C73*100)-100</f>
        <v>-8.0044120509548691</v>
      </c>
    </row>
    <row r="74" spans="1:15" x14ac:dyDescent="0.25">
      <c r="A74" s="6" t="s">
        <v>67</v>
      </c>
      <c r="B74" s="7" t="s">
        <v>68</v>
      </c>
      <c r="C74" s="10">
        <v>297978400</v>
      </c>
      <c r="D74" s="10">
        <v>353049100</v>
      </c>
      <c r="E74" s="22">
        <f t="shared" si="8"/>
        <v>2.3698177990948319</v>
      </c>
      <c r="F74" s="28">
        <f t="shared" si="9"/>
        <v>55070700</v>
      </c>
      <c r="G74" s="22">
        <f t="shared" si="10"/>
        <v>18.481440265468891</v>
      </c>
      <c r="H74" s="30">
        <v>353049100</v>
      </c>
      <c r="I74" s="28">
        <f t="shared" si="11"/>
        <v>0</v>
      </c>
      <c r="J74" s="22">
        <f t="shared" si="12"/>
        <v>0</v>
      </c>
      <c r="K74" s="30">
        <v>353049100</v>
      </c>
      <c r="L74" s="28">
        <f t="shared" si="13"/>
        <v>0</v>
      </c>
      <c r="M74" s="22">
        <f t="shared" si="14"/>
        <v>0</v>
      </c>
      <c r="N74" s="28">
        <f t="shared" si="15"/>
        <v>55070700</v>
      </c>
      <c r="O74" s="22">
        <f t="shared" si="16"/>
        <v>18.481440265468891</v>
      </c>
    </row>
    <row r="75" spans="1:15" x14ac:dyDescent="0.25">
      <c r="A75" s="6" t="s">
        <v>62</v>
      </c>
      <c r="B75" s="7" t="s">
        <v>63</v>
      </c>
      <c r="C75" s="10">
        <v>256734400</v>
      </c>
      <c r="D75" s="10">
        <v>328390100</v>
      </c>
      <c r="E75" s="22">
        <f t="shared" ref="E75:E83" si="17">D75/14897731806*100</f>
        <v>2.2042959577762185</v>
      </c>
      <c r="F75" s="28">
        <f t="shared" si="9"/>
        <v>71655700</v>
      </c>
      <c r="G75" s="22">
        <f t="shared" si="10"/>
        <v>27.910439738500187</v>
      </c>
      <c r="H75" s="30">
        <v>328579500</v>
      </c>
      <c r="I75" s="28">
        <f t="shared" si="11"/>
        <v>189400</v>
      </c>
      <c r="J75" s="22">
        <f t="shared" si="12"/>
        <v>5.7675307507750517E-2</v>
      </c>
      <c r="K75" s="30">
        <v>328579500</v>
      </c>
      <c r="L75" s="28">
        <f t="shared" si="13"/>
        <v>0</v>
      </c>
      <c r="M75" s="22">
        <f t="shared" si="14"/>
        <v>0</v>
      </c>
      <c r="N75" s="28">
        <f t="shared" si="15"/>
        <v>71845100</v>
      </c>
      <c r="O75" s="22">
        <f t="shared" si="16"/>
        <v>27.984212477953861</v>
      </c>
    </row>
    <row r="76" spans="1:15" x14ac:dyDescent="0.25">
      <c r="A76" s="6" t="s">
        <v>32</v>
      </c>
      <c r="B76" s="7" t="s">
        <v>33</v>
      </c>
      <c r="C76" s="10">
        <v>34551100</v>
      </c>
      <c r="D76" s="10">
        <v>68630000</v>
      </c>
      <c r="E76" s="22">
        <f t="shared" si="17"/>
        <v>0.46067415425185432</v>
      </c>
      <c r="F76" s="28">
        <f t="shared" si="9"/>
        <v>34078900</v>
      </c>
      <c r="G76" s="22">
        <f t="shared" si="10"/>
        <v>98.633328606035718</v>
      </c>
      <c r="H76" s="30">
        <v>33718200</v>
      </c>
      <c r="I76" s="28">
        <f t="shared" si="11"/>
        <v>-34911800</v>
      </c>
      <c r="J76" s="22">
        <f t="shared" si="12"/>
        <v>-50.869590558064985</v>
      </c>
      <c r="K76" s="30">
        <v>24252400</v>
      </c>
      <c r="L76" s="28">
        <f t="shared" si="13"/>
        <v>-9465800</v>
      </c>
      <c r="M76" s="22">
        <f t="shared" si="14"/>
        <v>-28.073266069956276</v>
      </c>
      <c r="N76" s="28">
        <f t="shared" si="15"/>
        <v>-10298700</v>
      </c>
      <c r="O76" s="22">
        <f t="shared" si="16"/>
        <v>-29.807155199110881</v>
      </c>
    </row>
    <row r="77" spans="1:15" x14ac:dyDescent="0.25">
      <c r="A77" s="6" t="s">
        <v>64</v>
      </c>
      <c r="B77" s="7" t="s">
        <v>65</v>
      </c>
      <c r="C77" s="10">
        <v>30516800</v>
      </c>
      <c r="D77" s="10">
        <v>27664400</v>
      </c>
      <c r="E77" s="22">
        <f t="shared" si="17"/>
        <v>0.18569538209070374</v>
      </c>
      <c r="F77" s="28">
        <f t="shared" si="9"/>
        <v>-2852400</v>
      </c>
      <c r="G77" s="22">
        <f t="shared" si="10"/>
        <v>-9.3469826456247063</v>
      </c>
      <c r="H77" s="30">
        <v>52906000</v>
      </c>
      <c r="I77" s="28">
        <f t="shared" si="11"/>
        <v>25241600</v>
      </c>
      <c r="J77" s="22">
        <f t="shared" si="12"/>
        <v>91.242174057633633</v>
      </c>
      <c r="K77" s="30">
        <v>53365300</v>
      </c>
      <c r="L77" s="28">
        <f t="shared" si="13"/>
        <v>459300</v>
      </c>
      <c r="M77" s="22">
        <f t="shared" si="14"/>
        <v>0.86814349979206895</v>
      </c>
      <c r="N77" s="28">
        <f t="shared" si="15"/>
        <v>22848500</v>
      </c>
      <c r="O77" s="22">
        <f t="shared" si="16"/>
        <v>74.871873853090761</v>
      </c>
    </row>
    <row r="78" spans="1:15" x14ac:dyDescent="0.25">
      <c r="A78" s="6" t="s">
        <v>69</v>
      </c>
      <c r="B78" s="7" t="s">
        <v>70</v>
      </c>
      <c r="C78" s="10">
        <v>258816500</v>
      </c>
      <c r="D78" s="10">
        <v>337412900</v>
      </c>
      <c r="E78" s="22">
        <f t="shared" si="17"/>
        <v>2.2648608821385032</v>
      </c>
      <c r="F78" s="28">
        <f t="shared" si="9"/>
        <v>78596400</v>
      </c>
      <c r="G78" s="22">
        <f t="shared" si="10"/>
        <v>30.367615665925484</v>
      </c>
      <c r="H78" s="30">
        <v>329261600</v>
      </c>
      <c r="I78" s="28">
        <f t="shared" si="11"/>
        <v>-8151300</v>
      </c>
      <c r="J78" s="22">
        <f t="shared" si="12"/>
        <v>-2.4158234614029368</v>
      </c>
      <c r="K78" s="30">
        <v>317816100</v>
      </c>
      <c r="L78" s="28">
        <f t="shared" si="13"/>
        <v>-11445500</v>
      </c>
      <c r="M78" s="22">
        <f t="shared" si="14"/>
        <v>-3.476111395923482</v>
      </c>
      <c r="N78" s="28">
        <f t="shared" si="15"/>
        <v>58999600</v>
      </c>
      <c r="O78" s="22">
        <f t="shared" si="16"/>
        <v>22.795919116439634</v>
      </c>
    </row>
    <row r="79" spans="1:15" x14ac:dyDescent="0.25">
      <c r="A79" s="6" t="s">
        <v>71</v>
      </c>
      <c r="B79" s="7" t="s">
        <v>72</v>
      </c>
      <c r="C79" s="10">
        <v>149358100</v>
      </c>
      <c r="D79" s="10">
        <v>150901100</v>
      </c>
      <c r="E79" s="22">
        <f t="shared" si="17"/>
        <v>1.0129132539439676</v>
      </c>
      <c r="F79" s="28">
        <f t="shared" si="9"/>
        <v>1543000</v>
      </c>
      <c r="G79" s="22">
        <f t="shared" si="10"/>
        <v>1.0330875928389531</v>
      </c>
      <c r="H79" s="30">
        <v>152044800</v>
      </c>
      <c r="I79" s="28">
        <f t="shared" si="11"/>
        <v>1143700</v>
      </c>
      <c r="J79" s="22">
        <f t="shared" si="12"/>
        <v>0.7579136268721669</v>
      </c>
      <c r="K79" s="30">
        <v>154288400</v>
      </c>
      <c r="L79" s="28">
        <f t="shared" si="13"/>
        <v>2243600</v>
      </c>
      <c r="M79" s="22">
        <f t="shared" si="14"/>
        <v>1.4756177126741505</v>
      </c>
      <c r="N79" s="28">
        <f t="shared" si="15"/>
        <v>4930300</v>
      </c>
      <c r="O79" s="22">
        <f t="shared" si="16"/>
        <v>3.3009927148243179</v>
      </c>
    </row>
    <row r="80" spans="1:15" x14ac:dyDescent="0.25">
      <c r="A80" s="6" t="s">
        <v>82</v>
      </c>
      <c r="B80" s="7" t="s">
        <v>81</v>
      </c>
      <c r="C80" s="10">
        <v>124834155</v>
      </c>
      <c r="D80" s="10">
        <v>155100900</v>
      </c>
      <c r="E80" s="22">
        <f t="shared" si="17"/>
        <v>1.0411041225586686</v>
      </c>
      <c r="F80" s="28">
        <f t="shared" si="9"/>
        <v>30266745</v>
      </c>
      <c r="G80" s="22">
        <f t="shared" si="10"/>
        <v>24.245564044551756</v>
      </c>
      <c r="H80" s="30">
        <v>35480500</v>
      </c>
      <c r="I80" s="28">
        <f t="shared" si="11"/>
        <v>-119620400</v>
      </c>
      <c r="J80" s="22">
        <f t="shared" si="12"/>
        <v>-77.124246216495195</v>
      </c>
      <c r="K80" s="30">
        <v>172000</v>
      </c>
      <c r="L80" s="28">
        <f t="shared" si="13"/>
        <v>-35308500</v>
      </c>
      <c r="M80" s="22">
        <f t="shared" si="14"/>
        <v>-99.515226673806737</v>
      </c>
      <c r="N80" s="28">
        <f t="shared" si="15"/>
        <v>-124662155</v>
      </c>
      <c r="O80" s="22">
        <f t="shared" si="16"/>
        <v>-99.862217195286021</v>
      </c>
    </row>
    <row r="81" spans="1:15" x14ac:dyDescent="0.25">
      <c r="A81" s="6" t="s">
        <v>80</v>
      </c>
      <c r="B81" s="7" t="s">
        <v>79</v>
      </c>
      <c r="C81" s="10">
        <v>7566800</v>
      </c>
      <c r="D81" s="10">
        <v>7566800</v>
      </c>
      <c r="E81" s="22">
        <f t="shared" si="17"/>
        <v>5.0791624513957905E-2</v>
      </c>
      <c r="F81" s="28">
        <f t="shared" si="9"/>
        <v>0</v>
      </c>
      <c r="G81" s="22">
        <f t="shared" si="10"/>
        <v>0</v>
      </c>
      <c r="H81" s="30">
        <v>7566800</v>
      </c>
      <c r="I81" s="28">
        <f t="shared" si="11"/>
        <v>0</v>
      </c>
      <c r="J81" s="22">
        <f t="shared" si="12"/>
        <v>0</v>
      </c>
      <c r="K81" s="30">
        <v>7566800</v>
      </c>
      <c r="L81" s="28">
        <f t="shared" si="13"/>
        <v>0</v>
      </c>
      <c r="M81" s="22">
        <f t="shared" si="14"/>
        <v>0</v>
      </c>
      <c r="N81" s="28">
        <f t="shared" si="15"/>
        <v>0</v>
      </c>
      <c r="O81" s="22">
        <f t="shared" si="16"/>
        <v>0</v>
      </c>
    </row>
    <row r="82" spans="1:15" x14ac:dyDescent="0.25">
      <c r="A82" s="6" t="s">
        <v>34</v>
      </c>
      <c r="B82" s="7" t="s">
        <v>35</v>
      </c>
      <c r="C82" s="10">
        <v>32102200</v>
      </c>
      <c r="D82" s="10">
        <v>0</v>
      </c>
      <c r="E82" s="22">
        <f t="shared" si="17"/>
        <v>0</v>
      </c>
      <c r="F82" s="28">
        <f t="shared" si="9"/>
        <v>-32102200</v>
      </c>
      <c r="G82" s="22">
        <f t="shared" si="10"/>
        <v>-100</v>
      </c>
      <c r="H82" s="30">
        <v>0</v>
      </c>
      <c r="I82" s="28">
        <f t="shared" si="11"/>
        <v>0</v>
      </c>
      <c r="J82" s="22">
        <v>0</v>
      </c>
      <c r="K82" s="30">
        <v>0</v>
      </c>
      <c r="L82" s="28">
        <f t="shared" si="13"/>
        <v>0</v>
      </c>
      <c r="M82" s="22">
        <v>0</v>
      </c>
      <c r="N82" s="28">
        <f t="shared" si="15"/>
        <v>-32102200</v>
      </c>
      <c r="O82" s="22">
        <f t="shared" si="16"/>
        <v>-100</v>
      </c>
    </row>
    <row r="83" spans="1:15" x14ac:dyDescent="0.25">
      <c r="A83" s="6" t="s">
        <v>36</v>
      </c>
      <c r="B83" s="7" t="s">
        <v>37</v>
      </c>
      <c r="C83" s="10">
        <v>2138700</v>
      </c>
      <c r="D83" s="10">
        <v>0</v>
      </c>
      <c r="E83" s="22">
        <f t="shared" si="17"/>
        <v>0</v>
      </c>
      <c r="F83" s="28">
        <f t="shared" si="9"/>
        <v>-2138700</v>
      </c>
      <c r="G83" s="22">
        <f t="shared" si="10"/>
        <v>-100</v>
      </c>
      <c r="H83" s="30">
        <v>0</v>
      </c>
      <c r="I83" s="28">
        <f t="shared" si="11"/>
        <v>0</v>
      </c>
      <c r="J83" s="22">
        <v>0</v>
      </c>
      <c r="K83" s="30">
        <v>0</v>
      </c>
      <c r="L83" s="28">
        <f t="shared" si="13"/>
        <v>0</v>
      </c>
      <c r="M83" s="22">
        <v>0</v>
      </c>
      <c r="N83" s="28">
        <f t="shared" si="15"/>
        <v>-2138700</v>
      </c>
      <c r="O83" s="22">
        <f t="shared" si="16"/>
        <v>-100</v>
      </c>
    </row>
    <row r="84" spans="1:15" s="5" customFormat="1" x14ac:dyDescent="0.25">
      <c r="A84" s="12" t="s">
        <v>75</v>
      </c>
      <c r="B84" s="13"/>
      <c r="C84" s="17">
        <f>C7+C11+C27+C32+C39+C47+C51+C60+C69</f>
        <v>12382233450</v>
      </c>
      <c r="D84" s="17">
        <f>D7+D11+D27+D32+D39+D47+D51+D60+D69+D58</f>
        <v>14897731806</v>
      </c>
      <c r="E84" s="35">
        <v>100</v>
      </c>
      <c r="F84" s="24">
        <f t="shared" si="9"/>
        <v>2515498356</v>
      </c>
      <c r="G84" s="21">
        <f t="shared" si="10"/>
        <v>20.315384669152721</v>
      </c>
      <c r="H84" s="17">
        <f>H7+H11+H27+H32+H39+H47+H51+H60+H69+H58</f>
        <v>10231833288</v>
      </c>
      <c r="I84" s="24">
        <f t="shared" si="11"/>
        <v>-4665898518</v>
      </c>
      <c r="J84" s="21">
        <f t="shared" si="12"/>
        <v>-31.319522855961395</v>
      </c>
      <c r="K84" s="17">
        <f>K7+K11+K27+K32+K39+K47+K51+K60+K69+K58</f>
        <v>9665341044</v>
      </c>
      <c r="L84" s="24">
        <f t="shared" si="13"/>
        <v>-566492244</v>
      </c>
      <c r="M84" s="21">
        <f t="shared" si="14"/>
        <v>-5.5365664007093187</v>
      </c>
      <c r="N84" s="24">
        <f t="shared" si="15"/>
        <v>-2716892406</v>
      </c>
      <c r="O84" s="21">
        <f t="shared" si="16"/>
        <v>-21.941860626121539</v>
      </c>
    </row>
    <row r="86" spans="1:15" x14ac:dyDescent="0.25">
      <c r="D86" s="20"/>
      <c r="E86" s="33"/>
    </row>
    <row r="87" spans="1:15" x14ac:dyDescent="0.25">
      <c r="E87" s="33"/>
      <c r="F87" s="29"/>
      <c r="I87" s="20"/>
      <c r="L87" s="20"/>
      <c r="N87" s="20"/>
    </row>
    <row r="91" spans="1:15" x14ac:dyDescent="0.25">
      <c r="E91" s="34"/>
    </row>
  </sheetData>
  <autoFilter ref="A6:O84"/>
  <mergeCells count="12">
    <mergeCell ref="N1:O1"/>
    <mergeCell ref="F4:G4"/>
    <mergeCell ref="I4:J4"/>
    <mergeCell ref="L4:M4"/>
    <mergeCell ref="N4:O4"/>
    <mergeCell ref="A2:O2"/>
    <mergeCell ref="B4:B5"/>
    <mergeCell ref="C4:C5"/>
    <mergeCell ref="H4:H5"/>
    <mergeCell ref="K4:K5"/>
    <mergeCell ref="D4:E4"/>
    <mergeCell ref="A4:A5"/>
  </mergeCells>
  <pageMargins left="0.70866141732283472" right="0.70866141732283472" top="0.98425196850393704" bottom="0.74803149606299213" header="0.31496062992125984" footer="0.31496062992125984"/>
  <pageSetup paperSize="9" scale="44" fitToHeight="2" orientation="landscape" r:id="rId1"/>
  <headerFooter>
    <oddFooter>&amp;C&amp;P</oddFooter>
  </headerFooter>
  <rowBreaks count="1" manualBreakCount="1">
    <brk id="5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 4</vt:lpstr>
      <vt:lpstr>'приложение № 4'!Заголовки_для_печати</vt:lpstr>
      <vt:lpstr>'приложение № 4'!Область_печати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2022-12-14T06:19:45Z</cp:lastPrinted>
  <dcterms:created xsi:type="dcterms:W3CDTF">2013-11-26T13:36:57Z</dcterms:created>
  <dcterms:modified xsi:type="dcterms:W3CDTF">2022-12-14T06:19:59Z</dcterms:modified>
</cp:coreProperties>
</file>