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АЦ. ПРОЕКТЫ____\2022\01.12.2022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'1'!$A$4:$O$9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'1'!$A$1:$P$18</definedName>
  </definedNames>
  <calcPr calcId="162913" refMode="R1C1"/>
</workbook>
</file>

<file path=xl/calcChain.xml><?xml version="1.0" encoding="utf-8"?>
<calcChain xmlns="http://schemas.openxmlformats.org/spreadsheetml/2006/main">
  <c r="D7" i="33" l="1"/>
  <c r="E12" i="33" l="1"/>
  <c r="F12" i="33"/>
  <c r="G12" i="33"/>
  <c r="I12" i="33"/>
  <c r="J12" i="33"/>
  <c r="K12" i="33"/>
  <c r="D13" i="33"/>
  <c r="D12" i="33" s="1"/>
  <c r="H13" i="33"/>
  <c r="H12" i="33" s="1"/>
  <c r="M13" i="33"/>
  <c r="N13" i="33"/>
  <c r="O13" i="33"/>
  <c r="O12" i="33" l="1"/>
  <c r="M12" i="33"/>
  <c r="N12" i="33"/>
  <c r="L12" i="33"/>
  <c r="L13" i="33"/>
  <c r="N15" i="33" l="1"/>
  <c r="O15" i="33"/>
  <c r="N11" i="33"/>
  <c r="O11" i="33"/>
  <c r="N7" i="33"/>
  <c r="M17" i="33" l="1"/>
  <c r="O17" i="33"/>
  <c r="M18" i="33"/>
  <c r="O18" i="33"/>
  <c r="H18" i="33"/>
  <c r="H17" i="33"/>
  <c r="E16" i="33"/>
  <c r="F16" i="33"/>
  <c r="G16" i="33"/>
  <c r="I16" i="33"/>
  <c r="J16" i="33"/>
  <c r="K16" i="33"/>
  <c r="D17" i="33"/>
  <c r="D18" i="33"/>
  <c r="L17" i="33" l="1"/>
  <c r="O16" i="33"/>
  <c r="D16" i="33"/>
  <c r="L18" i="33"/>
  <c r="M16" i="33"/>
  <c r="H16" i="33"/>
  <c r="L16" i="33" l="1"/>
  <c r="P16" i="33" s="1"/>
  <c r="E14" i="33"/>
  <c r="F14" i="33"/>
  <c r="G14" i="33"/>
  <c r="I14" i="33"/>
  <c r="J14" i="33"/>
  <c r="K14" i="33"/>
  <c r="M15" i="33"/>
  <c r="H15" i="33"/>
  <c r="D15" i="33"/>
  <c r="D14" i="33" s="1"/>
  <c r="N14" i="33" l="1"/>
  <c r="O14" i="33"/>
  <c r="M14" i="33"/>
  <c r="L15" i="33"/>
  <c r="H14" i="33"/>
  <c r="L14" i="33" s="1"/>
  <c r="D9" i="33"/>
  <c r="D8" i="33" s="1"/>
  <c r="D6" i="33"/>
  <c r="E10" i="33"/>
  <c r="F10" i="33"/>
  <c r="G10" i="33"/>
  <c r="I10" i="33"/>
  <c r="J10" i="33"/>
  <c r="K10" i="33"/>
  <c r="N9" i="33"/>
  <c r="E8" i="33"/>
  <c r="F8" i="33"/>
  <c r="G8" i="33"/>
  <c r="I8" i="33"/>
  <c r="J8" i="33"/>
  <c r="K8" i="33"/>
  <c r="O9" i="33"/>
  <c r="M9" i="33"/>
  <c r="H9" i="33"/>
  <c r="E6" i="33"/>
  <c r="E5" i="33" s="1"/>
  <c r="F6" i="33"/>
  <c r="F5" i="33" s="1"/>
  <c r="G6" i="33"/>
  <c r="G5" i="33" s="1"/>
  <c r="I6" i="33"/>
  <c r="I5" i="33" s="1"/>
  <c r="J6" i="33"/>
  <c r="J5" i="33" s="1"/>
  <c r="K6" i="33"/>
  <c r="K5" i="33" s="1"/>
  <c r="D11" i="33"/>
  <c r="D10" i="33" s="1"/>
  <c r="M11" i="33"/>
  <c r="H11" i="33"/>
  <c r="H10" i="33" s="1"/>
  <c r="D5" i="33" l="1"/>
  <c r="N10" i="33"/>
  <c r="N6" i="33"/>
  <c r="O10" i="33"/>
  <c r="N8" i="33"/>
  <c r="O8" i="33"/>
  <c r="L9" i="33"/>
  <c r="H8" i="33"/>
  <c r="L8" i="33" s="1"/>
  <c r="M8" i="33"/>
  <c r="M10" i="33"/>
  <c r="L11" i="33"/>
  <c r="L10" i="33"/>
  <c r="H7" i="33" l="1"/>
  <c r="H6" i="33" s="1"/>
  <c r="H5" i="33" s="1"/>
  <c r="O7" i="33" l="1"/>
  <c r="M7" i="33" l="1"/>
  <c r="O5" i="33"/>
  <c r="O6" i="33"/>
  <c r="L7" i="33" l="1"/>
  <c r="N5" i="33"/>
  <c r="M5" i="33"/>
  <c r="M6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L6" i="33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</calcChain>
</file>

<file path=xl/sharedStrings.xml><?xml version="1.0" encoding="utf-8"?>
<sst xmlns="http://schemas.openxmlformats.org/spreadsheetml/2006/main" count="181" uniqueCount="94">
  <si>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</si>
  <si>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</si>
  <si>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</si>
  <si>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</si>
  <si>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</si>
  <si>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</si>
  <si>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</si>
  <si>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</si>
  <si>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</si>
  <si>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</si>
  <si>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</si>
  <si>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</si>
  <si>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</si>
  <si>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</si>
  <si>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</si>
  <si>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</si>
  <si>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</si>
  <si>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</si>
  <si>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</si>
  <si>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</si>
  <si>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</si>
  <si>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</si>
  <si>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</si>
  <si>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</si>
  <si>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</si>
  <si>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</si>
  <si>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</si>
  <si>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</si>
  <si>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</si>
  <si>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</si>
  <si>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</si>
  <si>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</si>
  <si>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</si>
  <si>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</si>
  <si>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</si>
  <si>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</si>
  <si>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</si>
  <si>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</si>
  <si>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</si>
  <si>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</si>
  <si>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</si>
  <si>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</si>
  <si>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</si>
  <si>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</si>
  <si>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</si>
  <si>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</si>
  <si>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</si>
  <si>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</si>
  <si>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</si>
  <si>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</si>
  <si>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</si>
  <si>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</si>
  <si>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</si>
  <si>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</si>
  <si>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</si>
  <si>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</si>
  <si>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</si>
  <si>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</si>
  <si>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</si>
  <si>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</si>
  <si>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</si>
  <si>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</si>
  <si>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</si>
  <si>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</si>
  <si>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</si>
  <si>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</si>
  <si>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ДЖКХ</t>
  </si>
  <si>
    <t>4.1</t>
  </si>
  <si>
    <t>Причины 
неосвоения / отклонения                     от плана</t>
  </si>
  <si>
    <t>"Обеспечение устойчивого сокращения непригодного для проживания жилищного фонда"</t>
  </si>
  <si>
    <t>ДМИ</t>
  </si>
  <si>
    <t>"Формирование комфортной городской среды"</t>
  </si>
  <si>
    <t>Рекультивация земельного участка, на котором расположена свалка твердых бытовых отходов на 8-м км. автодороги Нефтеюганск-Сургут</t>
  </si>
  <si>
    <t>ДДА</t>
  </si>
  <si>
    <t>Региональный проект</t>
  </si>
  <si>
    <t>"Чистая страна"</t>
  </si>
  <si>
    <t>5.1</t>
  </si>
  <si>
    <t>Поддержка малого и среднего предпринимательства</t>
  </si>
  <si>
    <t>"Спорт – норма жизни"</t>
  </si>
  <si>
    <t>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</si>
  <si>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КФКиС</t>
  </si>
  <si>
    <t>Обеспечение устойчивого сокращения непригодного для проживания жилищного фонда</t>
  </si>
  <si>
    <t>"Чистая вода"</t>
  </si>
  <si>
    <t>Реконструкция, расширение, модернизация, строительство коммунальных объектов</t>
  </si>
  <si>
    <t>Реализация программ формирования современной городской среды</t>
  </si>
  <si>
    <t>6.1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</si>
  <si>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</si>
  <si>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</si>
  <si>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</si>
  <si>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ПЛАН  на 2022 год (рублей)</t>
  </si>
  <si>
    <t>% исполнения  к плану 2022 года</t>
  </si>
  <si>
    <t>6.2</t>
  </si>
  <si>
    <t>Всего по проектам</t>
  </si>
  <si>
    <t>Освоение на 01.11.2022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</si>
</sst>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9" fillId="0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3" fillId="0" borderId="1" xfId="0" applyNumberFormat="1" applyFont="1" applyFill="1" applyBorder="1" applyAlignment="1">
      <alignment horizontal="left" vertical="top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4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0" zoomScaleNormal="80" zoomScaleSheetLayoutView="80" workbookViewId="0">
      <pane ySplit="3" topLeftCell="A4" activePane="bottomLeft" state="frozen"/>
      <selection pane="bottomLeft" activeCell="I32" sqref="I32"/>
    </sheetView>
  </sheetViews>
  <sheetFormatPr defaultRowHeight="18.75" x14ac:dyDescent="0.3"/>
  <cols>
    <col min="1" max="1" width="7.42578125" style="1" hidden="1" customWidth="1"/>
    <col min="2" max="2" width="46.7109375" style="43" customWidth="1"/>
    <col min="3" max="3" width="18.85546875" style="43" customWidth="1"/>
    <col min="4" max="4" width="22.85546875" style="43" customWidth="1"/>
    <col min="5" max="5" width="23.42578125" style="43" customWidth="1"/>
    <col min="6" max="6" width="21.5703125" style="43" hidden="1" customWidth="1"/>
    <col min="7" max="7" width="22.140625" style="43" customWidth="1"/>
    <col min="8" max="8" width="21.7109375" style="44" customWidth="1"/>
    <col min="9" max="9" width="22.42578125" style="44" customWidth="1"/>
    <col min="10" max="10" width="21.85546875" style="44" customWidth="1"/>
    <col min="11" max="11" width="19.140625" style="44" customWidth="1"/>
    <col min="12" max="12" width="14.140625" style="45" customWidth="1"/>
    <col min="13" max="13" width="14.42578125" style="45" customWidth="1"/>
    <col min="14" max="14" width="15.85546875" style="45" hidden="1" customWidth="1"/>
    <col min="15" max="15" width="13.5703125" style="45" customWidth="1"/>
    <col min="16" max="16" width="32.7109375" style="43" hidden="1" customWidth="1"/>
    <col min="17" max="16384" width="9.140625" style="43"/>
  </cols>
  <sheetData>
    <row r="1" spans="1:16" s="49" customFormat="1" ht="33.75" customHeight="1" x14ac:dyDescent="0.3">
      <c r="A1" s="79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s="42" customFormat="1" ht="30.75" customHeight="1" x14ac:dyDescent="0.3">
      <c r="A2" s="87" t="s">
        <v>0</v>
      </c>
      <c r="B2" s="70" t="s">
        <v>74</v>
      </c>
      <c r="C2" s="88" t="s">
        <v>65</v>
      </c>
      <c r="D2" s="85" t="s">
        <v>89</v>
      </c>
      <c r="E2" s="85"/>
      <c r="F2" s="85"/>
      <c r="G2" s="85"/>
      <c r="H2" s="86" t="s">
        <v>93</v>
      </c>
      <c r="I2" s="86"/>
      <c r="J2" s="86"/>
      <c r="K2" s="86"/>
      <c r="L2" s="82" t="s">
        <v>90</v>
      </c>
      <c r="M2" s="83"/>
      <c r="N2" s="83"/>
      <c r="O2" s="84"/>
      <c r="P2" s="73" t="s">
        <v>68</v>
      </c>
    </row>
    <row r="3" spans="1:16" s="42" customFormat="1" ht="37.5" customHeight="1" x14ac:dyDescent="0.3">
      <c r="A3" s="87"/>
      <c r="B3" s="70" t="s">
        <v>2</v>
      </c>
      <c r="C3" s="88"/>
      <c r="D3" s="68" t="s">
        <v>19</v>
      </c>
      <c r="E3" s="68" t="s">
        <v>20</v>
      </c>
      <c r="F3" s="68" t="s">
        <v>44</v>
      </c>
      <c r="G3" s="68" t="s">
        <v>21</v>
      </c>
      <c r="H3" s="68" t="s">
        <v>19</v>
      </c>
      <c r="I3" s="68" t="s">
        <v>20</v>
      </c>
      <c r="J3" s="68" t="s">
        <v>44</v>
      </c>
      <c r="K3" s="68" t="s">
        <v>21</v>
      </c>
      <c r="L3" s="50" t="s">
        <v>19</v>
      </c>
      <c r="M3" s="50" t="s">
        <v>20</v>
      </c>
      <c r="N3" s="50" t="s">
        <v>44</v>
      </c>
      <c r="O3" s="50" t="s">
        <v>21</v>
      </c>
      <c r="P3" s="74"/>
    </row>
    <row r="4" spans="1:16" s="42" customFormat="1" x14ac:dyDescent="0.3">
      <c r="A4" s="69" t="s">
        <v>3</v>
      </c>
      <c r="B4" s="69" t="s">
        <v>12</v>
      </c>
      <c r="C4" s="69" t="s">
        <v>23</v>
      </c>
      <c r="D4" s="69" t="s">
        <v>25</v>
      </c>
      <c r="E4" s="69" t="s">
        <v>14</v>
      </c>
      <c r="F4" s="69" t="s">
        <v>26</v>
      </c>
      <c r="G4" s="69" t="s">
        <v>34</v>
      </c>
      <c r="H4" s="69" t="s">
        <v>15</v>
      </c>
      <c r="I4" s="69" t="s">
        <v>27</v>
      </c>
      <c r="J4" s="69" t="s">
        <v>28</v>
      </c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54"/>
    </row>
    <row r="5" spans="1:16" s="51" customFormat="1" ht="29.25" hidden="1" customHeight="1" x14ac:dyDescent="0.3">
      <c r="A5" s="81" t="s">
        <v>92</v>
      </c>
      <c r="B5" s="81"/>
      <c r="C5" s="81"/>
      <c r="D5" s="72">
        <f>D6+D8+D10+D12+D14+D16</f>
        <v>3426826305.3699999</v>
      </c>
      <c r="E5" s="72">
        <f t="shared" ref="E5:K5" si="0">E6+E8+E10+E12+E14+E16</f>
        <v>2165788033.3699999</v>
      </c>
      <c r="F5" s="72">
        <f t="shared" si="0"/>
        <v>898437100</v>
      </c>
      <c r="G5" s="72">
        <f t="shared" si="0"/>
        <v>362601172</v>
      </c>
      <c r="H5" s="72">
        <f t="shared" si="0"/>
        <v>2463578950.6599998</v>
      </c>
      <c r="I5" s="72">
        <f t="shared" si="0"/>
        <v>1400653712.7699997</v>
      </c>
      <c r="J5" s="72">
        <f t="shared" si="0"/>
        <v>799564719.75999999</v>
      </c>
      <c r="K5" s="72">
        <f t="shared" si="0"/>
        <v>263360518.13</v>
      </c>
      <c r="L5" s="72">
        <f>H5/D5*100</f>
        <v>71.890978156653418</v>
      </c>
      <c r="M5" s="72">
        <f t="shared" ref="M5:O5" si="1">I5/E5*100</f>
        <v>64.671781872880729</v>
      </c>
      <c r="N5" s="72">
        <f t="shared" si="1"/>
        <v>88.995069299787374</v>
      </c>
      <c r="O5" s="72">
        <f t="shared" si="1"/>
        <v>72.630906479805859</v>
      </c>
      <c r="P5" s="55"/>
    </row>
    <row r="6" spans="1:16" s="51" customFormat="1" ht="38.25" hidden="1" customHeight="1" x14ac:dyDescent="0.3">
      <c r="A6" s="71">
        <v>1</v>
      </c>
      <c r="B6" s="75" t="s">
        <v>82</v>
      </c>
      <c r="C6" s="75"/>
      <c r="D6" s="52">
        <f>D7</f>
        <v>520094202</v>
      </c>
      <c r="E6" s="52">
        <f t="shared" ref="E6:K6" si="2">E7</f>
        <v>395123400</v>
      </c>
      <c r="F6" s="52">
        <f t="shared" si="2"/>
        <v>84080600</v>
      </c>
      <c r="G6" s="52">
        <f t="shared" si="2"/>
        <v>40890202</v>
      </c>
      <c r="H6" s="52">
        <f t="shared" si="2"/>
        <v>253976752.52000001</v>
      </c>
      <c r="I6" s="52">
        <f t="shared" si="2"/>
        <v>159761989.41</v>
      </c>
      <c r="J6" s="52">
        <f t="shared" si="2"/>
        <v>84080596.840000004</v>
      </c>
      <c r="K6" s="52">
        <f t="shared" si="2"/>
        <v>10134166.27</v>
      </c>
      <c r="L6" s="72">
        <f>H6/D6*100</f>
        <v>48.832836732911709</v>
      </c>
      <c r="M6" s="72">
        <f t="shared" ref="M6:O9" si="3">I6/E6*100</f>
        <v>40.433441656454669</v>
      </c>
      <c r="N6" s="58">
        <f t="shared" ref="N6:N7" si="4">J6/F6*100</f>
        <v>99.99999624170141</v>
      </c>
      <c r="O6" s="72">
        <f t="shared" si="3"/>
        <v>24.783849857234745</v>
      </c>
      <c r="P6" s="55"/>
    </row>
    <row r="7" spans="1:16" s="42" customFormat="1" ht="63" hidden="1" customHeight="1" x14ac:dyDescent="0.3">
      <c r="A7" s="38" t="s">
        <v>4</v>
      </c>
      <c r="B7" s="37" t="s">
        <v>83</v>
      </c>
      <c r="C7" s="46" t="s">
        <v>50</v>
      </c>
      <c r="D7" s="48">
        <f>SUM(E7:G7)</f>
        <v>520094202</v>
      </c>
      <c r="E7" s="48">
        <v>395123400</v>
      </c>
      <c r="F7" s="48">
        <v>84080600</v>
      </c>
      <c r="G7" s="48">
        <v>40890202</v>
      </c>
      <c r="H7" s="48">
        <f>SUM(I7:K7)</f>
        <v>253976752.52000001</v>
      </c>
      <c r="I7" s="48">
        <v>159761989.41</v>
      </c>
      <c r="J7" s="48">
        <v>84080596.840000004</v>
      </c>
      <c r="K7" s="48">
        <v>10134166.27</v>
      </c>
      <c r="L7" s="48">
        <f>H7/D7*100</f>
        <v>48.832836732911709</v>
      </c>
      <c r="M7" s="48">
        <f t="shared" si="3"/>
        <v>40.433441656454669</v>
      </c>
      <c r="N7" s="67">
        <f t="shared" si="4"/>
        <v>99.99999624170141</v>
      </c>
      <c r="O7" s="48">
        <f t="shared" si="3"/>
        <v>24.783849857234745</v>
      </c>
      <c r="P7" s="56"/>
    </row>
    <row r="8" spans="1:16" s="51" customFormat="1" ht="29.25" hidden="1" customHeight="1" x14ac:dyDescent="0.3">
      <c r="A8" s="71" t="s">
        <v>12</v>
      </c>
      <c r="B8" s="77" t="s">
        <v>71</v>
      </c>
      <c r="C8" s="78"/>
      <c r="D8" s="72">
        <f>D9</f>
        <v>45003230.370000005</v>
      </c>
      <c r="E8" s="72">
        <f t="shared" ref="E8:K8" si="5">E9</f>
        <v>20546833.370000001</v>
      </c>
      <c r="F8" s="72">
        <f t="shared" si="5"/>
        <v>13136500</v>
      </c>
      <c r="G8" s="72">
        <f t="shared" si="5"/>
        <v>11319897</v>
      </c>
      <c r="H8" s="72">
        <f t="shared" si="5"/>
        <v>36522149.800000004</v>
      </c>
      <c r="I8" s="72">
        <f t="shared" si="5"/>
        <v>18936734.670000002</v>
      </c>
      <c r="J8" s="72">
        <f t="shared" si="5"/>
        <v>12107092.630000001</v>
      </c>
      <c r="K8" s="72">
        <f t="shared" si="5"/>
        <v>5478322.5</v>
      </c>
      <c r="L8" s="72">
        <f t="shared" ref="L8:L9" si="6">H8/D8*100</f>
        <v>81.154507131439956</v>
      </c>
      <c r="M8" s="72">
        <f t="shared" si="3"/>
        <v>92.163762313121836</v>
      </c>
      <c r="N8" s="72">
        <f t="shared" si="3"/>
        <v>92.163762265443623</v>
      </c>
      <c r="O8" s="72">
        <f t="shared" si="3"/>
        <v>48.395515436227029</v>
      </c>
      <c r="P8" s="57"/>
    </row>
    <row r="9" spans="1:16" s="42" customFormat="1" ht="46.5" hidden="1" customHeight="1" x14ac:dyDescent="0.3">
      <c r="A9" s="38" t="s">
        <v>6</v>
      </c>
      <c r="B9" s="37" t="s">
        <v>84</v>
      </c>
      <c r="C9" s="46" t="s">
        <v>66</v>
      </c>
      <c r="D9" s="48">
        <f>SUM(E9:G9)</f>
        <v>45003230.370000005</v>
      </c>
      <c r="E9" s="48">
        <v>20546833.370000001</v>
      </c>
      <c r="F9" s="48">
        <v>13136500</v>
      </c>
      <c r="G9" s="48">
        <v>11319897</v>
      </c>
      <c r="H9" s="48">
        <f t="shared" ref="H9" si="7">I9+J9+K9</f>
        <v>36522149.800000004</v>
      </c>
      <c r="I9" s="48">
        <v>18936734.670000002</v>
      </c>
      <c r="J9" s="48">
        <v>12107092.630000001</v>
      </c>
      <c r="K9" s="48">
        <v>5478322.5</v>
      </c>
      <c r="L9" s="48">
        <f t="shared" si="6"/>
        <v>81.154507131439956</v>
      </c>
      <c r="M9" s="48">
        <f t="shared" si="3"/>
        <v>92.163762313121836</v>
      </c>
      <c r="N9" s="48">
        <f t="shared" si="3"/>
        <v>92.163762265443623</v>
      </c>
      <c r="O9" s="48">
        <f t="shared" si="3"/>
        <v>48.395515436227029</v>
      </c>
      <c r="P9" s="54"/>
    </row>
    <row r="10" spans="1:16" s="51" customFormat="1" ht="31.5" hidden="1" customHeight="1" x14ac:dyDescent="0.3">
      <c r="A10" s="71" t="s">
        <v>23</v>
      </c>
      <c r="B10" s="75" t="s">
        <v>75</v>
      </c>
      <c r="C10" s="76"/>
      <c r="D10" s="52">
        <f>D11</f>
        <v>125300086</v>
      </c>
      <c r="E10" s="52">
        <f t="shared" ref="E10:K10" si="8">E11</f>
        <v>34284500</v>
      </c>
      <c r="F10" s="52">
        <f t="shared" si="8"/>
        <v>28050800</v>
      </c>
      <c r="G10" s="52">
        <f t="shared" si="8"/>
        <v>62964786</v>
      </c>
      <c r="H10" s="52">
        <f t="shared" si="8"/>
        <v>124323307.25</v>
      </c>
      <c r="I10" s="52">
        <f t="shared" si="8"/>
        <v>34188983.32</v>
      </c>
      <c r="J10" s="52">
        <f t="shared" si="8"/>
        <v>27972670.300000001</v>
      </c>
      <c r="K10" s="52">
        <f t="shared" si="8"/>
        <v>62161653.630000003</v>
      </c>
      <c r="L10" s="72">
        <f>H10/D10*100</f>
        <v>99.220448460027384</v>
      </c>
      <c r="M10" s="72">
        <f t="shared" ref="M10:N11" si="9">I10/E10*100</f>
        <v>99.72139981624349</v>
      </c>
      <c r="N10" s="72">
        <f t="shared" si="9"/>
        <v>99.721470688893007</v>
      </c>
      <c r="O10" s="72">
        <f t="shared" ref="O10:O11" si="10">K10/G10*100</f>
        <v>98.724473755854589</v>
      </c>
      <c r="P10" s="55"/>
    </row>
    <row r="11" spans="1:16" s="42" customFormat="1" ht="79.5" hidden="1" customHeight="1" x14ac:dyDescent="0.3">
      <c r="A11" s="38" t="s">
        <v>24</v>
      </c>
      <c r="B11" s="37" t="s">
        <v>72</v>
      </c>
      <c r="C11" s="46" t="s">
        <v>66</v>
      </c>
      <c r="D11" s="48">
        <f>SUM(E11:G11)</f>
        <v>125300086</v>
      </c>
      <c r="E11" s="48">
        <v>34284500</v>
      </c>
      <c r="F11" s="48">
        <v>28050800</v>
      </c>
      <c r="G11" s="48">
        <v>62964786</v>
      </c>
      <c r="H11" s="48">
        <f>SUM(I11:K11)</f>
        <v>124323307.25</v>
      </c>
      <c r="I11" s="48">
        <v>34188983.32</v>
      </c>
      <c r="J11" s="48">
        <v>27972670.300000001</v>
      </c>
      <c r="K11" s="48">
        <v>62161653.630000003</v>
      </c>
      <c r="L11" s="48">
        <f t="shared" ref="L11" si="11">H11/D11*100</f>
        <v>99.220448460027384</v>
      </c>
      <c r="M11" s="48">
        <f t="shared" si="9"/>
        <v>99.72139981624349</v>
      </c>
      <c r="N11" s="48">
        <f t="shared" ref="N11" si="12">J11/F11*100</f>
        <v>99.721470688893007</v>
      </c>
      <c r="O11" s="48">
        <f t="shared" si="10"/>
        <v>98.724473755854589</v>
      </c>
      <c r="P11" s="54"/>
    </row>
    <row r="12" spans="1:16" s="39" customFormat="1" ht="26.25" hidden="1" customHeight="1" x14ac:dyDescent="0.3">
      <c r="A12" s="71" t="s">
        <v>25</v>
      </c>
      <c r="B12" s="40" t="s">
        <v>78</v>
      </c>
      <c r="C12" s="52"/>
      <c r="D12" s="52">
        <f t="shared" ref="D12:K12" si="13">D13</f>
        <v>1939895</v>
      </c>
      <c r="E12" s="52">
        <f t="shared" si="13"/>
        <v>1013600</v>
      </c>
      <c r="F12" s="52">
        <f t="shared" si="13"/>
        <v>829300</v>
      </c>
      <c r="G12" s="52">
        <f t="shared" si="13"/>
        <v>96995</v>
      </c>
      <c r="H12" s="52">
        <f t="shared" si="13"/>
        <v>1939895</v>
      </c>
      <c r="I12" s="52">
        <f t="shared" si="13"/>
        <v>1013599.76</v>
      </c>
      <c r="J12" s="52">
        <f t="shared" si="13"/>
        <v>829300.24</v>
      </c>
      <c r="K12" s="52">
        <f t="shared" si="13"/>
        <v>96995</v>
      </c>
      <c r="L12" s="72">
        <f>H12/D12*100</f>
        <v>100</v>
      </c>
      <c r="M12" s="72">
        <f t="shared" ref="M12:O12" si="14">I12/E12*100</f>
        <v>99.99997632202053</v>
      </c>
      <c r="N12" s="72">
        <f t="shared" si="14"/>
        <v>100.00002894006994</v>
      </c>
      <c r="O12" s="72">
        <f t="shared" si="14"/>
        <v>100</v>
      </c>
      <c r="P12" s="55"/>
    </row>
    <row r="13" spans="1:16" ht="135" hidden="1" customHeight="1" x14ac:dyDescent="0.3">
      <c r="A13" s="38" t="s">
        <v>67</v>
      </c>
      <c r="B13" s="37" t="s">
        <v>79</v>
      </c>
      <c r="C13" s="47" t="s">
        <v>80</v>
      </c>
      <c r="D13" s="48">
        <f>SUM(E13:G13)</f>
        <v>1939895</v>
      </c>
      <c r="E13" s="41">
        <v>1013600</v>
      </c>
      <c r="F13" s="41">
        <v>829300</v>
      </c>
      <c r="G13" s="41">
        <v>96995</v>
      </c>
      <c r="H13" s="48">
        <f>SUM(I13:K13)</f>
        <v>1939895</v>
      </c>
      <c r="I13" s="48">
        <v>1013599.76</v>
      </c>
      <c r="J13" s="48">
        <v>829300.24</v>
      </c>
      <c r="K13" s="48">
        <v>96995</v>
      </c>
      <c r="L13" s="48">
        <f>H13/D13*100</f>
        <v>100</v>
      </c>
      <c r="M13" s="48">
        <f t="shared" ref="M13:O15" si="15">I13/E13*100</f>
        <v>99.99997632202053</v>
      </c>
      <c r="N13" s="48">
        <f t="shared" si="15"/>
        <v>100.00002894006994</v>
      </c>
      <c r="O13" s="48">
        <f t="shared" si="15"/>
        <v>100</v>
      </c>
      <c r="P13" s="54"/>
    </row>
    <row r="14" spans="1:16" s="39" customFormat="1" ht="63" hidden="1" customHeight="1" x14ac:dyDescent="0.3">
      <c r="A14" s="71" t="s">
        <v>14</v>
      </c>
      <c r="B14" s="40" t="s">
        <v>69</v>
      </c>
      <c r="C14" s="52"/>
      <c r="D14" s="72">
        <f>D15</f>
        <v>2726943065</v>
      </c>
      <c r="E14" s="72">
        <f t="shared" ref="E14:K14" si="16">E15</f>
        <v>1709178200</v>
      </c>
      <c r="F14" s="72">
        <f t="shared" si="16"/>
        <v>772339900</v>
      </c>
      <c r="G14" s="72">
        <f t="shared" si="16"/>
        <v>245424965</v>
      </c>
      <c r="H14" s="72">
        <f t="shared" si="16"/>
        <v>2040537546.0999999</v>
      </c>
      <c r="I14" s="72">
        <f t="shared" si="16"/>
        <v>1182314105.6199999</v>
      </c>
      <c r="J14" s="72">
        <f t="shared" si="16"/>
        <v>674575059.75</v>
      </c>
      <c r="K14" s="72">
        <f t="shared" si="16"/>
        <v>183648380.72999999</v>
      </c>
      <c r="L14" s="72">
        <f t="shared" ref="L14:L15" si="17">H14/D14*100</f>
        <v>74.828755036731948</v>
      </c>
      <c r="M14" s="72">
        <f t="shared" si="15"/>
        <v>69.17441994170062</v>
      </c>
      <c r="N14" s="72">
        <f t="shared" si="15"/>
        <v>87.341733833769311</v>
      </c>
      <c r="O14" s="72">
        <f t="shared" si="15"/>
        <v>74.828728499564008</v>
      </c>
      <c r="P14" s="55"/>
    </row>
    <row r="15" spans="1:16" ht="60" hidden="1" customHeight="1" x14ac:dyDescent="0.3">
      <c r="A15" s="38" t="s">
        <v>76</v>
      </c>
      <c r="B15" s="37" t="s">
        <v>81</v>
      </c>
      <c r="C15" s="47" t="s">
        <v>70</v>
      </c>
      <c r="D15" s="48">
        <f>SUM(E15:G15)</f>
        <v>2726943065</v>
      </c>
      <c r="E15" s="41">
        <v>1709178200</v>
      </c>
      <c r="F15" s="41">
        <v>772339900</v>
      </c>
      <c r="G15" s="41">
        <v>245424965</v>
      </c>
      <c r="H15" s="48">
        <f>SUM(I15:K15)</f>
        <v>2040537546.0999999</v>
      </c>
      <c r="I15" s="48">
        <v>1182314105.6199999</v>
      </c>
      <c r="J15" s="48">
        <v>674575059.75</v>
      </c>
      <c r="K15" s="48">
        <v>183648380.72999999</v>
      </c>
      <c r="L15" s="48">
        <f t="shared" si="17"/>
        <v>74.828755036731948</v>
      </c>
      <c r="M15" s="48">
        <f t="shared" si="15"/>
        <v>69.17441994170062</v>
      </c>
      <c r="N15" s="48">
        <f t="shared" ref="N15" si="18">J15/F15*100</f>
        <v>87.341733833769311</v>
      </c>
      <c r="O15" s="48">
        <f t="shared" ref="O15" si="19">K15/G15*100</f>
        <v>74.828728499564008</v>
      </c>
      <c r="P15" s="54"/>
    </row>
    <row r="16" spans="1:16" s="39" customFormat="1" ht="37.5" x14ac:dyDescent="0.3">
      <c r="A16" s="71" t="s">
        <v>26</v>
      </c>
      <c r="B16" s="59" t="s">
        <v>77</v>
      </c>
      <c r="C16" s="53"/>
      <c r="D16" s="61">
        <f>D17+D18</f>
        <v>7545827</v>
      </c>
      <c r="E16" s="61">
        <f t="shared" ref="E16:K16" si="20">E17+E18</f>
        <v>5641500</v>
      </c>
      <c r="F16" s="61">
        <f t="shared" si="20"/>
        <v>0</v>
      </c>
      <c r="G16" s="61">
        <f t="shared" si="20"/>
        <v>1904327</v>
      </c>
      <c r="H16" s="61">
        <f t="shared" si="20"/>
        <v>6279299.9900000002</v>
      </c>
      <c r="I16" s="61">
        <f t="shared" si="20"/>
        <v>4438299.99</v>
      </c>
      <c r="J16" s="61">
        <f t="shared" si="20"/>
        <v>0</v>
      </c>
      <c r="K16" s="61">
        <f t="shared" si="20"/>
        <v>1841000</v>
      </c>
      <c r="L16" s="64">
        <f>H16/D16*100</f>
        <v>83.215530782775701</v>
      </c>
      <c r="M16" s="64">
        <f t="shared" ref="M16:P16" si="21">I16/E16*100</f>
        <v>78.672338739696883</v>
      </c>
      <c r="N16" s="64"/>
      <c r="O16" s="64">
        <f t="shared" si="21"/>
        <v>96.674573221930899</v>
      </c>
      <c r="P16" s="60">
        <f t="shared" si="21"/>
        <v>1.3252357892647156E-3</v>
      </c>
    </row>
    <row r="17" spans="1:15" ht="37.5" x14ac:dyDescent="0.3">
      <c r="A17" s="38" t="s">
        <v>85</v>
      </c>
      <c r="B17" s="66" t="s">
        <v>87</v>
      </c>
      <c r="C17" s="46" t="s">
        <v>73</v>
      </c>
      <c r="D17" s="62">
        <f t="shared" ref="D17:D18" si="22">SUM(E17:G17)</f>
        <v>7066627</v>
      </c>
      <c r="E17" s="62">
        <v>5186300</v>
      </c>
      <c r="F17" s="62">
        <v>0</v>
      </c>
      <c r="G17" s="62">
        <v>1880327</v>
      </c>
      <c r="H17" s="62">
        <f>SUM(I17:K17)</f>
        <v>5800099.9900000002</v>
      </c>
      <c r="I17" s="62">
        <v>3983099.99</v>
      </c>
      <c r="J17" s="62">
        <v>0</v>
      </c>
      <c r="K17" s="62">
        <v>1817000</v>
      </c>
      <c r="L17" s="65">
        <f t="shared" ref="L17:L18" si="23">H17/D17*100</f>
        <v>82.077347368129097</v>
      </c>
      <c r="M17" s="65">
        <f t="shared" ref="M17:M18" si="24">I17/E17*100</f>
        <v>76.80041628906929</v>
      </c>
      <c r="N17" s="65"/>
      <c r="O17" s="65">
        <f t="shared" ref="O17:O18" si="25">K17/G17*100</f>
        <v>96.632128347888425</v>
      </c>
    </row>
    <row r="18" spans="1:15" ht="37.5" x14ac:dyDescent="0.3">
      <c r="A18" s="38" t="s">
        <v>91</v>
      </c>
      <c r="B18" s="66" t="s">
        <v>86</v>
      </c>
      <c r="C18" s="46" t="s">
        <v>73</v>
      </c>
      <c r="D18" s="62">
        <f t="shared" si="22"/>
        <v>479200</v>
      </c>
      <c r="E18" s="62">
        <v>455200</v>
      </c>
      <c r="F18" s="62">
        <v>0</v>
      </c>
      <c r="G18" s="62">
        <v>24000</v>
      </c>
      <c r="H18" s="62">
        <f t="shared" ref="H18" si="26">SUM(I18:K18)</f>
        <v>479200</v>
      </c>
      <c r="I18" s="62">
        <v>455200</v>
      </c>
      <c r="J18" s="62">
        <v>0</v>
      </c>
      <c r="K18" s="62">
        <v>24000</v>
      </c>
      <c r="L18" s="65">
        <f t="shared" si="23"/>
        <v>100</v>
      </c>
      <c r="M18" s="65">
        <f t="shared" si="24"/>
        <v>100</v>
      </c>
      <c r="N18" s="65"/>
      <c r="O18" s="65">
        <f t="shared" si="25"/>
        <v>100</v>
      </c>
    </row>
    <row r="19" spans="1:15" x14ac:dyDescent="0.3">
      <c r="D19" s="44"/>
      <c r="E19" s="44"/>
      <c r="F19" s="44"/>
      <c r="G19" s="44"/>
      <c r="H19" s="63"/>
    </row>
  </sheetData>
  <mergeCells count="11">
    <mergeCell ref="P2:P3"/>
    <mergeCell ref="B6:C6"/>
    <mergeCell ref="B10:C10"/>
    <mergeCell ref="B8:C8"/>
    <mergeCell ref="A1:O1"/>
    <mergeCell ref="A5:C5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2" t="s">
        <v>1</v>
      </c>
      <c r="C2" s="93" t="s">
        <v>16</v>
      </c>
      <c r="D2" s="94" t="s">
        <v>35</v>
      </c>
      <c r="E2" s="94"/>
      <c r="F2" s="94"/>
      <c r="G2" s="95" t="s">
        <v>43</v>
      </c>
      <c r="H2" s="95"/>
      <c r="I2" s="95"/>
      <c r="J2" s="96" t="s">
        <v>41</v>
      </c>
      <c r="K2" s="97"/>
      <c r="L2" s="98"/>
      <c r="M2" s="99" t="s">
        <v>36</v>
      </c>
      <c r="N2" s="99" t="s">
        <v>37</v>
      </c>
    </row>
    <row r="3" spans="1:14" ht="25.5" x14ac:dyDescent="0.25">
      <c r="A3" s="92"/>
      <c r="B3" s="3" t="s">
        <v>2</v>
      </c>
      <c r="C3" s="93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100"/>
      <c r="N3" s="100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89" t="s">
        <v>39</v>
      </c>
      <c r="C5" s="89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18" t="s">
        <v>1</v>
      </c>
      <c r="C1" s="109" t="s">
        <v>16</v>
      </c>
      <c r="D1" s="110" t="s">
        <v>53</v>
      </c>
      <c r="E1" s="110"/>
      <c r="F1" s="110"/>
      <c r="G1" s="110"/>
      <c r="H1" s="110" t="s">
        <v>54</v>
      </c>
      <c r="I1" s="110"/>
      <c r="J1" s="110"/>
      <c r="K1" s="110"/>
      <c r="L1" s="111" t="s">
        <v>64</v>
      </c>
      <c r="M1" s="112"/>
      <c r="N1" s="112"/>
      <c r="O1" s="113"/>
      <c r="P1" s="105" t="s">
        <v>55</v>
      </c>
      <c r="Q1" s="105"/>
      <c r="R1" s="105"/>
      <c r="S1" s="105"/>
      <c r="T1" s="105" t="s">
        <v>56</v>
      </c>
      <c r="U1" s="106"/>
      <c r="V1" s="106"/>
      <c r="W1" s="106"/>
    </row>
    <row r="2" spans="1:23" ht="22.5" x14ac:dyDescent="0.25">
      <c r="A2" s="108"/>
      <c r="B2" s="18" t="s">
        <v>2</v>
      </c>
      <c r="C2" s="109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107" t="s">
        <v>22</v>
      </c>
      <c r="B4" s="107"/>
      <c r="C4" s="107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89" t="s">
        <v>8</v>
      </c>
      <c r="C5" s="89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89" t="s">
        <v>58</v>
      </c>
      <c r="C7" s="89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89" t="s">
        <v>10</v>
      </c>
      <c r="C12" s="89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101" t="s">
        <v>11</v>
      </c>
      <c r="C14" s="102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99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103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103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104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2021-10-25T08:58:11Z</cp:lastPrinted>
  <dcterms:created xsi:type="dcterms:W3CDTF">2012-05-22T08:33:39Z</dcterms:created>
  <dcterms:modified xsi:type="dcterms:W3CDTF">2022-12-05T08:18:54Z</dcterms:modified>
</cp:coreProperties>
</file>