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ОСВОЕНИЕ ПРОГРАММ\2022\01.11.2022\"/>
    </mc:Choice>
  </mc:AlternateContent>
  <bookViews>
    <workbookView xWindow="0" yWindow="0" windowWidth="2370" windowHeight="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муниципальные!$A$1:$Z$21</definedName>
  </definedNames>
  <calcPr calcId="162913" refMode="R1C1"/>
</workbook>
</file>

<file path=xl/calcChain.xml><?xml version="1.0" encoding="utf-8"?>
<calcChain xmlns="http://schemas.openxmlformats.org/spreadsheetml/2006/main">
  <c r="X19" i="33" l="1"/>
  <c r="X15" i="33"/>
  <c r="X13" i="33"/>
  <c r="X9" i="33"/>
  <c r="X5" i="33"/>
  <c r="W19" i="33"/>
  <c r="W15" i="33"/>
  <c r="W13" i="33"/>
  <c r="W9" i="33"/>
  <c r="W5" i="33"/>
  <c r="X4" i="33" l="1"/>
  <c r="W4" i="33"/>
  <c r="T10" i="33"/>
  <c r="T12" i="33"/>
  <c r="T17" i="33"/>
  <c r="T18" i="33"/>
  <c r="T20" i="33"/>
  <c r="U10" i="33"/>
  <c r="U11" i="33"/>
  <c r="R17" i="33" l="1"/>
  <c r="P17" i="33"/>
  <c r="V14" i="33"/>
  <c r="R14" i="33"/>
  <c r="Q11" i="33"/>
  <c r="D13" i="33" l="1"/>
  <c r="E13" i="33"/>
  <c r="F13" i="33"/>
  <c r="H13" i="33"/>
  <c r="I13" i="33"/>
  <c r="J13" i="33"/>
  <c r="L13" i="33"/>
  <c r="M13" i="33"/>
  <c r="N13" i="33"/>
  <c r="K14" i="33"/>
  <c r="G14" i="33"/>
  <c r="G13" i="33" s="1"/>
  <c r="C14" i="33"/>
  <c r="C13" i="33" s="1"/>
  <c r="S14" i="33" l="1"/>
  <c r="O14" i="33"/>
  <c r="V13" i="33"/>
  <c r="R13" i="33"/>
  <c r="K13" i="33"/>
  <c r="S13" i="33" l="1"/>
  <c r="O13" i="33"/>
  <c r="R6" i="33" l="1"/>
  <c r="R7" i="33"/>
  <c r="R8" i="33"/>
  <c r="P10" i="33"/>
  <c r="Q10" i="33"/>
  <c r="R10" i="33"/>
  <c r="P12" i="33"/>
  <c r="R16" i="33"/>
  <c r="P18" i="33"/>
  <c r="R18" i="33"/>
  <c r="P20" i="33"/>
  <c r="R20" i="33"/>
  <c r="R21" i="33"/>
  <c r="V6" i="33" l="1"/>
  <c r="V7" i="33"/>
  <c r="V8" i="33"/>
  <c r="V10" i="33"/>
  <c r="V16" i="33"/>
  <c r="V17" i="33"/>
  <c r="V18" i="33"/>
  <c r="V20" i="33"/>
  <c r="V21" i="33"/>
  <c r="D15" i="33"/>
  <c r="E15" i="33"/>
  <c r="F15" i="33"/>
  <c r="H15" i="33"/>
  <c r="I15" i="33"/>
  <c r="J15" i="33"/>
  <c r="L15" i="33"/>
  <c r="M15" i="33"/>
  <c r="N15" i="33"/>
  <c r="K18" i="33"/>
  <c r="G18" i="33"/>
  <c r="C17" i="33"/>
  <c r="C18" i="33"/>
  <c r="G17" i="33"/>
  <c r="K17" i="33"/>
  <c r="V15" i="33" l="1"/>
  <c r="R15" i="33"/>
  <c r="P15" i="33"/>
  <c r="T15" i="33"/>
  <c r="O17" i="33"/>
  <c r="O18" i="33"/>
  <c r="S17" i="33"/>
  <c r="S18" i="33"/>
  <c r="N5" i="33" l="1"/>
  <c r="M5" i="33"/>
  <c r="L5" i="33"/>
  <c r="J5" i="33"/>
  <c r="I5" i="33"/>
  <c r="H5" i="33"/>
  <c r="F5" i="33"/>
  <c r="E5" i="33"/>
  <c r="D5" i="33"/>
  <c r="K8" i="33"/>
  <c r="G8" i="33"/>
  <c r="C8" i="33"/>
  <c r="R5" i="33" l="1"/>
  <c r="V5" i="33"/>
  <c r="O8" i="33"/>
  <c r="S8" i="33"/>
  <c r="C21" i="33"/>
  <c r="C20" i="33"/>
  <c r="G20" i="33"/>
  <c r="K20" i="33"/>
  <c r="O20" i="33" s="1"/>
  <c r="C16" i="33"/>
  <c r="C15" i="33" s="1"/>
  <c r="G16" i="33"/>
  <c r="G15" i="33" s="1"/>
  <c r="K16" i="33"/>
  <c r="O16" i="33" s="1"/>
  <c r="C10" i="33"/>
  <c r="K10" i="33"/>
  <c r="K6" i="33"/>
  <c r="O10" i="33" l="1"/>
  <c r="S20" i="33"/>
  <c r="S16" i="33"/>
  <c r="K15" i="33"/>
  <c r="S15" i="33" l="1"/>
  <c r="O15" i="33"/>
  <c r="D19" i="33" l="1"/>
  <c r="E19" i="33"/>
  <c r="F19" i="33"/>
  <c r="C11" i="33"/>
  <c r="C12" i="33"/>
  <c r="D9" i="33"/>
  <c r="E9" i="33"/>
  <c r="F9" i="33"/>
  <c r="C7" i="33"/>
  <c r="C6" i="33"/>
  <c r="O6" i="33" s="1"/>
  <c r="D4" i="33" l="1"/>
  <c r="E4" i="33"/>
  <c r="F4" i="33"/>
  <c r="C5" i="33"/>
  <c r="C19" i="33"/>
  <c r="C9" i="33"/>
  <c r="C4" i="33" l="1"/>
  <c r="G21" i="33" l="1"/>
  <c r="H19" i="33"/>
  <c r="I19" i="33"/>
  <c r="J19" i="33"/>
  <c r="H9" i="33"/>
  <c r="I9" i="33"/>
  <c r="J9" i="33"/>
  <c r="G11" i="33"/>
  <c r="G12" i="33"/>
  <c r="G10" i="33"/>
  <c r="S10" i="33" s="1"/>
  <c r="G7" i="33"/>
  <c r="G6" i="33"/>
  <c r="S6" i="33" s="1"/>
  <c r="I4" i="33" l="1"/>
  <c r="J4" i="33"/>
  <c r="H4" i="33"/>
  <c r="G5" i="33"/>
  <c r="G19" i="33"/>
  <c r="G9" i="33"/>
  <c r="G4" i="33" l="1"/>
  <c r="L9" i="33" l="1"/>
  <c r="M9" i="33"/>
  <c r="N9" i="33"/>
  <c r="L19" i="33"/>
  <c r="M19" i="33"/>
  <c r="N19" i="33"/>
  <c r="R9" i="33" l="1"/>
  <c r="V9" i="33"/>
  <c r="P9" i="33"/>
  <c r="T9" i="33"/>
  <c r="V19" i="33"/>
  <c r="R19" i="33"/>
  <c r="P19" i="33"/>
  <c r="T19" i="33"/>
  <c r="Q9" i="33"/>
  <c r="U9" i="33"/>
  <c r="L4" i="33"/>
  <c r="M4" i="33"/>
  <c r="N4" i="33"/>
  <c r="Q4" i="33" l="1"/>
  <c r="U4" i="33"/>
  <c r="R4" i="33"/>
  <c r="V4" i="33"/>
  <c r="P4" i="33"/>
  <c r="T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1" i="33" l="1"/>
  <c r="O11" i="33" s="1"/>
  <c r="S11" i="33" l="1"/>
  <c r="K21" i="33" l="1"/>
  <c r="O21" i="33" s="1"/>
  <c r="K12" i="33"/>
  <c r="O12" i="33" s="1"/>
  <c r="S12" i="33" l="1"/>
  <c r="S21" i="33"/>
  <c r="K19" i="33"/>
  <c r="K9" i="33"/>
  <c r="S19" i="33" l="1"/>
  <c r="O19" i="33"/>
  <c r="O9" i="33"/>
  <c r="S9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S7" i="33" l="1"/>
  <c r="K5" i="33"/>
  <c r="O5" i="33" l="1"/>
  <c r="S5" i="33"/>
  <c r="K4" i="33"/>
  <c r="O4" i="33" l="1"/>
  <c r="S4" i="33"/>
</calcChain>
</file>

<file path=xl/sharedStrings.xml><?xml version="1.0" encoding="utf-8"?>
<sst xmlns="http://schemas.openxmlformats.org/spreadsheetml/2006/main" count="176" uniqueCount="95">
  <si>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</si>
  <si>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</si>
  <si>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</si>
  <si>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</si>
  <si>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</si>
  <si>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</si>
  <si>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</si>
  <si>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</si>
  <si>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</si>
  <si>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</si>
  <si>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</si>
  <si>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</si>
  <si>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</si>
  <si>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</si>
  <si>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</si>
  <si>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</si>
  <si>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</si>
  <si>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</si>
  <si>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</si>
  <si>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</si>
  <si>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</si>
  <si>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</si>
  <si>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</si>
  <si>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</si>
  <si>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</si>
  <si>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</si>
  <si>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</si>
  <si>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</si>
  <si>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</si>
  <si>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</si>
  <si>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</si>
  <si>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</si>
  <si>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</si>
  <si>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</si>
  <si>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</si>
  <si>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</si>
  <si>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</si>
  <si>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</si>
  <si>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</si>
  <si>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</si>
  <si>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</si>
  <si>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</si>
  <si>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</si>
  <si>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</si>
  <si>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</si>
  <si>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</si>
  <si>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</si>
  <si>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</si>
  <si>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</si>
  <si>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</si>
  <si>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</si>
  <si>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</si>
  <si>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</si>
  <si>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</si>
  <si>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</si>
  <si>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</si>
  <si>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</si>
  <si>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</si>
  <si>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</si>
  <si>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</si>
  <si>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</si>
  <si>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</si>
  <si>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</si>
  <si>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</si>
  <si>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</si>
  <si>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</si>
  <si>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</si>
  <si>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</si>
  <si>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</si>
  <si>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</si>
  <si>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</si>
  <si>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</si>
  <si>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</si>
  <si>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</si>
  <si>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Социально-экономическое развитие города Нефтеюганска</t>
  </si>
  <si>
    <t>Реализация мероприятий по землеустройству и землепользованию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</si>
  <si>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</si>
  <si>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</si>
  <si>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</si>
  <si>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</si>
  <si>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</si>
  <si>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</t>
  </si>
  <si>
    <t>Популяризация предпринимательства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</si>
  <si>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</si>
  <si>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</si>
  <si>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ПЛАН за 9 месяцев 2022 года                                                                                                                                         (рублей)</t>
  </si>
  <si>
    <t>Подпрограмма "Развитие конкуренции и потребительского рынка"</t>
  </si>
  <si>
    <t>% исполнения к плану на 9 месяцев 2022 года</t>
  </si>
  <si>
    <t xml:space="preserve">Экономия  от проведенных торгов (заполняется ДЭР) </t>
  </si>
  <si>
    <t>Экономия от реализации мероприятий (заполняется ответственным исполнителем, соисполнителем), в том числе от проведенных торгов                           (рублей)</t>
  </si>
  <si>
    <t xml:space="preserve">Предложения (пояснения) по использованию экономии денежных средств </t>
  </si>
  <si>
    <t>Экономия при покупке торговых павильонов, будет возвращена в бюджет города</t>
  </si>
  <si>
    <t>Экономия будет направлена в бюджет города</t>
  </si>
  <si>
    <t>Экономия будет направлена на приобретение орг.техники</t>
  </si>
  <si>
    <t>Освоение на 01.11.2022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</si>
</sst>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1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80" zoomScaleNormal="80" zoomScaleSheetLayoutView="7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N9" sqref="N9"/>
    </sheetView>
  </sheetViews>
  <sheetFormatPr defaultRowHeight="18.75" x14ac:dyDescent="0.3"/>
  <cols>
    <col min="1" max="1" width="80.28515625" style="56" customWidth="1"/>
    <col min="2" max="2" width="13.140625" style="2" customWidth="1"/>
    <col min="3" max="3" width="22.42578125" style="46" hidden="1" customWidth="1"/>
    <col min="4" max="4" width="22.140625" style="46" hidden="1" customWidth="1"/>
    <col min="5" max="5" width="19.85546875" style="46" hidden="1" customWidth="1"/>
    <col min="6" max="6" width="22.42578125" style="46" hidden="1" customWidth="1"/>
    <col min="7" max="7" width="22.85546875" style="2" customWidth="1"/>
    <col min="8" max="8" width="23.28515625" style="2" customWidth="1"/>
    <col min="9" max="9" width="22.5703125" style="2" customWidth="1"/>
    <col min="10" max="10" width="22.7109375" style="2" customWidth="1"/>
    <col min="11" max="11" width="24.28515625" style="3" customWidth="1"/>
    <col min="12" max="12" width="21.5703125" style="3" customWidth="1"/>
    <col min="13" max="14" width="21.42578125" style="3" customWidth="1"/>
    <col min="15" max="15" width="13.42578125" style="3" hidden="1" customWidth="1"/>
    <col min="16" max="16" width="13.140625" style="3" hidden="1" customWidth="1"/>
    <col min="17" max="17" width="15.7109375" style="3" hidden="1" customWidth="1"/>
    <col min="18" max="18" width="14.140625" style="3" hidden="1" customWidth="1"/>
    <col min="19" max="19" width="13.7109375" style="3" customWidth="1"/>
    <col min="20" max="20" width="13.140625" style="3" customWidth="1"/>
    <col min="21" max="21" width="15.85546875" style="3" customWidth="1"/>
    <col min="22" max="22" width="15.7109375" style="3" customWidth="1"/>
    <col min="23" max="23" width="37.42578125" style="3" hidden="1" customWidth="1"/>
    <col min="24" max="24" width="42.7109375" style="3" hidden="1" customWidth="1"/>
    <col min="25" max="25" width="88.140625" style="65" hidden="1" customWidth="1"/>
    <col min="26" max="26" width="37.85546875" style="2" hidden="1" customWidth="1"/>
    <col min="27" max="16384" width="9.140625" style="2"/>
  </cols>
  <sheetData>
    <row r="1" spans="1:26" s="19" customFormat="1" ht="37.5" customHeight="1" x14ac:dyDescent="0.3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66"/>
      <c r="X1" s="66"/>
      <c r="Y1" s="67"/>
    </row>
    <row r="2" spans="1:26" s="1" customFormat="1" ht="46.5" customHeight="1" x14ac:dyDescent="0.3">
      <c r="A2" s="54" t="s">
        <v>1</v>
      </c>
      <c r="B2" s="83" t="s">
        <v>17</v>
      </c>
      <c r="C2" s="90" t="s">
        <v>85</v>
      </c>
      <c r="D2" s="91"/>
      <c r="E2" s="91"/>
      <c r="F2" s="92"/>
      <c r="G2" s="87" t="s">
        <v>76</v>
      </c>
      <c r="H2" s="88"/>
      <c r="I2" s="88"/>
      <c r="J2" s="89"/>
      <c r="K2" s="82" t="s">
        <v>94</v>
      </c>
      <c r="L2" s="82"/>
      <c r="M2" s="82"/>
      <c r="N2" s="82"/>
      <c r="O2" s="79" t="s">
        <v>87</v>
      </c>
      <c r="P2" s="80"/>
      <c r="Q2" s="80"/>
      <c r="R2" s="81"/>
      <c r="S2" s="84" t="s">
        <v>77</v>
      </c>
      <c r="T2" s="85"/>
      <c r="U2" s="85"/>
      <c r="V2" s="86"/>
      <c r="W2" s="72" t="s">
        <v>88</v>
      </c>
      <c r="X2" s="72" t="s">
        <v>89</v>
      </c>
      <c r="Y2" s="72" t="s">
        <v>90</v>
      </c>
      <c r="Z2" s="75" t="s">
        <v>53</v>
      </c>
    </row>
    <row r="3" spans="1:26" s="1" customFormat="1" ht="62.25" customHeight="1" x14ac:dyDescent="0.3">
      <c r="A3" s="55" t="s">
        <v>2</v>
      </c>
      <c r="B3" s="83"/>
      <c r="C3" s="45" t="s">
        <v>22</v>
      </c>
      <c r="D3" s="45" t="s">
        <v>23</v>
      </c>
      <c r="E3" s="45" t="s">
        <v>47</v>
      </c>
      <c r="F3" s="45" t="s">
        <v>24</v>
      </c>
      <c r="G3" s="71" t="s">
        <v>22</v>
      </c>
      <c r="H3" s="71" t="s">
        <v>23</v>
      </c>
      <c r="I3" s="71" t="s">
        <v>47</v>
      </c>
      <c r="J3" s="71" t="s">
        <v>24</v>
      </c>
      <c r="K3" s="44" t="s">
        <v>22</v>
      </c>
      <c r="L3" s="44" t="s">
        <v>23</v>
      </c>
      <c r="M3" s="44" t="s">
        <v>47</v>
      </c>
      <c r="N3" s="44" t="s">
        <v>24</v>
      </c>
      <c r="O3" s="44" t="s">
        <v>22</v>
      </c>
      <c r="P3" s="44" t="s">
        <v>23</v>
      </c>
      <c r="Q3" s="44" t="s">
        <v>47</v>
      </c>
      <c r="R3" s="44" t="s">
        <v>24</v>
      </c>
      <c r="S3" s="44" t="s">
        <v>22</v>
      </c>
      <c r="T3" s="44" t="s">
        <v>23</v>
      </c>
      <c r="U3" s="44" t="s">
        <v>47</v>
      </c>
      <c r="V3" s="44" t="s">
        <v>24</v>
      </c>
      <c r="W3" s="73"/>
      <c r="X3" s="77"/>
      <c r="Y3" s="73"/>
      <c r="Z3" s="76"/>
    </row>
    <row r="4" spans="1:26" s="1" customFormat="1" ht="28.5" customHeight="1" x14ac:dyDescent="0.3">
      <c r="A4" s="74" t="s">
        <v>74</v>
      </c>
      <c r="B4" s="74"/>
      <c r="C4" s="58">
        <f>C5+C9+C15+C19+C13</f>
        <v>330250361</v>
      </c>
      <c r="D4" s="58">
        <f t="shared" ref="D4:W4" si="0">D5+D9+D15+D19+D13</f>
        <v>69322234</v>
      </c>
      <c r="E4" s="58">
        <f t="shared" si="0"/>
        <v>5665880</v>
      </c>
      <c r="F4" s="58">
        <f t="shared" si="0"/>
        <v>255262247</v>
      </c>
      <c r="G4" s="58">
        <f t="shared" si="0"/>
        <v>457111592</v>
      </c>
      <c r="H4" s="58">
        <f t="shared" si="0"/>
        <v>77897700</v>
      </c>
      <c r="I4" s="58">
        <f t="shared" si="0"/>
        <v>7880600</v>
      </c>
      <c r="J4" s="58">
        <f t="shared" si="0"/>
        <v>371333292</v>
      </c>
      <c r="K4" s="58">
        <f t="shared" si="0"/>
        <v>335863672.59000003</v>
      </c>
      <c r="L4" s="58">
        <f t="shared" si="0"/>
        <v>64443454.369999997</v>
      </c>
      <c r="M4" s="58">
        <f t="shared" si="0"/>
        <v>6041168.1800000006</v>
      </c>
      <c r="N4" s="58">
        <f t="shared" si="0"/>
        <v>265379050.03999999</v>
      </c>
      <c r="O4" s="47">
        <f t="shared" ref="O4:O21" si="1">K4/C4*100</f>
        <v>101.69971399062302</v>
      </c>
      <c r="P4" s="47">
        <f t="shared" ref="P4:P20" si="2">L4/D4*100</f>
        <v>92.962171949045953</v>
      </c>
      <c r="Q4" s="47">
        <f t="shared" ref="Q4:Q10" si="3">M4/E4*100</f>
        <v>106.62365210699841</v>
      </c>
      <c r="R4" s="47">
        <f t="shared" ref="R4:R21" si="4">N4/F4*100</f>
        <v>103.963297807999</v>
      </c>
      <c r="S4" s="47">
        <f t="shared" ref="S4:S20" si="5">K4/G4*100</f>
        <v>73.475203531920059</v>
      </c>
      <c r="T4" s="47">
        <f t="shared" ref="T4:U20" si="6">L4/H4*100</f>
        <v>82.72831466140849</v>
      </c>
      <c r="U4" s="47">
        <f t="shared" si="6"/>
        <v>76.658733852752334</v>
      </c>
      <c r="V4" s="47">
        <f t="shared" ref="V4:V20" si="7">N4/J4*100</f>
        <v>71.466538486401049</v>
      </c>
      <c r="W4" s="49">
        <f t="shared" si="0"/>
        <v>0</v>
      </c>
      <c r="X4" s="49">
        <f t="shared" ref="X4" si="8">X5+X9+X15+X19+X13</f>
        <v>416328.13</v>
      </c>
      <c r="Y4" s="64"/>
      <c r="Z4" s="20"/>
    </row>
    <row r="5" spans="1:26" s="1" customFormat="1" ht="37.5" x14ac:dyDescent="0.3">
      <c r="A5" s="59" t="s">
        <v>20</v>
      </c>
      <c r="B5" s="69"/>
      <c r="C5" s="58">
        <f t="shared" ref="C5:W5" si="9">SUM(C6:C8)</f>
        <v>216087313</v>
      </c>
      <c r="D5" s="58">
        <f t="shared" si="9"/>
        <v>0</v>
      </c>
      <c r="E5" s="58">
        <f t="shared" si="9"/>
        <v>0</v>
      </c>
      <c r="F5" s="58">
        <f t="shared" si="9"/>
        <v>216087313</v>
      </c>
      <c r="G5" s="58">
        <f t="shared" si="9"/>
        <v>314463641</v>
      </c>
      <c r="H5" s="58">
        <f t="shared" si="9"/>
        <v>0</v>
      </c>
      <c r="I5" s="58">
        <f t="shared" si="9"/>
        <v>0</v>
      </c>
      <c r="J5" s="58">
        <f t="shared" si="9"/>
        <v>314463641</v>
      </c>
      <c r="K5" s="58">
        <f t="shared" si="9"/>
        <v>225449587.66</v>
      </c>
      <c r="L5" s="58">
        <f t="shared" si="9"/>
        <v>0</v>
      </c>
      <c r="M5" s="58">
        <f t="shared" si="9"/>
        <v>0</v>
      </c>
      <c r="N5" s="58">
        <f t="shared" si="9"/>
        <v>225449587.66</v>
      </c>
      <c r="O5" s="47">
        <f t="shared" si="1"/>
        <v>104.33263504924048</v>
      </c>
      <c r="P5" s="47"/>
      <c r="Q5" s="47"/>
      <c r="R5" s="47">
        <f t="shared" si="4"/>
        <v>104.33263504924048</v>
      </c>
      <c r="S5" s="47">
        <f t="shared" si="5"/>
        <v>71.693371908773386</v>
      </c>
      <c r="T5" s="47"/>
      <c r="U5" s="47"/>
      <c r="V5" s="47">
        <f t="shared" si="7"/>
        <v>71.693371908773386</v>
      </c>
      <c r="W5" s="49">
        <f t="shared" si="9"/>
        <v>0</v>
      </c>
      <c r="X5" s="49">
        <f t="shared" ref="X5" si="10">SUM(X6:X8)</f>
        <v>0</v>
      </c>
      <c r="Y5" s="64"/>
      <c r="Z5" s="20"/>
    </row>
    <row r="6" spans="1:26" s="1" customFormat="1" ht="26.25" customHeight="1" x14ac:dyDescent="0.3">
      <c r="A6" s="61" t="s">
        <v>78</v>
      </c>
      <c r="B6" s="17" t="s">
        <v>12</v>
      </c>
      <c r="C6" s="43">
        <f>SUM(D6:F6)</f>
        <v>215228481</v>
      </c>
      <c r="D6" s="43">
        <v>0</v>
      </c>
      <c r="E6" s="43">
        <v>0</v>
      </c>
      <c r="F6" s="43">
        <v>215228481</v>
      </c>
      <c r="G6" s="18">
        <f>SUM(H6:J6)</f>
        <v>312756828</v>
      </c>
      <c r="H6" s="18">
        <v>0</v>
      </c>
      <c r="I6" s="18">
        <v>0</v>
      </c>
      <c r="J6" s="18">
        <v>312756828</v>
      </c>
      <c r="K6" s="18">
        <f>SUM(L6:N6)</f>
        <v>225026660.93000001</v>
      </c>
      <c r="L6" s="18">
        <v>0</v>
      </c>
      <c r="M6" s="18">
        <v>0</v>
      </c>
      <c r="N6" s="18">
        <v>225026660.93000001</v>
      </c>
      <c r="O6" s="47">
        <f t="shared" si="1"/>
        <v>104.55245508609059</v>
      </c>
      <c r="P6" s="47"/>
      <c r="Q6" s="47"/>
      <c r="R6" s="47">
        <f t="shared" si="4"/>
        <v>104.55245508609059</v>
      </c>
      <c r="S6" s="47">
        <f t="shared" si="5"/>
        <v>71.949399912062034</v>
      </c>
      <c r="T6" s="47"/>
      <c r="U6" s="47"/>
      <c r="V6" s="47">
        <f t="shared" si="7"/>
        <v>71.949399912062034</v>
      </c>
      <c r="W6" s="47"/>
      <c r="X6" s="47"/>
      <c r="Y6" s="64"/>
      <c r="Z6" s="20"/>
    </row>
    <row r="7" spans="1:26" s="1" customFormat="1" ht="42" customHeight="1" x14ac:dyDescent="0.3">
      <c r="A7" s="61" t="s">
        <v>79</v>
      </c>
      <c r="B7" s="17" t="s">
        <v>12</v>
      </c>
      <c r="C7" s="43">
        <f t="shared" ref="C7" si="11">SUM(D7:F7)</f>
        <v>780500</v>
      </c>
      <c r="D7" s="43">
        <v>0</v>
      </c>
      <c r="E7" s="43">
        <v>0</v>
      </c>
      <c r="F7" s="43">
        <v>780500</v>
      </c>
      <c r="G7" s="18">
        <f t="shared" ref="G7:G8" si="12">SUM(H7:J7)</f>
        <v>1380500</v>
      </c>
      <c r="H7" s="18">
        <v>0</v>
      </c>
      <c r="I7" s="18">
        <v>0</v>
      </c>
      <c r="J7" s="18">
        <v>1380500</v>
      </c>
      <c r="K7" s="18">
        <f>L7+N7</f>
        <v>290000</v>
      </c>
      <c r="L7" s="18">
        <v>0</v>
      </c>
      <c r="M7" s="18">
        <v>0</v>
      </c>
      <c r="N7" s="18">
        <v>290000</v>
      </c>
      <c r="O7" s="47">
        <f t="shared" si="1"/>
        <v>37.155669442664959</v>
      </c>
      <c r="P7" s="47"/>
      <c r="Q7" s="47"/>
      <c r="R7" s="47">
        <f t="shared" si="4"/>
        <v>37.155669442664959</v>
      </c>
      <c r="S7" s="47">
        <f t="shared" si="5"/>
        <v>21.006881564650488</v>
      </c>
      <c r="T7" s="47"/>
      <c r="U7" s="47"/>
      <c r="V7" s="47">
        <f t="shared" si="7"/>
        <v>21.006881564650488</v>
      </c>
      <c r="W7" s="47"/>
      <c r="X7" s="47"/>
      <c r="Y7" s="64"/>
      <c r="Z7" s="20"/>
    </row>
    <row r="8" spans="1:26" s="1" customFormat="1" ht="28.5" customHeight="1" x14ac:dyDescent="0.3">
      <c r="A8" s="61" t="s">
        <v>75</v>
      </c>
      <c r="B8" s="17" t="s">
        <v>59</v>
      </c>
      <c r="C8" s="43">
        <f>SUM(D8:F8)</f>
        <v>78332</v>
      </c>
      <c r="D8" s="43">
        <v>0</v>
      </c>
      <c r="E8" s="43">
        <v>0</v>
      </c>
      <c r="F8" s="43">
        <v>78332</v>
      </c>
      <c r="G8" s="18">
        <f t="shared" si="12"/>
        <v>326313</v>
      </c>
      <c r="H8" s="18">
        <v>0</v>
      </c>
      <c r="I8" s="18">
        <v>0</v>
      </c>
      <c r="J8" s="18">
        <v>326313</v>
      </c>
      <c r="K8" s="18">
        <f>SUM(L8:N8)</f>
        <v>132926.73000000001</v>
      </c>
      <c r="L8" s="18">
        <v>0</v>
      </c>
      <c r="M8" s="18">
        <v>0</v>
      </c>
      <c r="N8" s="18">
        <v>132926.73000000001</v>
      </c>
      <c r="O8" s="47">
        <f t="shared" si="1"/>
        <v>169.69658632487364</v>
      </c>
      <c r="P8" s="47"/>
      <c r="Q8" s="47"/>
      <c r="R8" s="47">
        <f t="shared" si="4"/>
        <v>169.69658632487364</v>
      </c>
      <c r="S8" s="47">
        <f t="shared" si="5"/>
        <v>40.735959033198185</v>
      </c>
      <c r="T8" s="47"/>
      <c r="U8" s="47"/>
      <c r="V8" s="47">
        <f t="shared" si="7"/>
        <v>40.735959033198185</v>
      </c>
      <c r="W8" s="47"/>
      <c r="X8" s="47"/>
      <c r="Y8" s="64"/>
      <c r="Z8" s="20"/>
    </row>
    <row r="9" spans="1:26" s="1" customFormat="1" ht="40.5" customHeight="1" x14ac:dyDescent="0.3">
      <c r="A9" s="59" t="s">
        <v>48</v>
      </c>
      <c r="B9" s="70"/>
      <c r="C9" s="50">
        <f t="shared" ref="C9:X9" si="13">SUM(C10:C12)</f>
        <v>70853642</v>
      </c>
      <c r="D9" s="50">
        <f t="shared" si="13"/>
        <v>64683934</v>
      </c>
      <c r="E9" s="50">
        <f t="shared" si="13"/>
        <v>5665880</v>
      </c>
      <c r="F9" s="50">
        <f t="shared" si="13"/>
        <v>503828</v>
      </c>
      <c r="G9" s="50">
        <f t="shared" si="13"/>
        <v>80908194</v>
      </c>
      <c r="H9" s="50">
        <f t="shared" si="13"/>
        <v>72056200</v>
      </c>
      <c r="I9" s="50">
        <f t="shared" si="13"/>
        <v>7880600</v>
      </c>
      <c r="J9" s="50">
        <f t="shared" si="13"/>
        <v>971394</v>
      </c>
      <c r="K9" s="50">
        <f t="shared" si="13"/>
        <v>66208942.560000002</v>
      </c>
      <c r="L9" s="50">
        <f t="shared" si="13"/>
        <v>59805154.379999995</v>
      </c>
      <c r="M9" s="50">
        <f t="shared" si="13"/>
        <v>6041168.1800000006</v>
      </c>
      <c r="N9" s="50">
        <f t="shared" si="13"/>
        <v>362620</v>
      </c>
      <c r="O9" s="47">
        <f t="shared" si="1"/>
        <v>93.444656747496481</v>
      </c>
      <c r="P9" s="47">
        <f t="shared" si="2"/>
        <v>92.457509433486209</v>
      </c>
      <c r="Q9" s="47">
        <f t="shared" si="3"/>
        <v>106.62365210699841</v>
      </c>
      <c r="R9" s="47">
        <f t="shared" si="4"/>
        <v>71.972974904133949</v>
      </c>
      <c r="S9" s="47">
        <f t="shared" si="5"/>
        <v>81.832184463294283</v>
      </c>
      <c r="T9" s="47">
        <f t="shared" si="6"/>
        <v>82.997929921366932</v>
      </c>
      <c r="U9" s="47">
        <f t="shared" si="6"/>
        <v>76.658733852752334</v>
      </c>
      <c r="V9" s="47">
        <f t="shared" si="7"/>
        <v>37.329857915531697</v>
      </c>
      <c r="W9" s="49">
        <f t="shared" si="13"/>
        <v>0</v>
      </c>
      <c r="X9" s="49">
        <f t="shared" si="13"/>
        <v>74740.13</v>
      </c>
      <c r="Y9" s="64"/>
      <c r="Z9" s="20"/>
    </row>
    <row r="10" spans="1:26" s="1" customFormat="1" ht="60" customHeight="1" x14ac:dyDescent="0.3">
      <c r="A10" s="61" t="s">
        <v>80</v>
      </c>
      <c r="B10" s="17" t="s">
        <v>12</v>
      </c>
      <c r="C10" s="43">
        <f>SUM(D10:F10)</f>
        <v>26919662</v>
      </c>
      <c r="D10" s="43">
        <v>20752834</v>
      </c>
      <c r="E10" s="43">
        <v>5663000</v>
      </c>
      <c r="F10" s="43">
        <v>503828</v>
      </c>
      <c r="G10" s="18">
        <f>SUM(H10:J10)</f>
        <v>35787794</v>
      </c>
      <c r="H10" s="18">
        <v>26945500</v>
      </c>
      <c r="I10" s="18">
        <v>7870900</v>
      </c>
      <c r="J10" s="18">
        <v>971394</v>
      </c>
      <c r="K10" s="18">
        <f>SUM(L10:N10)</f>
        <v>26044451.379999999</v>
      </c>
      <c r="L10" s="18">
        <v>19643333.559999999</v>
      </c>
      <c r="M10" s="18">
        <v>6038497.8200000003</v>
      </c>
      <c r="N10" s="18">
        <v>362620</v>
      </c>
      <c r="O10" s="47">
        <f t="shared" si="1"/>
        <v>96.74880531560909</v>
      </c>
      <c r="P10" s="47">
        <f t="shared" si="2"/>
        <v>94.653740110868711</v>
      </c>
      <c r="Q10" s="47">
        <f t="shared" si="3"/>
        <v>106.63072258520219</v>
      </c>
      <c r="R10" s="47">
        <f t="shared" si="4"/>
        <v>71.972974904133949</v>
      </c>
      <c r="S10" s="47">
        <f t="shared" si="5"/>
        <v>72.774676695635392</v>
      </c>
      <c r="T10" s="47">
        <f t="shared" si="6"/>
        <v>72.90023773914011</v>
      </c>
      <c r="U10" s="47">
        <f t="shared" si="6"/>
        <v>76.719280133148686</v>
      </c>
      <c r="V10" s="47">
        <f t="shared" si="7"/>
        <v>37.329857915531697</v>
      </c>
      <c r="W10" s="47"/>
      <c r="X10" s="47">
        <v>74740.13</v>
      </c>
      <c r="Y10" s="68" t="s">
        <v>93</v>
      </c>
      <c r="Z10" s="53"/>
    </row>
    <row r="11" spans="1:26" s="1" customFormat="1" ht="60.75" customHeight="1" x14ac:dyDescent="0.3">
      <c r="A11" s="61" t="s">
        <v>81</v>
      </c>
      <c r="B11" s="17" t="s">
        <v>12</v>
      </c>
      <c r="C11" s="43">
        <f t="shared" ref="C11:C12" si="14">SUM(D11:F11)</f>
        <v>2880</v>
      </c>
      <c r="D11" s="43">
        <v>0</v>
      </c>
      <c r="E11" s="43">
        <v>2880</v>
      </c>
      <c r="F11" s="43">
        <v>0</v>
      </c>
      <c r="G11" s="18">
        <f t="shared" ref="G11:G12" si="15">SUM(H11:J11)</f>
        <v>9700</v>
      </c>
      <c r="H11" s="18">
        <v>0</v>
      </c>
      <c r="I11" s="18">
        <v>9700</v>
      </c>
      <c r="J11" s="18">
        <v>0</v>
      </c>
      <c r="K11" s="18">
        <f>SUM(L11:N11)</f>
        <v>2670.36</v>
      </c>
      <c r="L11" s="18">
        <v>0</v>
      </c>
      <c r="M11" s="18">
        <v>2670.36</v>
      </c>
      <c r="N11" s="18">
        <v>0</v>
      </c>
      <c r="O11" s="47">
        <f>K11/C11*100</f>
        <v>92.720833333333346</v>
      </c>
      <c r="P11" s="47"/>
      <c r="Q11" s="47">
        <f>M11/E11*100</f>
        <v>92.720833333333346</v>
      </c>
      <c r="R11" s="47"/>
      <c r="S11" s="47">
        <f t="shared" si="5"/>
        <v>27.529484536082478</v>
      </c>
      <c r="T11" s="47"/>
      <c r="U11" s="47">
        <f t="shared" si="6"/>
        <v>27.529484536082478</v>
      </c>
      <c r="V11" s="47"/>
      <c r="W11" s="47"/>
      <c r="X11" s="47"/>
      <c r="Y11" s="64"/>
      <c r="Z11" s="53"/>
    </row>
    <row r="12" spans="1:26" s="1" customFormat="1" ht="44.25" customHeight="1" x14ac:dyDescent="0.3">
      <c r="A12" s="61" t="s">
        <v>49</v>
      </c>
      <c r="B12" s="17" t="s">
        <v>12</v>
      </c>
      <c r="C12" s="43">
        <f t="shared" si="14"/>
        <v>43931100</v>
      </c>
      <c r="D12" s="43">
        <v>43931100</v>
      </c>
      <c r="E12" s="43">
        <v>0</v>
      </c>
      <c r="F12" s="43">
        <v>0</v>
      </c>
      <c r="G12" s="18">
        <f t="shared" si="15"/>
        <v>45110700</v>
      </c>
      <c r="H12" s="18">
        <v>45110700</v>
      </c>
      <c r="I12" s="18">
        <v>0</v>
      </c>
      <c r="J12" s="18">
        <v>0</v>
      </c>
      <c r="K12" s="18">
        <f>SUM(L12:N12)</f>
        <v>40161820.82</v>
      </c>
      <c r="L12" s="18">
        <v>40161820.82</v>
      </c>
      <c r="M12" s="18">
        <v>0</v>
      </c>
      <c r="N12" s="18">
        <v>0</v>
      </c>
      <c r="O12" s="47">
        <f t="shared" si="1"/>
        <v>91.42002094188399</v>
      </c>
      <c r="P12" s="47">
        <f t="shared" si="2"/>
        <v>91.42002094188399</v>
      </c>
      <c r="Q12" s="47"/>
      <c r="R12" s="47"/>
      <c r="S12" s="47">
        <f t="shared" si="5"/>
        <v>89.029478194752016</v>
      </c>
      <c r="T12" s="47">
        <f t="shared" si="6"/>
        <v>89.029478194752016</v>
      </c>
      <c r="U12" s="47"/>
      <c r="V12" s="47"/>
      <c r="W12" s="47"/>
      <c r="X12" s="47"/>
      <c r="Y12" s="64"/>
      <c r="Z12" s="20"/>
    </row>
    <row r="13" spans="1:26" s="52" customFormat="1" ht="44.25" customHeight="1" x14ac:dyDescent="0.3">
      <c r="A13" s="59" t="s">
        <v>86</v>
      </c>
      <c r="B13" s="70"/>
      <c r="C13" s="57">
        <f>C14</f>
        <v>2416000</v>
      </c>
      <c r="D13" s="57">
        <f t="shared" ref="D13:N13" si="16">D14</f>
        <v>0</v>
      </c>
      <c r="E13" s="57">
        <f t="shared" si="16"/>
        <v>0</v>
      </c>
      <c r="F13" s="57">
        <f t="shared" si="16"/>
        <v>2416000</v>
      </c>
      <c r="G13" s="57">
        <f t="shared" si="16"/>
        <v>2077262</v>
      </c>
      <c r="H13" s="57">
        <f t="shared" si="16"/>
        <v>0</v>
      </c>
      <c r="I13" s="57">
        <f t="shared" si="16"/>
        <v>0</v>
      </c>
      <c r="J13" s="57">
        <f t="shared" si="16"/>
        <v>2077262</v>
      </c>
      <c r="K13" s="57">
        <f t="shared" si="16"/>
        <v>2077262</v>
      </c>
      <c r="L13" s="57">
        <f t="shared" si="16"/>
        <v>0</v>
      </c>
      <c r="M13" s="57">
        <f t="shared" si="16"/>
        <v>0</v>
      </c>
      <c r="N13" s="57">
        <f t="shared" si="16"/>
        <v>2077262</v>
      </c>
      <c r="O13" s="49">
        <f>K13/C13*100</f>
        <v>85.979387417218547</v>
      </c>
      <c r="P13" s="49"/>
      <c r="Q13" s="49"/>
      <c r="R13" s="49">
        <f>N13/F13*100</f>
        <v>85.979387417218547</v>
      </c>
      <c r="S13" s="49">
        <f>K13/G13*100</f>
        <v>100</v>
      </c>
      <c r="T13" s="47"/>
      <c r="U13" s="47"/>
      <c r="V13" s="49">
        <f>N13/J13*100</f>
        <v>100</v>
      </c>
      <c r="W13" s="49">
        <f t="shared" ref="W13:X13" si="17">W14</f>
        <v>0</v>
      </c>
      <c r="X13" s="49">
        <f t="shared" si="17"/>
        <v>338738</v>
      </c>
      <c r="Y13" s="64"/>
      <c r="Z13" s="51"/>
    </row>
    <row r="14" spans="1:26" s="1" customFormat="1" ht="22.5" customHeight="1" x14ac:dyDescent="0.3">
      <c r="A14" s="61" t="s">
        <v>86</v>
      </c>
      <c r="B14" s="17" t="s">
        <v>58</v>
      </c>
      <c r="C14" s="43">
        <f>SUM(D14:F14)</f>
        <v>2416000</v>
      </c>
      <c r="D14" s="43">
        <v>0</v>
      </c>
      <c r="E14" s="43">
        <v>0</v>
      </c>
      <c r="F14" s="43">
        <v>2416000</v>
      </c>
      <c r="G14" s="18">
        <f>SUM(H14:J14)</f>
        <v>2077262</v>
      </c>
      <c r="H14" s="18">
        <v>0</v>
      </c>
      <c r="I14" s="18">
        <v>0</v>
      </c>
      <c r="J14" s="18">
        <v>2077262</v>
      </c>
      <c r="K14" s="18">
        <f>SUM(L14:N14)</f>
        <v>2077262</v>
      </c>
      <c r="L14" s="18">
        <v>0</v>
      </c>
      <c r="M14" s="18">
        <v>0</v>
      </c>
      <c r="N14" s="18">
        <v>2077262</v>
      </c>
      <c r="O14" s="47">
        <f>K14/C14*100</f>
        <v>85.979387417218547</v>
      </c>
      <c r="P14" s="47"/>
      <c r="Q14" s="47"/>
      <c r="R14" s="47">
        <f>N14/F14*100</f>
        <v>85.979387417218547</v>
      </c>
      <c r="S14" s="47">
        <f>K14/G14*100</f>
        <v>100</v>
      </c>
      <c r="T14" s="47"/>
      <c r="U14" s="47"/>
      <c r="V14" s="47">
        <f>N14/J14*100</f>
        <v>100</v>
      </c>
      <c r="W14" s="47"/>
      <c r="X14" s="47">
        <v>338738</v>
      </c>
      <c r="Y14" s="68" t="s">
        <v>91</v>
      </c>
      <c r="Z14" s="20"/>
    </row>
    <row r="15" spans="1:26" s="52" customFormat="1" ht="37.5" x14ac:dyDescent="0.3">
      <c r="A15" s="59" t="s">
        <v>21</v>
      </c>
      <c r="B15" s="70"/>
      <c r="C15" s="50">
        <f>SUM(C16:C18)</f>
        <v>6329300</v>
      </c>
      <c r="D15" s="50">
        <f t="shared" ref="D15:X15" si="18">SUM(D16:D18)</f>
        <v>4438300</v>
      </c>
      <c r="E15" s="50">
        <f t="shared" si="18"/>
        <v>0</v>
      </c>
      <c r="F15" s="50">
        <f t="shared" si="18"/>
        <v>1891000</v>
      </c>
      <c r="G15" s="50">
        <f t="shared" si="18"/>
        <v>7532500</v>
      </c>
      <c r="H15" s="50">
        <f t="shared" si="18"/>
        <v>5641500</v>
      </c>
      <c r="I15" s="50">
        <f t="shared" si="18"/>
        <v>0</v>
      </c>
      <c r="J15" s="50">
        <f t="shared" si="18"/>
        <v>1891000</v>
      </c>
      <c r="K15" s="50">
        <f t="shared" si="18"/>
        <v>6329299.9900000002</v>
      </c>
      <c r="L15" s="50">
        <f t="shared" si="18"/>
        <v>4438299.99</v>
      </c>
      <c r="M15" s="50">
        <f t="shared" si="18"/>
        <v>0</v>
      </c>
      <c r="N15" s="50">
        <f t="shared" si="18"/>
        <v>1891000</v>
      </c>
      <c r="O15" s="47">
        <f t="shared" si="1"/>
        <v>99.999999842004655</v>
      </c>
      <c r="P15" s="47">
        <f t="shared" si="2"/>
        <v>99.999999774688504</v>
      </c>
      <c r="Q15" s="47"/>
      <c r="R15" s="47">
        <f t="shared" si="4"/>
        <v>100</v>
      </c>
      <c r="S15" s="47">
        <f t="shared" si="5"/>
        <v>84.026551476933292</v>
      </c>
      <c r="T15" s="47">
        <f t="shared" si="6"/>
        <v>78.672338739696883</v>
      </c>
      <c r="U15" s="47"/>
      <c r="V15" s="47">
        <f t="shared" si="7"/>
        <v>100</v>
      </c>
      <c r="W15" s="49">
        <f t="shared" si="18"/>
        <v>0</v>
      </c>
      <c r="X15" s="49">
        <f t="shared" si="18"/>
        <v>0</v>
      </c>
      <c r="Y15" s="64"/>
      <c r="Z15" s="51"/>
    </row>
    <row r="16" spans="1:26" s="1" customFormat="1" ht="28.5" customHeight="1" x14ac:dyDescent="0.3">
      <c r="A16" s="61" t="s">
        <v>82</v>
      </c>
      <c r="B16" s="17" t="s">
        <v>12</v>
      </c>
      <c r="C16" s="43">
        <f>SUM(D16:F16)</f>
        <v>50000</v>
      </c>
      <c r="D16" s="43">
        <v>0</v>
      </c>
      <c r="E16" s="43">
        <v>0</v>
      </c>
      <c r="F16" s="43">
        <v>50000</v>
      </c>
      <c r="G16" s="18">
        <f>SUM(H16:J16)</f>
        <v>50000</v>
      </c>
      <c r="H16" s="18">
        <v>0</v>
      </c>
      <c r="I16" s="18">
        <v>0</v>
      </c>
      <c r="J16" s="18">
        <v>50000</v>
      </c>
      <c r="K16" s="18">
        <f>SUM(L16:N16)</f>
        <v>50000</v>
      </c>
      <c r="L16" s="18">
        <v>0</v>
      </c>
      <c r="M16" s="18">
        <v>0</v>
      </c>
      <c r="N16" s="18">
        <v>50000</v>
      </c>
      <c r="O16" s="47">
        <f t="shared" si="1"/>
        <v>100</v>
      </c>
      <c r="P16" s="47"/>
      <c r="Q16" s="47"/>
      <c r="R16" s="47">
        <f t="shared" si="4"/>
        <v>100</v>
      </c>
      <c r="S16" s="47">
        <f t="shared" si="5"/>
        <v>100</v>
      </c>
      <c r="T16" s="47"/>
      <c r="U16" s="47"/>
      <c r="V16" s="47">
        <f t="shared" si="7"/>
        <v>100</v>
      </c>
      <c r="W16" s="47"/>
      <c r="X16" s="47"/>
      <c r="Y16" s="64"/>
      <c r="Z16" s="20"/>
    </row>
    <row r="17" spans="1:26" s="1" customFormat="1" ht="40.5" customHeight="1" x14ac:dyDescent="0.3">
      <c r="A17" s="61" t="s">
        <v>83</v>
      </c>
      <c r="B17" s="17" t="s">
        <v>12</v>
      </c>
      <c r="C17" s="43">
        <f t="shared" ref="C17:C18" si="19">SUM(D17:F17)</f>
        <v>479200</v>
      </c>
      <c r="D17" s="62">
        <v>455200</v>
      </c>
      <c r="E17" s="62">
        <v>0</v>
      </c>
      <c r="F17" s="62">
        <v>24000</v>
      </c>
      <c r="G17" s="18">
        <f>SUM(H17:J17)</f>
        <v>479200</v>
      </c>
      <c r="H17" s="63">
        <v>455200</v>
      </c>
      <c r="I17" s="63">
        <v>0</v>
      </c>
      <c r="J17" s="63">
        <v>24000</v>
      </c>
      <c r="K17" s="63">
        <f>SUM(L17:N17)</f>
        <v>479200</v>
      </c>
      <c r="L17" s="63">
        <v>455200</v>
      </c>
      <c r="M17" s="63">
        <v>0</v>
      </c>
      <c r="N17" s="63">
        <v>24000</v>
      </c>
      <c r="O17" s="47">
        <f t="shared" si="1"/>
        <v>100</v>
      </c>
      <c r="P17" s="47">
        <f>L17/D17*100</f>
        <v>100</v>
      </c>
      <c r="Q17" s="47"/>
      <c r="R17" s="47">
        <f>N17/F17*100</f>
        <v>100</v>
      </c>
      <c r="S17" s="47">
        <f t="shared" si="5"/>
        <v>100</v>
      </c>
      <c r="T17" s="47">
        <f t="shared" si="6"/>
        <v>100</v>
      </c>
      <c r="U17" s="47"/>
      <c r="V17" s="47">
        <f t="shared" si="7"/>
        <v>100</v>
      </c>
      <c r="W17" s="47"/>
      <c r="X17" s="47"/>
      <c r="Y17" s="64"/>
      <c r="Z17" s="20"/>
    </row>
    <row r="18" spans="1:26" s="1" customFormat="1" ht="43.5" customHeight="1" x14ac:dyDescent="0.3">
      <c r="A18" s="61" t="s">
        <v>84</v>
      </c>
      <c r="B18" s="17" t="s">
        <v>12</v>
      </c>
      <c r="C18" s="43">
        <f t="shared" si="19"/>
        <v>5800100</v>
      </c>
      <c r="D18" s="62">
        <v>3983100</v>
      </c>
      <c r="E18" s="62">
        <v>0</v>
      </c>
      <c r="F18" s="62">
        <v>1817000</v>
      </c>
      <c r="G18" s="18">
        <f>SUM(H18:J18)</f>
        <v>7003300</v>
      </c>
      <c r="H18" s="63">
        <v>5186300</v>
      </c>
      <c r="I18" s="63">
        <v>0</v>
      </c>
      <c r="J18" s="63">
        <v>1817000</v>
      </c>
      <c r="K18" s="63">
        <f>SUM(L18:N18)</f>
        <v>5800099.9900000002</v>
      </c>
      <c r="L18" s="63">
        <v>3983099.99</v>
      </c>
      <c r="M18" s="63">
        <v>0</v>
      </c>
      <c r="N18" s="63">
        <v>1817000</v>
      </c>
      <c r="O18" s="47">
        <f t="shared" si="1"/>
        <v>99.999999827589178</v>
      </c>
      <c r="P18" s="47">
        <f t="shared" si="2"/>
        <v>99.999999748939274</v>
      </c>
      <c r="Q18" s="47"/>
      <c r="R18" s="47">
        <f t="shared" si="4"/>
        <v>100</v>
      </c>
      <c r="S18" s="47">
        <f t="shared" si="5"/>
        <v>82.819527794039956</v>
      </c>
      <c r="T18" s="47">
        <f t="shared" si="6"/>
        <v>76.80041628906929</v>
      </c>
      <c r="U18" s="47"/>
      <c r="V18" s="47">
        <f t="shared" si="7"/>
        <v>100</v>
      </c>
      <c r="W18" s="47"/>
      <c r="X18" s="47"/>
      <c r="Y18" s="64"/>
      <c r="Z18" s="20"/>
    </row>
    <row r="19" spans="1:26" s="1" customFormat="1" ht="61.5" customHeight="1" x14ac:dyDescent="0.3">
      <c r="A19" s="59" t="s">
        <v>50</v>
      </c>
      <c r="B19" s="70"/>
      <c r="C19" s="60">
        <f t="shared" ref="C19:F19" si="20">SUM(C20:C21)</f>
        <v>34564106</v>
      </c>
      <c r="D19" s="60">
        <f t="shared" si="20"/>
        <v>200000</v>
      </c>
      <c r="E19" s="60">
        <f t="shared" si="20"/>
        <v>0</v>
      </c>
      <c r="F19" s="60">
        <f t="shared" si="20"/>
        <v>34364106</v>
      </c>
      <c r="G19" s="60">
        <f t="shared" ref="G19:J19" si="21">SUM(G20:G21)</f>
        <v>52129995</v>
      </c>
      <c r="H19" s="60">
        <f t="shared" si="21"/>
        <v>200000</v>
      </c>
      <c r="I19" s="60">
        <f t="shared" si="21"/>
        <v>0</v>
      </c>
      <c r="J19" s="60">
        <f t="shared" si="21"/>
        <v>51929995</v>
      </c>
      <c r="K19" s="60">
        <f>SUM(K20:K21)</f>
        <v>35798580.379999995</v>
      </c>
      <c r="L19" s="60">
        <f t="shared" ref="L19:X19" si="22">SUM(L20:L21)</f>
        <v>200000</v>
      </c>
      <c r="M19" s="60">
        <f t="shared" si="22"/>
        <v>0</v>
      </c>
      <c r="N19" s="60">
        <f t="shared" si="22"/>
        <v>35598580.379999995</v>
      </c>
      <c r="O19" s="47">
        <f t="shared" si="1"/>
        <v>103.5715501508993</v>
      </c>
      <c r="P19" s="47">
        <f t="shared" si="2"/>
        <v>100</v>
      </c>
      <c r="Q19" s="47"/>
      <c r="R19" s="47">
        <f t="shared" si="4"/>
        <v>103.59233666663697</v>
      </c>
      <c r="S19" s="47">
        <f t="shared" si="5"/>
        <v>68.67175103316238</v>
      </c>
      <c r="T19" s="47">
        <f t="shared" si="6"/>
        <v>100</v>
      </c>
      <c r="U19" s="47"/>
      <c r="V19" s="47">
        <f t="shared" si="7"/>
        <v>68.55109533517188</v>
      </c>
      <c r="W19" s="49">
        <f t="shared" si="22"/>
        <v>0</v>
      </c>
      <c r="X19" s="49">
        <f t="shared" si="22"/>
        <v>2850</v>
      </c>
      <c r="Y19" s="64"/>
      <c r="Z19" s="20"/>
    </row>
    <row r="20" spans="1:26" s="1" customFormat="1" ht="32.25" customHeight="1" x14ac:dyDescent="0.3">
      <c r="A20" s="93" t="s">
        <v>51</v>
      </c>
      <c r="B20" s="17" t="s">
        <v>12</v>
      </c>
      <c r="C20" s="43">
        <f>SUM(D20:F20)</f>
        <v>18140421</v>
      </c>
      <c r="D20" s="43">
        <v>200000</v>
      </c>
      <c r="E20" s="43">
        <v>0</v>
      </c>
      <c r="F20" s="43">
        <v>17940421</v>
      </c>
      <c r="G20" s="18">
        <f>SUM(H20:J20)</f>
        <v>26718356</v>
      </c>
      <c r="H20" s="18">
        <v>200000</v>
      </c>
      <c r="I20" s="18">
        <v>0</v>
      </c>
      <c r="J20" s="18">
        <v>26518356</v>
      </c>
      <c r="K20" s="18">
        <f>SUM(L20:N20)</f>
        <v>18739212.399999999</v>
      </c>
      <c r="L20" s="18">
        <v>200000</v>
      </c>
      <c r="M20" s="18">
        <v>0</v>
      </c>
      <c r="N20" s="18">
        <v>18539212.399999999</v>
      </c>
      <c r="O20" s="47">
        <f t="shared" si="1"/>
        <v>103.30086826540574</v>
      </c>
      <c r="P20" s="47">
        <f t="shared" si="2"/>
        <v>100</v>
      </c>
      <c r="Q20" s="47"/>
      <c r="R20" s="47">
        <f t="shared" si="4"/>
        <v>103.33766637917805</v>
      </c>
      <c r="S20" s="47">
        <f t="shared" si="5"/>
        <v>70.136098194065539</v>
      </c>
      <c r="T20" s="47">
        <f t="shared" si="6"/>
        <v>100</v>
      </c>
      <c r="U20" s="47"/>
      <c r="V20" s="47">
        <f t="shared" si="7"/>
        <v>69.910866269387128</v>
      </c>
      <c r="W20" s="47"/>
      <c r="X20" s="47">
        <v>2850</v>
      </c>
      <c r="Y20" s="68" t="s">
        <v>92</v>
      </c>
      <c r="Z20" s="20"/>
    </row>
    <row r="21" spans="1:26" s="1" customFormat="1" ht="32.25" customHeight="1" x14ac:dyDescent="0.3">
      <c r="A21" s="94"/>
      <c r="B21" s="17" t="s">
        <v>58</v>
      </c>
      <c r="C21" s="43">
        <f>SUM(D21:F21)</f>
        <v>16423685</v>
      </c>
      <c r="D21" s="43">
        <v>0</v>
      </c>
      <c r="E21" s="43">
        <v>0</v>
      </c>
      <c r="F21" s="43">
        <v>16423685</v>
      </c>
      <c r="G21" s="18">
        <f>SUM(H21:J21)</f>
        <v>25411639</v>
      </c>
      <c r="H21" s="18">
        <v>0</v>
      </c>
      <c r="I21" s="18">
        <v>0</v>
      </c>
      <c r="J21" s="18">
        <v>25411639</v>
      </c>
      <c r="K21" s="18">
        <f>SUM(L21:N21)</f>
        <v>17059367.98</v>
      </c>
      <c r="L21" s="18">
        <v>0</v>
      </c>
      <c r="M21" s="18">
        <v>0</v>
      </c>
      <c r="N21" s="18">
        <v>17059367.98</v>
      </c>
      <c r="O21" s="47">
        <f t="shared" si="1"/>
        <v>103.8705258898962</v>
      </c>
      <c r="P21" s="47"/>
      <c r="Q21" s="47"/>
      <c r="R21" s="47">
        <f t="shared" si="4"/>
        <v>103.8705258898962</v>
      </c>
      <c r="S21" s="47">
        <f t="shared" ref="S21" si="23">K21/G21*100</f>
        <v>67.132104229876717</v>
      </c>
      <c r="T21" s="47"/>
      <c r="U21" s="47"/>
      <c r="V21" s="47">
        <f t="shared" ref="V21" si="24">N21/J21*100</f>
        <v>67.132104229876717</v>
      </c>
      <c r="W21" s="47"/>
      <c r="X21" s="47"/>
      <c r="Y21" s="64"/>
      <c r="Z21" s="48"/>
    </row>
  </sheetData>
  <mergeCells count="13">
    <mergeCell ref="A20:A21"/>
    <mergeCell ref="A4:B4"/>
    <mergeCell ref="A1:V1"/>
    <mergeCell ref="O2:R2"/>
    <mergeCell ref="K2:N2"/>
    <mergeCell ref="B2:B3"/>
    <mergeCell ref="S2:V2"/>
    <mergeCell ref="G2:J2"/>
    <mergeCell ref="C2:F2"/>
    <mergeCell ref="Z2:Z3"/>
    <mergeCell ref="X2:X3"/>
    <mergeCell ref="Y2:Y3"/>
    <mergeCell ref="W2:W3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4" t="s">
        <v>1</v>
      </c>
      <c r="C2" s="99" t="s">
        <v>17</v>
      </c>
      <c r="D2" s="100" t="s">
        <v>38</v>
      </c>
      <c r="E2" s="100"/>
      <c r="F2" s="100"/>
      <c r="G2" s="101" t="s">
        <v>46</v>
      </c>
      <c r="H2" s="101"/>
      <c r="I2" s="101"/>
      <c r="J2" s="102" t="s">
        <v>44</v>
      </c>
      <c r="K2" s="103"/>
      <c r="L2" s="104"/>
      <c r="M2" s="105" t="s">
        <v>39</v>
      </c>
      <c r="N2" s="105" t="s">
        <v>40</v>
      </c>
    </row>
    <row r="3" spans="1:14" ht="25.5" x14ac:dyDescent="0.25">
      <c r="A3" s="98"/>
      <c r="B3" s="5" t="s">
        <v>2</v>
      </c>
      <c r="C3" s="99"/>
      <c r="D3" s="6" t="s">
        <v>22</v>
      </c>
      <c r="E3" s="6" t="s">
        <v>23</v>
      </c>
      <c r="F3" s="6" t="s">
        <v>24</v>
      </c>
      <c r="G3" s="6" t="s">
        <v>22</v>
      </c>
      <c r="H3" s="6" t="s">
        <v>23</v>
      </c>
      <c r="I3" s="6" t="s">
        <v>24</v>
      </c>
      <c r="J3" s="6" t="s">
        <v>22</v>
      </c>
      <c r="K3" s="6" t="s">
        <v>23</v>
      </c>
      <c r="L3" s="6" t="s">
        <v>24</v>
      </c>
      <c r="M3" s="106"/>
      <c r="N3" s="106"/>
    </row>
    <row r="4" spans="1:14" x14ac:dyDescent="0.25">
      <c r="A4" s="7" t="s">
        <v>3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</row>
    <row r="5" spans="1:14" ht="70.5" customHeight="1" x14ac:dyDescent="0.25">
      <c r="A5" s="10">
        <v>1</v>
      </c>
      <c r="B5" s="95" t="s">
        <v>42</v>
      </c>
      <c r="C5" s="95"/>
      <c r="D5" s="11">
        <f>SUM(D6:D7)</f>
        <v>9048313</v>
      </c>
      <c r="E5" s="11">
        <f>SUM(E6:E7)</f>
        <v>0</v>
      </c>
      <c r="F5" s="11">
        <f t="shared" ref="F5" si="0">SUM(F6:F7)</f>
        <v>9048313</v>
      </c>
      <c r="G5" s="11">
        <f>SUM(G6:G7)</f>
        <v>3127240</v>
      </c>
      <c r="H5" s="11">
        <f>SUM(H6:H7)</f>
        <v>0</v>
      </c>
      <c r="I5" s="11">
        <f>SUM(I6:I7)</f>
        <v>3127240</v>
      </c>
      <c r="J5" s="11">
        <f>G5/D5*100</f>
        <v>34.561580705707243</v>
      </c>
      <c r="K5" s="11">
        <v>0</v>
      </c>
      <c r="L5" s="11">
        <f>I5/F5*100</f>
        <v>34.561580705707243</v>
      </c>
      <c r="M5" s="15">
        <f>SUM(M6:M7)</f>
        <v>9048313</v>
      </c>
      <c r="N5" s="11">
        <f>M5/D5*100</f>
        <v>100</v>
      </c>
    </row>
    <row r="6" spans="1:14" ht="58.5" customHeight="1" x14ac:dyDescent="0.25">
      <c r="A6" s="12" t="s">
        <v>4</v>
      </c>
      <c r="B6" s="13" t="s">
        <v>19</v>
      </c>
      <c r="C6" s="13" t="s">
        <v>45</v>
      </c>
      <c r="D6" s="13">
        <f t="shared" ref="D6:D7" si="1">E6+F6</f>
        <v>24540</v>
      </c>
      <c r="E6" s="13">
        <v>0</v>
      </c>
      <c r="F6" s="13">
        <v>24540</v>
      </c>
      <c r="G6" s="13">
        <f>H6+I6</f>
        <v>0</v>
      </c>
      <c r="H6" s="13">
        <v>0</v>
      </c>
      <c r="I6" s="13">
        <v>0</v>
      </c>
      <c r="J6" s="14">
        <f>G6/D6*100</f>
        <v>0</v>
      </c>
      <c r="K6" s="14">
        <v>0</v>
      </c>
      <c r="L6" s="14">
        <f>I6/F6*100</f>
        <v>0</v>
      </c>
      <c r="M6" s="16">
        <f>F6</f>
        <v>24540</v>
      </c>
      <c r="N6" s="14">
        <f>M6/D6*100</f>
        <v>100</v>
      </c>
    </row>
    <row r="7" spans="1:14" ht="34.5" customHeight="1" x14ac:dyDescent="0.25">
      <c r="A7" s="12" t="s">
        <v>5</v>
      </c>
      <c r="B7" s="13" t="s">
        <v>43</v>
      </c>
      <c r="C7" s="13" t="s">
        <v>45</v>
      </c>
      <c r="D7" s="13">
        <f t="shared" si="1"/>
        <v>9023773</v>
      </c>
      <c r="E7" s="13">
        <v>0</v>
      </c>
      <c r="F7" s="13">
        <v>9023773</v>
      </c>
      <c r="G7" s="13">
        <f t="shared" ref="G7" si="2">H7+I7</f>
        <v>3127240</v>
      </c>
      <c r="H7" s="13">
        <v>0</v>
      </c>
      <c r="I7" s="13">
        <v>3127240</v>
      </c>
      <c r="J7" s="14">
        <f>G7/D7*100</f>
        <v>34.655570347348053</v>
      </c>
      <c r="K7" s="14">
        <v>0</v>
      </c>
      <c r="L7" s="14">
        <f>I7/F7*100</f>
        <v>34.655570347348053</v>
      </c>
      <c r="M7" s="16">
        <f>F7</f>
        <v>9023773</v>
      </c>
      <c r="N7" s="14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24" t="s">
        <v>1</v>
      </c>
      <c r="C1" s="115" t="s">
        <v>17</v>
      </c>
      <c r="D1" s="116" t="s">
        <v>62</v>
      </c>
      <c r="E1" s="116"/>
      <c r="F1" s="116"/>
      <c r="G1" s="116"/>
      <c r="H1" s="116" t="s">
        <v>63</v>
      </c>
      <c r="I1" s="116"/>
      <c r="J1" s="116"/>
      <c r="K1" s="116"/>
      <c r="L1" s="117" t="s">
        <v>73</v>
      </c>
      <c r="M1" s="118"/>
      <c r="N1" s="118"/>
      <c r="O1" s="119"/>
      <c r="P1" s="111" t="s">
        <v>64</v>
      </c>
      <c r="Q1" s="111"/>
      <c r="R1" s="111"/>
      <c r="S1" s="111"/>
      <c r="T1" s="111" t="s">
        <v>65</v>
      </c>
      <c r="U1" s="112"/>
      <c r="V1" s="112"/>
      <c r="W1" s="112"/>
    </row>
    <row r="2" spans="1:23" ht="22.5" x14ac:dyDescent="0.25">
      <c r="A2" s="114"/>
      <c r="B2" s="24" t="s">
        <v>2</v>
      </c>
      <c r="C2" s="115"/>
      <c r="D2" s="25" t="s">
        <v>22</v>
      </c>
      <c r="E2" s="25" t="s">
        <v>23</v>
      </c>
      <c r="F2" s="25" t="s">
        <v>47</v>
      </c>
      <c r="G2" s="25" t="s">
        <v>24</v>
      </c>
      <c r="H2" s="25" t="s">
        <v>22</v>
      </c>
      <c r="I2" s="25" t="s">
        <v>23</v>
      </c>
      <c r="J2" s="25" t="s">
        <v>47</v>
      </c>
      <c r="K2" s="25" t="s">
        <v>24</v>
      </c>
      <c r="L2" s="25" t="s">
        <v>22</v>
      </c>
      <c r="M2" s="25" t="s">
        <v>23</v>
      </c>
      <c r="N2" s="25" t="s">
        <v>47</v>
      </c>
      <c r="O2" s="25" t="s">
        <v>24</v>
      </c>
      <c r="P2" s="25" t="s">
        <v>22</v>
      </c>
      <c r="Q2" s="25" t="s">
        <v>23</v>
      </c>
      <c r="R2" s="25" t="s">
        <v>47</v>
      </c>
      <c r="S2" s="25" t="s">
        <v>24</v>
      </c>
      <c r="T2" s="25" t="s">
        <v>22</v>
      </c>
      <c r="U2" s="26" t="s">
        <v>23</v>
      </c>
      <c r="V2" s="25" t="s">
        <v>47</v>
      </c>
      <c r="W2" s="25" t="s">
        <v>24</v>
      </c>
    </row>
    <row r="3" spans="1:23" x14ac:dyDescent="0.25">
      <c r="A3" s="22" t="s">
        <v>3</v>
      </c>
      <c r="B3" s="22" t="s">
        <v>13</v>
      </c>
      <c r="C3" s="22" t="s">
        <v>26</v>
      </c>
      <c r="D3" s="22" t="s">
        <v>28</v>
      </c>
      <c r="E3" s="22" t="s">
        <v>15</v>
      </c>
      <c r="F3" s="22" t="s">
        <v>29</v>
      </c>
      <c r="G3" s="22" t="s">
        <v>29</v>
      </c>
      <c r="H3" s="22" t="s">
        <v>37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16</v>
      </c>
      <c r="Q3" s="22" t="s">
        <v>30</v>
      </c>
      <c r="R3" s="22" t="s">
        <v>61</v>
      </c>
      <c r="S3" s="22" t="s">
        <v>31</v>
      </c>
      <c r="T3" s="22" t="s">
        <v>32</v>
      </c>
      <c r="U3" s="22" t="s">
        <v>66</v>
      </c>
      <c r="V3" s="22" t="s">
        <v>54</v>
      </c>
      <c r="W3" s="22" t="s">
        <v>60</v>
      </c>
    </row>
    <row r="4" spans="1:23" x14ac:dyDescent="0.25">
      <c r="A4" s="113" t="s">
        <v>25</v>
      </c>
      <c r="B4" s="113"/>
      <c r="C4" s="113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95" t="s">
        <v>8</v>
      </c>
      <c r="C5" s="95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5</v>
      </c>
      <c r="B6" s="30" t="s">
        <v>52</v>
      </c>
      <c r="C6" s="4" t="s">
        <v>59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13</v>
      </c>
      <c r="B7" s="95" t="s">
        <v>67</v>
      </c>
      <c r="C7" s="95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6</v>
      </c>
      <c r="B8" s="32" t="s">
        <v>68</v>
      </c>
      <c r="C8" s="4" t="s">
        <v>59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7</v>
      </c>
      <c r="B9" s="32" t="s">
        <v>69</v>
      </c>
      <c r="C9" s="4" t="s">
        <v>59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9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95" t="s">
        <v>10</v>
      </c>
      <c r="C12" s="95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14</v>
      </c>
      <c r="C13" s="4" t="s">
        <v>59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16</v>
      </c>
      <c r="B14" s="107" t="s">
        <v>11</v>
      </c>
      <c r="C14" s="108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05" t="s">
        <v>18</v>
      </c>
      <c r="B15" s="32" t="s">
        <v>72</v>
      </c>
      <c r="C15" s="4" t="s">
        <v>59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9"/>
      <c r="B16" s="32" t="s">
        <v>55</v>
      </c>
      <c r="C16" s="4" t="s">
        <v>59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9"/>
      <c r="B17" s="32" t="s">
        <v>56</v>
      </c>
      <c r="C17" s="4" t="s">
        <v>59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0"/>
      <c r="B18" s="32" t="s">
        <v>57</v>
      </c>
      <c r="C18" s="4" t="s">
        <v>59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2022-09-13T07:57:39Z</cp:lastPrinted>
  <dcterms:created xsi:type="dcterms:W3CDTF">2012-05-22T08:33:39Z</dcterms:created>
  <dcterms:modified xsi:type="dcterms:W3CDTF">2022-11-14T08:45:35Z</dcterms:modified>
</cp:coreProperties>
</file>