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На сайт проект\"/>
    </mc:Choice>
  </mc:AlternateContent>
  <bookViews>
    <workbookView xWindow="0" yWindow="0" windowWidth="28800" windowHeight="11535"/>
  </bookViews>
  <sheets>
    <sheet name="15.09." sheetId="1" r:id="rId1"/>
  </sheets>
  <definedNames>
    <definedName name="LAST_CELL" localSheetId="0">'15.09.'!#REF!</definedName>
    <definedName name="_xlnm.Print_Titles" localSheetId="0">'15.09.'!$4:$4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6" i="1"/>
  <c r="J28" i="1"/>
  <c r="J29" i="1"/>
  <c r="J31" i="1"/>
  <c r="J32" i="1"/>
  <c r="J34" i="1"/>
  <c r="J35" i="1"/>
  <c r="J36" i="1"/>
  <c r="J40" i="1"/>
  <c r="J41" i="1"/>
  <c r="J42" i="1"/>
  <c r="J43" i="1"/>
  <c r="J44" i="1"/>
  <c r="J45" i="1"/>
  <c r="J46" i="1"/>
  <c r="J47" i="1"/>
  <c r="J49" i="1"/>
  <c r="J50" i="1"/>
  <c r="J51" i="1"/>
  <c r="J52" i="1"/>
  <c r="J53" i="1"/>
  <c r="J54" i="1"/>
  <c r="J56" i="1"/>
  <c r="J57" i="1"/>
  <c r="J59" i="1"/>
  <c r="J60" i="1"/>
  <c r="J61" i="1"/>
  <c r="J62" i="1"/>
  <c r="J66" i="1"/>
  <c r="J67" i="1"/>
  <c r="J68" i="1"/>
  <c r="J69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8" i="1"/>
  <c r="I31" i="1"/>
  <c r="I32" i="1"/>
  <c r="I34" i="1"/>
  <c r="I36" i="1"/>
  <c r="I40" i="1"/>
  <c r="I41" i="1"/>
  <c r="I42" i="1"/>
  <c r="I43" i="1"/>
  <c r="I44" i="1"/>
  <c r="I45" i="1"/>
  <c r="I46" i="1"/>
  <c r="I47" i="1"/>
  <c r="I49" i="1"/>
  <c r="I50" i="1"/>
  <c r="I51" i="1"/>
  <c r="I52" i="1"/>
  <c r="I53" i="1"/>
  <c r="I54" i="1"/>
  <c r="I56" i="1"/>
  <c r="I57" i="1"/>
  <c r="I59" i="1"/>
  <c r="I60" i="1"/>
  <c r="I61" i="1"/>
  <c r="I62" i="1"/>
  <c r="I63" i="1"/>
  <c r="I66" i="1"/>
  <c r="I67" i="1"/>
  <c r="I68" i="1"/>
  <c r="I69" i="1"/>
  <c r="I70" i="1"/>
  <c r="I71" i="1"/>
  <c r="I72" i="1"/>
  <c r="I73" i="1"/>
  <c r="H7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6" i="1"/>
  <c r="H28" i="1"/>
  <c r="H29" i="1"/>
  <c r="H31" i="1"/>
  <c r="H32" i="1"/>
  <c r="H34" i="1"/>
  <c r="H35" i="1"/>
  <c r="H36" i="1"/>
  <c r="H40" i="1"/>
  <c r="H41" i="1"/>
  <c r="H42" i="1"/>
  <c r="H43" i="1"/>
  <c r="H44" i="1"/>
  <c r="H45" i="1"/>
  <c r="H46" i="1"/>
  <c r="H49" i="1"/>
  <c r="H50" i="1"/>
  <c r="H51" i="1"/>
  <c r="H52" i="1"/>
  <c r="H53" i="1"/>
  <c r="H54" i="1"/>
  <c r="H56" i="1"/>
  <c r="H57" i="1"/>
  <c r="H59" i="1"/>
  <c r="H60" i="1"/>
  <c r="H61" i="1"/>
  <c r="H62" i="1"/>
  <c r="H66" i="1"/>
  <c r="H67" i="1"/>
  <c r="H68" i="1"/>
  <c r="H69" i="1"/>
  <c r="G7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6" i="1"/>
  <c r="G28" i="1"/>
  <c r="G29" i="1"/>
  <c r="G31" i="1"/>
  <c r="G32" i="1"/>
  <c r="G34" i="1"/>
  <c r="G35" i="1"/>
  <c r="G36" i="1"/>
  <c r="G37" i="1"/>
  <c r="G40" i="1"/>
  <c r="G41" i="1"/>
  <c r="G42" i="1"/>
  <c r="G43" i="1"/>
  <c r="G44" i="1"/>
  <c r="G45" i="1"/>
  <c r="G46" i="1"/>
  <c r="G47" i="1"/>
  <c r="G49" i="1"/>
  <c r="G50" i="1"/>
  <c r="G51" i="1"/>
  <c r="G52" i="1"/>
  <c r="G53" i="1"/>
  <c r="G54" i="1"/>
  <c r="G56" i="1"/>
  <c r="G57" i="1"/>
  <c r="G59" i="1"/>
  <c r="G60" i="1"/>
  <c r="G61" i="1"/>
  <c r="G62" i="1"/>
  <c r="G63" i="1"/>
  <c r="G66" i="1"/>
  <c r="G67" i="1"/>
  <c r="G68" i="1"/>
  <c r="G69" i="1"/>
  <c r="G70" i="1"/>
  <c r="G71" i="1"/>
  <c r="G72" i="1"/>
  <c r="G73" i="1"/>
  <c r="D33" i="1" l="1"/>
  <c r="E33" i="1"/>
  <c r="F33" i="1"/>
  <c r="I33" i="1" l="1"/>
  <c r="C33" i="1"/>
  <c r="J33" i="1" s="1"/>
  <c r="C55" i="1"/>
  <c r="D39" i="1"/>
  <c r="E39" i="1"/>
  <c r="F39" i="1"/>
  <c r="C39" i="1"/>
  <c r="J39" i="1" l="1"/>
  <c r="G39" i="1"/>
  <c r="I39" i="1"/>
  <c r="H39" i="1"/>
  <c r="B58" i="1"/>
  <c r="B33" i="1"/>
  <c r="H33" i="1" l="1"/>
  <c r="G33" i="1"/>
  <c r="C58" i="1"/>
  <c r="B65" i="1" l="1"/>
  <c r="B27" i="1"/>
  <c r="B64" i="1" l="1"/>
  <c r="C20" i="1"/>
  <c r="B20" i="1"/>
  <c r="C65" i="1" l="1"/>
  <c r="C64" i="1" s="1"/>
  <c r="C48" i="1"/>
  <c r="C30" i="1"/>
  <c r="C27" i="1"/>
  <c r="B55" i="1"/>
  <c r="B48" i="1"/>
  <c r="B30" i="1"/>
  <c r="B25" i="1" s="1"/>
  <c r="B8" i="1" s="1"/>
  <c r="B38" i="1" l="1"/>
  <c r="C38" i="1"/>
  <c r="C25" i="1"/>
  <c r="C8" i="1" s="1"/>
  <c r="E65" i="1"/>
  <c r="F65" i="1"/>
  <c r="C6" i="1" l="1"/>
  <c r="C74" i="1" s="1"/>
  <c r="B6" i="1"/>
  <c r="B74" i="1" s="1"/>
  <c r="E64" i="1" l="1"/>
  <c r="F64" i="1"/>
  <c r="D65" i="1"/>
  <c r="D64" i="1" l="1"/>
  <c r="I65" i="1"/>
  <c r="J65" i="1"/>
  <c r="H65" i="1"/>
  <c r="G65" i="1"/>
  <c r="E20" i="1"/>
  <c r="F20" i="1"/>
  <c r="D20" i="1"/>
  <c r="I20" i="1" l="1"/>
  <c r="G20" i="1"/>
  <c r="J20" i="1"/>
  <c r="H20" i="1"/>
  <c r="J64" i="1"/>
  <c r="H64" i="1"/>
  <c r="G64" i="1"/>
  <c r="I64" i="1"/>
  <c r="F58" i="1"/>
  <c r="E58" i="1"/>
  <c r="D58" i="1"/>
  <c r="F48" i="1"/>
  <c r="E48" i="1"/>
  <c r="D48" i="1"/>
  <c r="F30" i="1"/>
  <c r="E30" i="1"/>
  <c r="D30" i="1"/>
  <c r="F27" i="1"/>
  <c r="E27" i="1"/>
  <c r="D27" i="1"/>
  <c r="I27" i="1" l="1"/>
  <c r="G27" i="1"/>
  <c r="J27" i="1"/>
  <c r="H27" i="1"/>
  <c r="G58" i="1"/>
  <c r="I58" i="1"/>
  <c r="J58" i="1"/>
  <c r="H58" i="1"/>
  <c r="J48" i="1"/>
  <c r="H48" i="1"/>
  <c r="G48" i="1"/>
  <c r="I48" i="1"/>
  <c r="J30" i="1"/>
  <c r="H30" i="1"/>
  <c r="I30" i="1"/>
  <c r="G30" i="1"/>
  <c r="F25" i="1"/>
  <c r="F8" i="1" s="1"/>
  <c r="E25" i="1"/>
  <c r="E8" i="1" s="1"/>
  <c r="D25" i="1"/>
  <c r="E55" i="1"/>
  <c r="F55" i="1"/>
  <c r="D55" i="1"/>
  <c r="J55" i="1" l="1"/>
  <c r="H55" i="1"/>
  <c r="G55" i="1"/>
  <c r="I55" i="1"/>
  <c r="D8" i="1"/>
  <c r="J25" i="1"/>
  <c r="H25" i="1"/>
  <c r="I25" i="1"/>
  <c r="G25" i="1"/>
  <c r="D38" i="1"/>
  <c r="F38" i="1"/>
  <c r="E38" i="1"/>
  <c r="E6" i="1" s="1"/>
  <c r="D6" i="1" l="1"/>
  <c r="J38" i="1"/>
  <c r="G38" i="1"/>
  <c r="I38" i="1"/>
  <c r="H38" i="1"/>
  <c r="H8" i="1"/>
  <c r="I8" i="1"/>
  <c r="G8" i="1"/>
  <c r="J8" i="1"/>
  <c r="F6" i="1"/>
  <c r="E74" i="1"/>
  <c r="D74" i="1"/>
  <c r="G74" i="1" l="1"/>
  <c r="I74" i="1"/>
  <c r="J74" i="1"/>
  <c r="H74" i="1"/>
  <c r="G6" i="1"/>
  <c r="I6" i="1"/>
  <c r="J6" i="1"/>
  <c r="H6" i="1"/>
  <c r="F74" i="1"/>
</calcChain>
</file>

<file path=xl/sharedStrings.xml><?xml version="1.0" encoding="utf-8"?>
<sst xmlns="http://schemas.openxmlformats.org/spreadsheetml/2006/main" count="82" uniqueCount="80">
  <si>
    <t xml:space="preserve">Наименование </t>
  </si>
  <si>
    <t>НАЛОГОВЫЕ И НЕНАЛОГОВЫЕ ДОХОДЫ</t>
  </si>
  <si>
    <t>НАЛОГИ НА ПРИБЫЛЬ, ДОХОДЫ</t>
  </si>
  <si>
    <t>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</si>
  <si>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</si>
  <si>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</si>
  <si>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</si>
  <si>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</si>
  <si>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</si>
  <si>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</si>
  <si>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</si>
  <si>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</si>
  <si>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</si>
  <si>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</si>
  <si>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</si>
  <si>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</si>
  <si>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</si>
  <si>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</si>
  <si>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</si>
  <si>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</si>
  <si>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</si>
  <si>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</si>
  <si>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</si>
  <si>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</si>
  <si>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</si>
  <si>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</si>
  <si>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</si>
  <si>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</si>
  <si>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</si>
  <si>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</si>
  <si>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</si>
  <si>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</si>
  <si>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</si>
  <si>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</si>
  <si>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</si>
  <si>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</si>
  <si>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</si>
  <si>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</si>
  <si>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</si>
  <si>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</si>
  <si>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</si>
  <si>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</si>
  <si>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</si>
  <si>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</si>
  <si>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</si>
  <si>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</si>
  <si>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</si>
  <si>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</si>
  <si>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</si>
  <si>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</si>
  <si>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</si>
  <si>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</si>
  <si>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</si>
  <si>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</si>
  <si>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</si>
  <si>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</si>
  <si>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</si>
  <si>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</si>
  <si>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</si>
  <si>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</si>
  <si>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</si>
  <si>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Единый налог на вмененный доход для отдельных видов деятельности</t>
  </si>
  <si>
    <t>Прочие неналоговые доходы</t>
  </si>
  <si>
    <t xml:space="preserve">Прочие безвозмездные поступления 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</si>
  <si>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</si>
  <si>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</si>
  <si>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Сведения о доходах бюджета  города Нефтеюганска по видам доходов на 2023 год и плановый период 2024 и 2025 годов с ожидаемым исполнением за 2022 год и отчетом за 2021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</si>
  <si>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</si>
  <si>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Задолженность и перерасчеты по отмененным налогам, сборам и иным обязательным платежам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</si>
  <si>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</si>
  <si>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</si>
  <si>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отношение,%</t>
  </si>
  <si>
    <t xml:space="preserve">Сравнение плана 2023 года с оценкой за 2022 год </t>
  </si>
  <si>
    <t xml:space="preserve">Сравнение плана 2023 года с отчетом за 2021 год </t>
  </si>
  <si>
    <t xml:space="preserve"> 2021 год               (Отчет), руб.</t>
  </si>
  <si>
    <t>2022 год             (Оценка), руб.</t>
  </si>
  <si>
    <t xml:space="preserve"> 2023 год  (Проект), руб.</t>
  </si>
  <si>
    <t xml:space="preserve"> 2024 год  (Проект), руб.</t>
  </si>
  <si>
    <t xml:space="preserve"> 2025 год  (Проект), руб.</t>
  </si>
  <si>
    <t>отклонение,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</si>
</sst>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?"/>
    <numFmt numFmtId="166" formatCode="_-* #,##0\ _F_-;\-* #,##0\ _F_-;_-* &quot;-&quot;\ _F_-;_-@_-"/>
    <numFmt numFmtId="167" formatCode="_-* #,##0.00\ _F_-;\-* #,##0.00\ _F_-;_-* &quot;-&quot;??\ _F_-;_-@_-"/>
    <numFmt numFmtId="168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8"/>
      <name val="Helvetica-Narrow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Тысячи [0]_Example " xfId="3"/>
    <cellStyle name="Тысячи_Example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4"/>
  <sheetViews>
    <sheetView showGridLines="0" tabSelected="1" topLeftCell="A61" zoomScale="90" zoomScaleNormal="90" workbookViewId="0">
      <pane xSplit="1" topLeftCell="B1" activePane="topRight" state="frozen"/>
      <selection pane="topRight" activeCell="C89" sqref="C89"/>
    </sheetView>
  </sheetViews>
  <sheetFormatPr defaultColWidth="9.140625" defaultRowHeight="12.75" customHeight="1" outlineLevelRow="7"/>
  <cols>
    <col min="1" max="1" width="81.42578125" style="19" customWidth="1"/>
    <col min="2" max="4" width="20" style="18" customWidth="1"/>
    <col min="5" max="7" width="21.42578125" style="18" customWidth="1"/>
    <col min="8" max="8" width="18.140625" style="18" customWidth="1"/>
    <col min="9" max="9" width="21.42578125" style="18" customWidth="1"/>
    <col min="10" max="10" width="16.42578125" style="18" customWidth="1"/>
    <col min="11" max="16384" width="9.140625" style="3"/>
  </cols>
  <sheetData>
    <row r="1" spans="1:10" ht="15.75">
      <c r="A1" s="2"/>
      <c r="B1" s="1"/>
      <c r="C1" s="1"/>
      <c r="D1" s="1"/>
      <c r="E1" s="1"/>
      <c r="F1" s="1"/>
      <c r="G1" s="1"/>
      <c r="H1" s="1"/>
      <c r="I1" s="1"/>
      <c r="J1" s="1"/>
    </row>
    <row r="2" spans="1:10" ht="50.25" customHeight="1">
      <c r="A2" s="26" t="s">
        <v>66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8.75">
      <c r="A3" s="2"/>
      <c r="B3" s="4"/>
      <c r="C3" s="4"/>
      <c r="D3" s="4"/>
      <c r="E3" s="4"/>
      <c r="F3" s="20"/>
      <c r="G3" s="20"/>
      <c r="H3" s="20"/>
      <c r="I3" s="20"/>
      <c r="J3" s="20"/>
    </row>
    <row r="4" spans="1:10" ht="46.5" customHeight="1">
      <c r="A4" s="5" t="s">
        <v>0</v>
      </c>
      <c r="B4" s="27" t="s">
        <v>74</v>
      </c>
      <c r="C4" s="27" t="s">
        <v>75</v>
      </c>
      <c r="D4" s="27" t="s">
        <v>76</v>
      </c>
      <c r="E4" s="27" t="s">
        <v>77</v>
      </c>
      <c r="F4" s="27" t="s">
        <v>78</v>
      </c>
      <c r="G4" s="29" t="s">
        <v>73</v>
      </c>
      <c r="H4" s="30"/>
      <c r="I4" s="29" t="s">
        <v>72</v>
      </c>
      <c r="J4" s="30"/>
    </row>
    <row r="5" spans="1:10" ht="26.25" customHeight="1">
      <c r="A5" s="5"/>
      <c r="B5" s="28"/>
      <c r="C5" s="28"/>
      <c r="D5" s="28"/>
      <c r="E5" s="28"/>
      <c r="F5" s="28"/>
      <c r="G5" s="21" t="s">
        <v>79</v>
      </c>
      <c r="H5" s="21" t="s">
        <v>71</v>
      </c>
      <c r="I5" s="21" t="s">
        <v>79</v>
      </c>
      <c r="J5" s="21" t="s">
        <v>71</v>
      </c>
    </row>
    <row r="6" spans="1:10" ht="23.25" customHeight="1" collapsed="1">
      <c r="A6" s="6" t="s">
        <v>1</v>
      </c>
      <c r="B6" s="7">
        <f>B8+B38</f>
        <v>3740080281.0799994</v>
      </c>
      <c r="C6" s="7">
        <f>C8+C38</f>
        <v>4638838015</v>
      </c>
      <c r="D6" s="7">
        <f>D8+D38</f>
        <v>4581236239</v>
      </c>
      <c r="E6" s="7">
        <f>E8+E38</f>
        <v>4481638954</v>
      </c>
      <c r="F6" s="7">
        <f>F8+F38</f>
        <v>4571724954</v>
      </c>
      <c r="G6" s="7">
        <f>D6-B6</f>
        <v>841155957.92000055</v>
      </c>
      <c r="H6" s="24">
        <f>D6/B6*100</f>
        <v>122.49031824731595</v>
      </c>
      <c r="I6" s="7">
        <f>D6-C6</f>
        <v>-57601776</v>
      </c>
      <c r="J6" s="24">
        <f>D6/C6*100</f>
        <v>98.758271450442109</v>
      </c>
    </row>
    <row r="7" spans="1:10" ht="15.75" hidden="1" outlineLevel="1">
      <c r="A7" s="6" t="s">
        <v>2</v>
      </c>
      <c r="B7" s="7">
        <v>1409870497.97</v>
      </c>
      <c r="C7" s="7">
        <v>1409870497.97</v>
      </c>
      <c r="D7" s="7">
        <v>1409870497.97</v>
      </c>
      <c r="E7" s="7">
        <v>1409870497.97</v>
      </c>
      <c r="F7" s="7">
        <v>1409870497.97</v>
      </c>
      <c r="G7" s="7">
        <f t="shared" ref="G7:G70" si="0">D7-B7</f>
        <v>0</v>
      </c>
      <c r="H7" s="24">
        <f t="shared" ref="H7:H69" si="1">D7/B7*100</f>
        <v>100</v>
      </c>
      <c r="I7" s="7">
        <f t="shared" ref="I7:I70" si="2">D7-C7</f>
        <v>0</v>
      </c>
      <c r="J7" s="24">
        <f t="shared" ref="J7:J69" si="3">D7/C7*100</f>
        <v>100</v>
      </c>
    </row>
    <row r="8" spans="1:10" ht="15.75" outlineLevel="1">
      <c r="A8" s="8" t="s">
        <v>3</v>
      </c>
      <c r="B8" s="7">
        <f>B9+B15+B20+B25+B33+B37</f>
        <v>2940684139.3299994</v>
      </c>
      <c r="C8" s="7">
        <f t="shared" ref="C8:F8" si="4">C9+C15+C20+C25+C33+C37</f>
        <v>3978948950</v>
      </c>
      <c r="D8" s="7">
        <f t="shared" si="4"/>
        <v>4055325900</v>
      </c>
      <c r="E8" s="7">
        <f t="shared" si="4"/>
        <v>3984331600</v>
      </c>
      <c r="F8" s="7">
        <f t="shared" si="4"/>
        <v>4082925400</v>
      </c>
      <c r="G8" s="7">
        <f t="shared" si="0"/>
        <v>1114641760.6700006</v>
      </c>
      <c r="H8" s="24">
        <f t="shared" si="1"/>
        <v>137.90416474052049</v>
      </c>
      <c r="I8" s="7">
        <f t="shared" si="2"/>
        <v>76376950</v>
      </c>
      <c r="J8" s="24">
        <f t="shared" si="3"/>
        <v>101.91952575817793</v>
      </c>
    </row>
    <row r="9" spans="1:10" ht="19.5" customHeight="1" outlineLevel="2" collapsed="1">
      <c r="A9" s="9" t="s">
        <v>4</v>
      </c>
      <c r="B9" s="22">
        <v>2062182429.6399999</v>
      </c>
      <c r="C9" s="22">
        <v>3062320100</v>
      </c>
      <c r="D9" s="22">
        <v>3167941800</v>
      </c>
      <c r="E9" s="22">
        <v>3122314300</v>
      </c>
      <c r="F9" s="22">
        <v>3220771500</v>
      </c>
      <c r="G9" s="22">
        <f t="shared" si="0"/>
        <v>1105759370.3600001</v>
      </c>
      <c r="H9" s="25">
        <f t="shared" si="1"/>
        <v>153.62083172016142</v>
      </c>
      <c r="I9" s="22">
        <f t="shared" si="2"/>
        <v>105621700</v>
      </c>
      <c r="J9" s="25">
        <f t="shared" si="3"/>
        <v>103.44907444522211</v>
      </c>
    </row>
    <row r="10" spans="1:10" ht="61.15" hidden="1" customHeight="1" outlineLevel="3">
      <c r="A10" s="10" t="s">
        <v>5</v>
      </c>
      <c r="B10" s="22">
        <v>1716313767.3599999</v>
      </c>
      <c r="C10" s="22">
        <v>1716313767.3599999</v>
      </c>
      <c r="D10" s="22">
        <v>1716313767.3599999</v>
      </c>
      <c r="E10" s="22">
        <v>1716313767.3599999</v>
      </c>
      <c r="F10" s="22">
        <v>1716313767.3599999</v>
      </c>
      <c r="G10" s="22">
        <f t="shared" si="0"/>
        <v>0</v>
      </c>
      <c r="H10" s="25">
        <f t="shared" si="1"/>
        <v>100</v>
      </c>
      <c r="I10" s="22">
        <f t="shared" si="2"/>
        <v>0</v>
      </c>
      <c r="J10" s="25">
        <f t="shared" si="3"/>
        <v>100</v>
      </c>
    </row>
    <row r="11" spans="1:10" ht="94.5" hidden="1" outlineLevel="3">
      <c r="A11" s="10" t="s">
        <v>6</v>
      </c>
      <c r="B11" s="22">
        <v>7763819.6100000003</v>
      </c>
      <c r="C11" s="22">
        <v>7763819.6100000003</v>
      </c>
      <c r="D11" s="22">
        <v>7763819.6100000003</v>
      </c>
      <c r="E11" s="22">
        <v>7763819.6100000003</v>
      </c>
      <c r="F11" s="22">
        <v>7763819.6100000003</v>
      </c>
      <c r="G11" s="22">
        <f t="shared" si="0"/>
        <v>0</v>
      </c>
      <c r="H11" s="25">
        <f t="shared" si="1"/>
        <v>100</v>
      </c>
      <c r="I11" s="22">
        <f t="shared" si="2"/>
        <v>0</v>
      </c>
      <c r="J11" s="25">
        <f t="shared" si="3"/>
        <v>100</v>
      </c>
    </row>
    <row r="12" spans="1:10" ht="31.5" hidden="1" outlineLevel="3">
      <c r="A12" s="9" t="s">
        <v>7</v>
      </c>
      <c r="B12" s="22">
        <v>5362479.66</v>
      </c>
      <c r="C12" s="22">
        <v>5362479.66</v>
      </c>
      <c r="D12" s="22">
        <v>5362479.66</v>
      </c>
      <c r="E12" s="22">
        <v>5362479.66</v>
      </c>
      <c r="F12" s="22">
        <v>5362479.66</v>
      </c>
      <c r="G12" s="22">
        <f t="shared" si="0"/>
        <v>0</v>
      </c>
      <c r="H12" s="25">
        <f t="shared" si="1"/>
        <v>100</v>
      </c>
      <c r="I12" s="22">
        <f t="shared" si="2"/>
        <v>0</v>
      </c>
      <c r="J12" s="25">
        <f t="shared" si="3"/>
        <v>100</v>
      </c>
    </row>
    <row r="13" spans="1:10" ht="78.75" hidden="1" outlineLevel="3">
      <c r="A13" s="10" t="s">
        <v>8</v>
      </c>
      <c r="B13" s="22">
        <v>15524058.98</v>
      </c>
      <c r="C13" s="22">
        <v>15524058.98</v>
      </c>
      <c r="D13" s="22">
        <v>15524058.98</v>
      </c>
      <c r="E13" s="22">
        <v>15524058.98</v>
      </c>
      <c r="F13" s="22">
        <v>15524058.98</v>
      </c>
      <c r="G13" s="22">
        <f t="shared" si="0"/>
        <v>0</v>
      </c>
      <c r="H13" s="25">
        <f t="shared" si="1"/>
        <v>100</v>
      </c>
      <c r="I13" s="22">
        <f t="shared" si="2"/>
        <v>0</v>
      </c>
      <c r="J13" s="25">
        <f t="shared" si="3"/>
        <v>100</v>
      </c>
    </row>
    <row r="14" spans="1:10" ht="15.75" hidden="1" customHeight="1" outlineLevel="1">
      <c r="A14" s="11" t="s">
        <v>9</v>
      </c>
      <c r="B14" s="22">
        <v>8774519.4299999997</v>
      </c>
      <c r="C14" s="22">
        <v>8192400</v>
      </c>
      <c r="D14" s="22">
        <v>8192400</v>
      </c>
      <c r="E14" s="22">
        <v>8192400</v>
      </c>
      <c r="F14" s="22">
        <v>8192400</v>
      </c>
      <c r="G14" s="22">
        <f t="shared" si="0"/>
        <v>-582119.4299999997</v>
      </c>
      <c r="H14" s="25">
        <f t="shared" si="1"/>
        <v>93.365797014367089</v>
      </c>
      <c r="I14" s="22">
        <f t="shared" si="2"/>
        <v>0</v>
      </c>
      <c r="J14" s="25">
        <f t="shared" si="3"/>
        <v>100</v>
      </c>
    </row>
    <row r="15" spans="1:10" ht="31.5" outlineLevel="2" collapsed="1">
      <c r="A15" s="9" t="s">
        <v>10</v>
      </c>
      <c r="B15" s="22">
        <v>9266818.25</v>
      </c>
      <c r="C15" s="22">
        <v>10134400</v>
      </c>
      <c r="D15" s="22">
        <v>8192400</v>
      </c>
      <c r="E15" s="22">
        <v>8192400</v>
      </c>
      <c r="F15" s="22">
        <v>8192400</v>
      </c>
      <c r="G15" s="22">
        <f t="shared" si="0"/>
        <v>-1074418.25</v>
      </c>
      <c r="H15" s="25">
        <f t="shared" si="1"/>
        <v>88.405748111008862</v>
      </c>
      <c r="I15" s="22">
        <f t="shared" si="2"/>
        <v>-1942000</v>
      </c>
      <c r="J15" s="25">
        <f t="shared" si="3"/>
        <v>80.837543416482475</v>
      </c>
    </row>
    <row r="16" spans="1:10" ht="63" hidden="1" outlineLevel="3">
      <c r="A16" s="9" t="s">
        <v>11</v>
      </c>
      <c r="B16" s="22"/>
      <c r="C16" s="22"/>
      <c r="D16" s="22"/>
      <c r="E16" s="22"/>
      <c r="F16" s="22"/>
      <c r="G16" s="22">
        <f t="shared" si="0"/>
        <v>0</v>
      </c>
      <c r="H16" s="25" t="e">
        <f t="shared" si="1"/>
        <v>#DIV/0!</v>
      </c>
      <c r="I16" s="22">
        <f t="shared" si="2"/>
        <v>0</v>
      </c>
      <c r="J16" s="25" t="e">
        <f t="shared" si="3"/>
        <v>#DIV/0!</v>
      </c>
    </row>
    <row r="17" spans="1:10" ht="78.75" hidden="1" outlineLevel="3">
      <c r="A17" s="10" t="s">
        <v>12</v>
      </c>
      <c r="B17" s="22"/>
      <c r="C17" s="22"/>
      <c r="D17" s="22"/>
      <c r="E17" s="22"/>
      <c r="F17" s="22"/>
      <c r="G17" s="22">
        <f t="shared" si="0"/>
        <v>0</v>
      </c>
      <c r="H17" s="25" t="e">
        <f t="shared" si="1"/>
        <v>#DIV/0!</v>
      </c>
      <c r="I17" s="22">
        <f t="shared" si="2"/>
        <v>0</v>
      </c>
      <c r="J17" s="25" t="e">
        <f t="shared" si="3"/>
        <v>#DIV/0!</v>
      </c>
    </row>
    <row r="18" spans="1:10" ht="63" hidden="1" outlineLevel="3">
      <c r="A18" s="9" t="s">
        <v>13</v>
      </c>
      <c r="B18" s="22"/>
      <c r="C18" s="22"/>
      <c r="D18" s="22"/>
      <c r="E18" s="22"/>
      <c r="F18" s="22"/>
      <c r="G18" s="22">
        <f t="shared" si="0"/>
        <v>0</v>
      </c>
      <c r="H18" s="25" t="e">
        <f t="shared" si="1"/>
        <v>#DIV/0!</v>
      </c>
      <c r="I18" s="22">
        <f t="shared" si="2"/>
        <v>0</v>
      </c>
      <c r="J18" s="25" t="e">
        <f t="shared" si="3"/>
        <v>#DIV/0!</v>
      </c>
    </row>
    <row r="19" spans="1:10" ht="63" hidden="1" outlineLevel="3">
      <c r="A19" s="9" t="s">
        <v>14</v>
      </c>
      <c r="B19" s="22"/>
      <c r="C19" s="22"/>
      <c r="D19" s="22"/>
      <c r="E19" s="22"/>
      <c r="F19" s="22"/>
      <c r="G19" s="22">
        <f t="shared" si="0"/>
        <v>0</v>
      </c>
      <c r="H19" s="25" t="e">
        <f t="shared" si="1"/>
        <v>#DIV/0!</v>
      </c>
      <c r="I19" s="22">
        <f t="shared" si="2"/>
        <v>0</v>
      </c>
      <c r="J19" s="25" t="e">
        <f t="shared" si="3"/>
        <v>#DIV/0!</v>
      </c>
    </row>
    <row r="20" spans="1:10" ht="15.75" outlineLevel="1">
      <c r="A20" s="11" t="s">
        <v>15</v>
      </c>
      <c r="B20" s="22">
        <f>B21+B23+B24+B22</f>
        <v>633540362.81000006</v>
      </c>
      <c r="C20" s="22">
        <f>C21+C23+C24+C22</f>
        <v>671275150</v>
      </c>
      <c r="D20" s="22">
        <f>D21+D23+D24</f>
        <v>653327200</v>
      </c>
      <c r="E20" s="22">
        <f>E21+E23+E24</f>
        <v>628326600</v>
      </c>
      <c r="F20" s="22">
        <f>F21+F23+F24</f>
        <v>628328200</v>
      </c>
      <c r="G20" s="22">
        <f t="shared" si="0"/>
        <v>19786837.189999938</v>
      </c>
      <c r="H20" s="25">
        <f t="shared" si="1"/>
        <v>103.12321650703321</v>
      </c>
      <c r="I20" s="22">
        <f t="shared" si="2"/>
        <v>-17947950</v>
      </c>
      <c r="J20" s="25">
        <f t="shared" si="3"/>
        <v>97.326290121122454</v>
      </c>
    </row>
    <row r="21" spans="1:10" ht="21" customHeight="1" outlineLevel="2">
      <c r="A21" s="9" t="s">
        <v>16</v>
      </c>
      <c r="B21" s="22">
        <v>585986380.48000002</v>
      </c>
      <c r="C21" s="22">
        <v>646736000</v>
      </c>
      <c r="D21" s="22">
        <v>625000000</v>
      </c>
      <c r="E21" s="22">
        <v>600000000</v>
      </c>
      <c r="F21" s="22">
        <v>600000000</v>
      </c>
      <c r="G21" s="22">
        <f t="shared" si="0"/>
        <v>39013619.519999981</v>
      </c>
      <c r="H21" s="25">
        <f t="shared" si="1"/>
        <v>106.65776898910903</v>
      </c>
      <c r="I21" s="22">
        <f t="shared" si="2"/>
        <v>-21736000</v>
      </c>
      <c r="J21" s="25">
        <f t="shared" si="3"/>
        <v>96.639123228025042</v>
      </c>
    </row>
    <row r="22" spans="1:10" ht="21" customHeight="1" outlineLevel="2">
      <c r="A22" s="9" t="s">
        <v>61</v>
      </c>
      <c r="B22" s="22">
        <v>17751886.190000001</v>
      </c>
      <c r="C22" s="22">
        <v>1050500</v>
      </c>
      <c r="D22" s="22"/>
      <c r="E22" s="22"/>
      <c r="F22" s="22"/>
      <c r="G22" s="22">
        <f t="shared" si="0"/>
        <v>-17751886.190000001</v>
      </c>
      <c r="H22" s="25">
        <f t="shared" si="1"/>
        <v>0</v>
      </c>
      <c r="I22" s="22">
        <f t="shared" si="2"/>
        <v>-1050500</v>
      </c>
      <c r="J22" s="25">
        <f t="shared" si="3"/>
        <v>0</v>
      </c>
    </row>
    <row r="23" spans="1:10" s="13" customFormat="1" ht="15.75" outlineLevel="3">
      <c r="A23" s="9" t="s">
        <v>17</v>
      </c>
      <c r="B23" s="22">
        <v>405283.1</v>
      </c>
      <c r="C23" s="22">
        <v>488650</v>
      </c>
      <c r="D23" s="22">
        <v>827200</v>
      </c>
      <c r="E23" s="22">
        <v>826600</v>
      </c>
      <c r="F23" s="22">
        <v>828200</v>
      </c>
      <c r="G23" s="22">
        <f t="shared" si="0"/>
        <v>421916.9</v>
      </c>
      <c r="H23" s="25">
        <f t="shared" si="1"/>
        <v>204.10424219514707</v>
      </c>
      <c r="I23" s="22">
        <f t="shared" si="2"/>
        <v>338550</v>
      </c>
      <c r="J23" s="25">
        <f t="shared" si="3"/>
        <v>169.28271769159932</v>
      </c>
    </row>
    <row r="24" spans="1:10" s="13" customFormat="1" ht="31.5" outlineLevel="3">
      <c r="A24" s="9" t="s">
        <v>18</v>
      </c>
      <c r="B24" s="22">
        <v>29396813.039999999</v>
      </c>
      <c r="C24" s="22">
        <v>23000000</v>
      </c>
      <c r="D24" s="22">
        <v>27500000</v>
      </c>
      <c r="E24" s="22">
        <v>27500000</v>
      </c>
      <c r="F24" s="22">
        <v>27500000</v>
      </c>
      <c r="G24" s="22">
        <f t="shared" si="0"/>
        <v>-1896813.0399999991</v>
      </c>
      <c r="H24" s="25">
        <f t="shared" si="1"/>
        <v>93.547555521004881</v>
      </c>
      <c r="I24" s="22">
        <f t="shared" si="2"/>
        <v>4500000</v>
      </c>
      <c r="J24" s="25">
        <f t="shared" si="3"/>
        <v>119.56521739130434</v>
      </c>
    </row>
    <row r="25" spans="1:10" s="13" customFormat="1" ht="15.75" customHeight="1" outlineLevel="1">
      <c r="A25" s="14" t="s">
        <v>19</v>
      </c>
      <c r="B25" s="22">
        <f>B26+B30+B27</f>
        <v>211107973.25</v>
      </c>
      <c r="C25" s="22">
        <f t="shared" ref="C25" si="5">C26+C30+C27</f>
        <v>206720300</v>
      </c>
      <c r="D25" s="22">
        <f t="shared" ref="D25:F25" si="6">D26+D30+D27</f>
        <v>201341400</v>
      </c>
      <c r="E25" s="22">
        <f t="shared" si="6"/>
        <v>201320200</v>
      </c>
      <c r="F25" s="22">
        <f t="shared" si="6"/>
        <v>201439100</v>
      </c>
      <c r="G25" s="22">
        <f t="shared" si="0"/>
        <v>-9766573.25</v>
      </c>
      <c r="H25" s="25">
        <f t="shared" si="1"/>
        <v>95.373659696673727</v>
      </c>
      <c r="I25" s="22">
        <f t="shared" si="2"/>
        <v>-5378900</v>
      </c>
      <c r="J25" s="25">
        <f t="shared" si="3"/>
        <v>97.397981717325294</v>
      </c>
    </row>
    <row r="26" spans="1:10" s="13" customFormat="1" ht="45.75" customHeight="1" outlineLevel="3">
      <c r="A26" s="9" t="s">
        <v>20</v>
      </c>
      <c r="B26" s="22">
        <v>79459564.930000007</v>
      </c>
      <c r="C26" s="22">
        <v>71672000</v>
      </c>
      <c r="D26" s="22">
        <v>74731700</v>
      </c>
      <c r="E26" s="22">
        <v>74806400</v>
      </c>
      <c r="F26" s="22">
        <v>74881200</v>
      </c>
      <c r="G26" s="22">
        <f t="shared" si="0"/>
        <v>-4727864.9300000072</v>
      </c>
      <c r="H26" s="25">
        <f t="shared" si="1"/>
        <v>94.049973802191062</v>
      </c>
      <c r="I26" s="22">
        <f t="shared" si="2"/>
        <v>3059700</v>
      </c>
      <c r="J26" s="25">
        <f t="shared" si="3"/>
        <v>104.26903114186852</v>
      </c>
    </row>
    <row r="27" spans="1:10" s="13" customFormat="1" ht="21.75" customHeight="1" outlineLevel="3">
      <c r="A27" s="9" t="s">
        <v>21</v>
      </c>
      <c r="B27" s="22">
        <f>B28+B29</f>
        <v>61063306</v>
      </c>
      <c r="C27" s="22">
        <f t="shared" ref="C27" si="7">C28+C29</f>
        <v>60195000</v>
      </c>
      <c r="D27" s="22">
        <f t="shared" ref="D27:F27" si="8">D28+D29</f>
        <v>59000000</v>
      </c>
      <c r="E27" s="22">
        <f t="shared" si="8"/>
        <v>59000000</v>
      </c>
      <c r="F27" s="22">
        <f t="shared" si="8"/>
        <v>59000000</v>
      </c>
      <c r="G27" s="22">
        <f t="shared" si="0"/>
        <v>-2063306</v>
      </c>
      <c r="H27" s="25">
        <f t="shared" si="1"/>
        <v>96.621037845543441</v>
      </c>
      <c r="I27" s="22">
        <f t="shared" si="2"/>
        <v>-1195000</v>
      </c>
      <c r="J27" s="25">
        <f t="shared" si="3"/>
        <v>98.014785281169537</v>
      </c>
    </row>
    <row r="28" spans="1:10" s="13" customFormat="1" ht="21.75" customHeight="1" outlineLevel="3">
      <c r="A28" s="9" t="s">
        <v>22</v>
      </c>
      <c r="B28" s="22">
        <v>28616484.440000001</v>
      </c>
      <c r="C28" s="22">
        <v>26195000</v>
      </c>
      <c r="D28" s="22">
        <v>25000000</v>
      </c>
      <c r="E28" s="22">
        <v>25000000</v>
      </c>
      <c r="F28" s="22">
        <v>25000000</v>
      </c>
      <c r="G28" s="22">
        <f t="shared" si="0"/>
        <v>-3616484.4400000013</v>
      </c>
      <c r="H28" s="25">
        <f t="shared" si="1"/>
        <v>87.36223365388345</v>
      </c>
      <c r="I28" s="22">
        <f t="shared" si="2"/>
        <v>-1195000</v>
      </c>
      <c r="J28" s="25">
        <f t="shared" si="3"/>
        <v>95.438060698606606</v>
      </c>
    </row>
    <row r="29" spans="1:10" s="13" customFormat="1" ht="21.75" customHeight="1" outlineLevel="3">
      <c r="A29" s="9" t="s">
        <v>23</v>
      </c>
      <c r="B29" s="22">
        <v>32446821.559999999</v>
      </c>
      <c r="C29" s="22">
        <v>34000000</v>
      </c>
      <c r="D29" s="22">
        <v>34000000</v>
      </c>
      <c r="E29" s="22">
        <v>34000000</v>
      </c>
      <c r="F29" s="22">
        <v>34000000</v>
      </c>
      <c r="G29" s="22">
        <f t="shared" si="0"/>
        <v>1553178.4400000013</v>
      </c>
      <c r="H29" s="25">
        <f t="shared" si="1"/>
        <v>104.78684310303829</v>
      </c>
      <c r="I29" s="22"/>
      <c r="J29" s="25">
        <f t="shared" si="3"/>
        <v>100</v>
      </c>
    </row>
    <row r="30" spans="1:10" s="13" customFormat="1" ht="15.75" customHeight="1" outlineLevel="2">
      <c r="A30" s="9" t="s">
        <v>24</v>
      </c>
      <c r="B30" s="22">
        <f t="shared" ref="B30:C30" si="9">B31+B32</f>
        <v>70585102.320000008</v>
      </c>
      <c r="C30" s="22">
        <f t="shared" si="9"/>
        <v>74853300</v>
      </c>
      <c r="D30" s="22">
        <f t="shared" ref="D30:F30" si="10">D31+D32</f>
        <v>67609700</v>
      </c>
      <c r="E30" s="22">
        <f t="shared" si="10"/>
        <v>67513800</v>
      </c>
      <c r="F30" s="22">
        <f t="shared" si="10"/>
        <v>67557900</v>
      </c>
      <c r="G30" s="22">
        <f t="shared" si="0"/>
        <v>-2975402.3200000077</v>
      </c>
      <c r="H30" s="25">
        <f t="shared" si="1"/>
        <v>95.78465962050899</v>
      </c>
      <c r="I30" s="22">
        <f t="shared" si="2"/>
        <v>-7243600</v>
      </c>
      <c r="J30" s="25">
        <f t="shared" si="3"/>
        <v>90.322938334048061</v>
      </c>
    </row>
    <row r="31" spans="1:10" s="13" customFormat="1" ht="31.5" outlineLevel="4">
      <c r="A31" s="9" t="s">
        <v>25</v>
      </c>
      <c r="B31" s="22">
        <v>58238678.420000002</v>
      </c>
      <c r="C31" s="22">
        <v>60500000</v>
      </c>
      <c r="D31" s="22">
        <v>56091000</v>
      </c>
      <c r="E31" s="22">
        <v>55861800</v>
      </c>
      <c r="F31" s="22">
        <v>55976400</v>
      </c>
      <c r="G31" s="22">
        <f t="shared" si="0"/>
        <v>-2147678.4200000018</v>
      </c>
      <c r="H31" s="25">
        <f t="shared" si="1"/>
        <v>96.312281668702042</v>
      </c>
      <c r="I31" s="22">
        <f t="shared" si="2"/>
        <v>-4409000</v>
      </c>
      <c r="J31" s="25">
        <f t="shared" si="3"/>
        <v>92.712396694214874</v>
      </c>
    </row>
    <row r="32" spans="1:10" s="13" customFormat="1" ht="31.5" outlineLevel="4">
      <c r="A32" s="9" t="s">
        <v>26</v>
      </c>
      <c r="B32" s="22">
        <v>12346423.9</v>
      </c>
      <c r="C32" s="22">
        <v>14353300</v>
      </c>
      <c r="D32" s="22">
        <v>11518700</v>
      </c>
      <c r="E32" s="22">
        <v>11652000</v>
      </c>
      <c r="F32" s="22">
        <v>11581500</v>
      </c>
      <c r="G32" s="22">
        <f t="shared" si="0"/>
        <v>-827723.90000000037</v>
      </c>
      <c r="H32" s="25">
        <f t="shared" si="1"/>
        <v>93.295840911472354</v>
      </c>
      <c r="I32" s="22">
        <f t="shared" si="2"/>
        <v>-2834600</v>
      </c>
      <c r="J32" s="25">
        <f t="shared" si="3"/>
        <v>80.251231424132428</v>
      </c>
    </row>
    <row r="33" spans="1:10" s="13" customFormat="1" ht="15.75" customHeight="1" outlineLevel="1">
      <c r="A33" s="15" t="s">
        <v>27</v>
      </c>
      <c r="B33" s="22">
        <f>B34+B36+B35</f>
        <v>24586564.219999999</v>
      </c>
      <c r="C33" s="22">
        <f>C34+C36+C35</f>
        <v>28499000</v>
      </c>
      <c r="D33" s="22">
        <f t="shared" ref="D33:F33" si="11">D34+D36+D35</f>
        <v>24523100</v>
      </c>
      <c r="E33" s="22">
        <f t="shared" si="11"/>
        <v>24178100</v>
      </c>
      <c r="F33" s="22">
        <f t="shared" si="11"/>
        <v>24194200</v>
      </c>
      <c r="G33" s="22">
        <f t="shared" si="0"/>
        <v>-63464.219999998808</v>
      </c>
      <c r="H33" s="25">
        <f t="shared" si="1"/>
        <v>99.741874385407726</v>
      </c>
      <c r="I33" s="22">
        <f t="shared" si="2"/>
        <v>-3975900</v>
      </c>
      <c r="J33" s="25">
        <f t="shared" si="3"/>
        <v>86.04898417488333</v>
      </c>
    </row>
    <row r="34" spans="1:10" s="13" customFormat="1" ht="47.25" outlineLevel="3">
      <c r="A34" s="9" t="s">
        <v>28</v>
      </c>
      <c r="B34" s="22">
        <v>24288364.219999999</v>
      </c>
      <c r="C34" s="22">
        <v>28441000</v>
      </c>
      <c r="D34" s="22">
        <v>24433100</v>
      </c>
      <c r="E34" s="22">
        <v>24088100</v>
      </c>
      <c r="F34" s="22">
        <v>24104200</v>
      </c>
      <c r="G34" s="22">
        <f t="shared" si="0"/>
        <v>144735.78000000119</v>
      </c>
      <c r="H34" s="25">
        <f t="shared" si="1"/>
        <v>100.59590583659323</v>
      </c>
      <c r="I34" s="22">
        <f t="shared" si="2"/>
        <v>-4007900</v>
      </c>
      <c r="J34" s="25">
        <f t="shared" si="3"/>
        <v>85.908020111810416</v>
      </c>
    </row>
    <row r="35" spans="1:10" s="13" customFormat="1" ht="31.5" outlineLevel="3">
      <c r="A35" s="9" t="s">
        <v>67</v>
      </c>
      <c r="B35" s="22">
        <v>5000</v>
      </c>
      <c r="C35" s="22">
        <v>10000</v>
      </c>
      <c r="D35" s="22">
        <v>10000</v>
      </c>
      <c r="E35" s="22">
        <v>10000</v>
      </c>
      <c r="F35" s="22">
        <v>10000</v>
      </c>
      <c r="G35" s="22">
        <f t="shared" si="0"/>
        <v>5000</v>
      </c>
      <c r="H35" s="25">
        <f t="shared" si="1"/>
        <v>200</v>
      </c>
      <c r="I35" s="22"/>
      <c r="J35" s="25">
        <f t="shared" si="3"/>
        <v>100</v>
      </c>
    </row>
    <row r="36" spans="1:10" s="13" customFormat="1" ht="63.75" customHeight="1" outlineLevel="3">
      <c r="A36" s="9" t="s">
        <v>29</v>
      </c>
      <c r="B36" s="22">
        <v>293200</v>
      </c>
      <c r="C36" s="22">
        <v>48000</v>
      </c>
      <c r="D36" s="22">
        <v>80000</v>
      </c>
      <c r="E36" s="22">
        <v>80000</v>
      </c>
      <c r="F36" s="22">
        <v>80000</v>
      </c>
      <c r="G36" s="22">
        <f t="shared" si="0"/>
        <v>-213200</v>
      </c>
      <c r="H36" s="25">
        <f t="shared" si="1"/>
        <v>27.285129604365622</v>
      </c>
      <c r="I36" s="22">
        <f t="shared" si="2"/>
        <v>32000</v>
      </c>
      <c r="J36" s="25">
        <f t="shared" si="3"/>
        <v>166.66666666666669</v>
      </c>
    </row>
    <row r="37" spans="1:10" s="13" customFormat="1" ht="31.5" outlineLevel="3">
      <c r="A37" s="9" t="s">
        <v>68</v>
      </c>
      <c r="B37" s="22">
        <v>-8.84</v>
      </c>
      <c r="C37" s="22"/>
      <c r="D37" s="22"/>
      <c r="E37" s="22"/>
      <c r="F37" s="22"/>
      <c r="G37" s="22">
        <f t="shared" si="0"/>
        <v>8.84</v>
      </c>
      <c r="H37" s="25"/>
      <c r="I37" s="22"/>
      <c r="J37" s="25"/>
    </row>
    <row r="38" spans="1:10" s="17" customFormat="1" ht="15.75" outlineLevel="7">
      <c r="A38" s="16" t="s">
        <v>30</v>
      </c>
      <c r="B38" s="7">
        <f>B39+B48+B55+B58+B62+B63</f>
        <v>799396141.75</v>
      </c>
      <c r="C38" s="7">
        <f>C39+C48+C55+C58+C62+C63</f>
        <v>659889065</v>
      </c>
      <c r="D38" s="7">
        <f>D39+D48+D55+D58+D62</f>
        <v>525910339</v>
      </c>
      <c r="E38" s="7">
        <f>E39+E48+E55+E58+E62</f>
        <v>497307354</v>
      </c>
      <c r="F38" s="7">
        <f>F39+F48+F55+F58+F62</f>
        <v>488799554</v>
      </c>
      <c r="G38" s="7">
        <f t="shared" si="0"/>
        <v>-273485802.75</v>
      </c>
      <c r="H38" s="24">
        <f t="shared" si="1"/>
        <v>65.788450998612788</v>
      </c>
      <c r="I38" s="7">
        <f t="shared" si="2"/>
        <v>-133978726</v>
      </c>
      <c r="J38" s="24">
        <f t="shared" si="3"/>
        <v>79.696780397474839</v>
      </c>
    </row>
    <row r="39" spans="1:10" s="13" customFormat="1" ht="31.5" outlineLevel="1">
      <c r="A39" s="14" t="s">
        <v>31</v>
      </c>
      <c r="B39" s="22">
        <v>498626340.44</v>
      </c>
      <c r="C39" s="22">
        <f>SUM(C40:C47)</f>
        <v>467370605</v>
      </c>
      <c r="D39" s="22">
        <f t="shared" ref="D39:F39" si="12">SUM(D40:D47)</f>
        <v>410379672</v>
      </c>
      <c r="E39" s="22">
        <f t="shared" si="12"/>
        <v>405654922</v>
      </c>
      <c r="F39" s="22">
        <f t="shared" si="12"/>
        <v>404478622</v>
      </c>
      <c r="G39" s="22">
        <f t="shared" si="0"/>
        <v>-88246668.439999998</v>
      </c>
      <c r="H39" s="25">
        <f t="shared" si="1"/>
        <v>82.302044380140643</v>
      </c>
      <c r="I39" s="22">
        <f t="shared" si="2"/>
        <v>-56990933</v>
      </c>
      <c r="J39" s="25">
        <f t="shared" si="3"/>
        <v>87.806051045936016</v>
      </c>
    </row>
    <row r="40" spans="1:10" s="13" customFormat="1" ht="50.25" customHeight="1" outlineLevel="3">
      <c r="A40" s="9" t="s">
        <v>32</v>
      </c>
      <c r="B40" s="22">
        <v>3313481</v>
      </c>
      <c r="C40" s="22">
        <v>343500</v>
      </c>
      <c r="D40" s="22">
        <v>2173000</v>
      </c>
      <c r="E40" s="22">
        <v>2052100</v>
      </c>
      <c r="F40" s="22">
        <v>2150800</v>
      </c>
      <c r="G40" s="22">
        <f t="shared" si="0"/>
        <v>-1140481</v>
      </c>
      <c r="H40" s="25">
        <f t="shared" si="1"/>
        <v>65.580578249882819</v>
      </c>
      <c r="I40" s="22">
        <f t="shared" si="2"/>
        <v>1829500</v>
      </c>
      <c r="J40" s="25">
        <f t="shared" si="3"/>
        <v>632.60553129548759</v>
      </c>
    </row>
    <row r="41" spans="1:10" s="13" customFormat="1" ht="64.5" customHeight="1" outlineLevel="4">
      <c r="A41" s="10" t="s">
        <v>33</v>
      </c>
      <c r="B41" s="22">
        <v>388808317.80000001</v>
      </c>
      <c r="C41" s="22">
        <v>406030000</v>
      </c>
      <c r="D41" s="22">
        <v>350000000</v>
      </c>
      <c r="E41" s="22">
        <v>350000000</v>
      </c>
      <c r="F41" s="22">
        <v>350000000</v>
      </c>
      <c r="G41" s="22">
        <f t="shared" si="0"/>
        <v>-38808317.800000012</v>
      </c>
      <c r="H41" s="25">
        <f t="shared" si="1"/>
        <v>90.01865031602469</v>
      </c>
      <c r="I41" s="22">
        <f t="shared" si="2"/>
        <v>-56030000</v>
      </c>
      <c r="J41" s="25">
        <f t="shared" si="3"/>
        <v>86.200527054651133</v>
      </c>
    </row>
    <row r="42" spans="1:10" s="13" customFormat="1" ht="63" customHeight="1" outlineLevel="4">
      <c r="A42" s="9" t="s">
        <v>34</v>
      </c>
      <c r="B42" s="22">
        <v>657289.43000000005</v>
      </c>
      <c r="C42" s="22">
        <v>907000</v>
      </c>
      <c r="D42" s="22">
        <v>607000</v>
      </c>
      <c r="E42" s="22">
        <v>631300</v>
      </c>
      <c r="F42" s="22">
        <v>631300</v>
      </c>
      <c r="G42" s="22">
        <f t="shared" si="0"/>
        <v>-50289.430000000051</v>
      </c>
      <c r="H42" s="25">
        <f t="shared" si="1"/>
        <v>92.348967181778647</v>
      </c>
      <c r="I42" s="22">
        <f t="shared" si="2"/>
        <v>-300000</v>
      </c>
      <c r="J42" s="25">
        <f t="shared" si="3"/>
        <v>66.923925027563385</v>
      </c>
    </row>
    <row r="43" spans="1:10" s="13" customFormat="1" ht="65.25" customHeight="1" outlineLevel="4">
      <c r="A43" s="9" t="s">
        <v>60</v>
      </c>
      <c r="B43" s="22">
        <v>58597.37</v>
      </c>
      <c r="C43" s="22">
        <v>218295</v>
      </c>
      <c r="D43" s="22">
        <v>191522</v>
      </c>
      <c r="E43" s="22">
        <v>191522</v>
      </c>
      <c r="F43" s="22">
        <v>191522</v>
      </c>
      <c r="G43" s="22">
        <f t="shared" si="0"/>
        <v>132924.63</v>
      </c>
      <c r="H43" s="25">
        <f t="shared" si="1"/>
        <v>326.84402047395639</v>
      </c>
      <c r="I43" s="22">
        <f t="shared" si="2"/>
        <v>-26773</v>
      </c>
      <c r="J43" s="25">
        <f t="shared" si="3"/>
        <v>87.735403925880121</v>
      </c>
    </row>
    <row r="44" spans="1:10" s="13" customFormat="1" ht="31.5" outlineLevel="4">
      <c r="A44" s="9" t="s">
        <v>35</v>
      </c>
      <c r="B44" s="22">
        <v>99989020.629999995</v>
      </c>
      <c r="C44" s="22">
        <v>50900000</v>
      </c>
      <c r="D44" s="22">
        <v>50582000</v>
      </c>
      <c r="E44" s="22">
        <v>46100000</v>
      </c>
      <c r="F44" s="22">
        <v>45000000</v>
      </c>
      <c r="G44" s="22">
        <f t="shared" si="0"/>
        <v>-49407020.629999995</v>
      </c>
      <c r="H44" s="25">
        <f t="shared" si="1"/>
        <v>50.587554194748996</v>
      </c>
      <c r="I44" s="22">
        <f t="shared" si="2"/>
        <v>-318000</v>
      </c>
      <c r="J44" s="25">
        <f t="shared" si="3"/>
        <v>99.375245579567789</v>
      </c>
    </row>
    <row r="45" spans="1:10" s="13" customFormat="1" ht="47.25" outlineLevel="4">
      <c r="A45" s="9" t="s">
        <v>36</v>
      </c>
      <c r="B45" s="22">
        <v>25250</v>
      </c>
      <c r="C45" s="22">
        <v>61750</v>
      </c>
      <c r="D45" s="22">
        <v>1026150</v>
      </c>
      <c r="E45" s="22">
        <v>880000</v>
      </c>
      <c r="F45" s="22">
        <v>705000</v>
      </c>
      <c r="G45" s="22">
        <f t="shared" si="0"/>
        <v>1000900</v>
      </c>
      <c r="H45" s="25">
        <f t="shared" si="1"/>
        <v>4063.9603960396039</v>
      </c>
      <c r="I45" s="22">
        <f t="shared" si="2"/>
        <v>964400</v>
      </c>
      <c r="J45" s="25">
        <f t="shared" si="3"/>
        <v>1661.7813765182188</v>
      </c>
    </row>
    <row r="46" spans="1:10" s="13" customFormat="1" ht="63" outlineLevel="4">
      <c r="A46" s="9" t="s">
        <v>37</v>
      </c>
      <c r="B46" s="22">
        <v>5774384.21</v>
      </c>
      <c r="C46" s="22">
        <v>6800000</v>
      </c>
      <c r="D46" s="22">
        <v>4000000</v>
      </c>
      <c r="E46" s="22">
        <v>4000000</v>
      </c>
      <c r="F46" s="22">
        <v>4000000</v>
      </c>
      <c r="G46" s="22">
        <f t="shared" si="0"/>
        <v>-1774384.21</v>
      </c>
      <c r="H46" s="25">
        <f t="shared" si="1"/>
        <v>69.271455700381949</v>
      </c>
      <c r="I46" s="22">
        <f t="shared" si="2"/>
        <v>-2800000</v>
      </c>
      <c r="J46" s="25">
        <f t="shared" si="3"/>
        <v>58.82352941176471</v>
      </c>
    </row>
    <row r="47" spans="1:10" s="13" customFormat="1" ht="82.5" customHeight="1" outlineLevel="4">
      <c r="A47" s="9" t="s">
        <v>70</v>
      </c>
      <c r="B47" s="22"/>
      <c r="C47" s="22">
        <v>2110060</v>
      </c>
      <c r="D47" s="22">
        <v>1800000</v>
      </c>
      <c r="E47" s="22">
        <v>1800000</v>
      </c>
      <c r="F47" s="22">
        <v>1800000</v>
      </c>
      <c r="G47" s="22">
        <f t="shared" si="0"/>
        <v>1800000</v>
      </c>
      <c r="H47" s="25"/>
      <c r="I47" s="22">
        <f t="shared" si="2"/>
        <v>-310060</v>
      </c>
      <c r="J47" s="25">
        <f t="shared" si="3"/>
        <v>85.305631119494223</v>
      </c>
    </row>
    <row r="48" spans="1:10" s="13" customFormat="1" ht="28.5" customHeight="1" outlineLevel="1">
      <c r="A48" s="14" t="s">
        <v>38</v>
      </c>
      <c r="B48" s="22">
        <f t="shared" ref="B48:F48" si="13">B49</f>
        <v>22214869.300000004</v>
      </c>
      <c r="C48" s="22">
        <f t="shared" si="13"/>
        <v>12229472</v>
      </c>
      <c r="D48" s="22">
        <f t="shared" si="13"/>
        <v>21492867</v>
      </c>
      <c r="E48" s="22">
        <f t="shared" si="13"/>
        <v>18061232</v>
      </c>
      <c r="F48" s="22">
        <f t="shared" si="13"/>
        <v>18061232</v>
      </c>
      <c r="G48" s="22">
        <f t="shared" si="0"/>
        <v>-722002.30000000447</v>
      </c>
      <c r="H48" s="25">
        <f t="shared" si="1"/>
        <v>96.749914256754124</v>
      </c>
      <c r="I48" s="22">
        <f t="shared" si="2"/>
        <v>9263395</v>
      </c>
      <c r="J48" s="25">
        <f t="shared" si="3"/>
        <v>175.74648357672351</v>
      </c>
    </row>
    <row r="49" spans="1:10" s="13" customFormat="1" ht="25.5" customHeight="1" outlineLevel="2" collapsed="1">
      <c r="A49" s="9" t="s">
        <v>39</v>
      </c>
      <c r="B49" s="22">
        <v>22214869.300000004</v>
      </c>
      <c r="C49" s="22">
        <v>12229472</v>
      </c>
      <c r="D49" s="22">
        <v>21492867</v>
      </c>
      <c r="E49" s="22">
        <v>18061232</v>
      </c>
      <c r="F49" s="22">
        <v>18061232</v>
      </c>
      <c r="G49" s="22">
        <f t="shared" si="0"/>
        <v>-722002.30000000447</v>
      </c>
      <c r="H49" s="25">
        <f t="shared" si="1"/>
        <v>96.749914256754124</v>
      </c>
      <c r="I49" s="22">
        <f t="shared" si="2"/>
        <v>9263395</v>
      </c>
      <c r="J49" s="25">
        <f t="shared" si="3"/>
        <v>175.74648357672351</v>
      </c>
    </row>
    <row r="50" spans="1:10" s="13" customFormat="1" ht="27.75" hidden="1" customHeight="1" outlineLevel="3">
      <c r="A50" s="9" t="s">
        <v>40</v>
      </c>
      <c r="B50" s="22">
        <v>97077.37</v>
      </c>
      <c r="C50" s="22">
        <v>97077.37</v>
      </c>
      <c r="D50" s="22">
        <v>97077.37</v>
      </c>
      <c r="E50" s="22">
        <v>97077.37</v>
      </c>
      <c r="F50" s="22">
        <v>97077.37</v>
      </c>
      <c r="G50" s="22">
        <f t="shared" si="0"/>
        <v>0</v>
      </c>
      <c r="H50" s="25">
        <f t="shared" si="1"/>
        <v>100</v>
      </c>
      <c r="I50" s="22">
        <f t="shared" si="2"/>
        <v>0</v>
      </c>
      <c r="J50" s="25">
        <f t="shared" si="3"/>
        <v>100</v>
      </c>
    </row>
    <row r="51" spans="1:10" s="13" customFormat="1" ht="27.75" hidden="1" customHeight="1" outlineLevel="3">
      <c r="A51" s="9" t="s">
        <v>41</v>
      </c>
      <c r="B51" s="22"/>
      <c r="C51" s="22"/>
      <c r="D51" s="22"/>
      <c r="E51" s="22"/>
      <c r="F51" s="22"/>
      <c r="G51" s="22">
        <f t="shared" si="0"/>
        <v>0</v>
      </c>
      <c r="H51" s="25" t="e">
        <f t="shared" si="1"/>
        <v>#DIV/0!</v>
      </c>
      <c r="I51" s="22">
        <f t="shared" si="2"/>
        <v>0</v>
      </c>
      <c r="J51" s="25" t="e">
        <f t="shared" si="3"/>
        <v>#DIV/0!</v>
      </c>
    </row>
    <row r="52" spans="1:10" s="13" customFormat="1" ht="18.75" hidden="1" customHeight="1" outlineLevel="3">
      <c r="A52" s="9" t="s">
        <v>42</v>
      </c>
      <c r="B52" s="22">
        <v>4783367.96</v>
      </c>
      <c r="C52" s="22">
        <v>4783367.96</v>
      </c>
      <c r="D52" s="22">
        <v>4783367.96</v>
      </c>
      <c r="E52" s="22">
        <v>4783367.96</v>
      </c>
      <c r="F52" s="22">
        <v>4783367.96</v>
      </c>
      <c r="G52" s="22">
        <f t="shared" si="0"/>
        <v>0</v>
      </c>
      <c r="H52" s="25">
        <f t="shared" si="1"/>
        <v>100</v>
      </c>
      <c r="I52" s="22">
        <f t="shared" si="2"/>
        <v>0</v>
      </c>
      <c r="J52" s="25">
        <f t="shared" si="3"/>
        <v>100</v>
      </c>
    </row>
    <row r="53" spans="1:10" s="13" customFormat="1" ht="27.75" hidden="1" customHeight="1" outlineLevel="3">
      <c r="A53" s="9" t="s">
        <v>43</v>
      </c>
      <c r="B53" s="22">
        <v>2243494.91</v>
      </c>
      <c r="C53" s="22">
        <v>2243494.91</v>
      </c>
      <c r="D53" s="22">
        <v>2243494.91</v>
      </c>
      <c r="E53" s="22">
        <v>2243494.91</v>
      </c>
      <c r="F53" s="22">
        <v>2243494.91</v>
      </c>
      <c r="G53" s="22">
        <f t="shared" si="0"/>
        <v>0</v>
      </c>
      <c r="H53" s="25">
        <f t="shared" si="1"/>
        <v>100</v>
      </c>
      <c r="I53" s="22">
        <f t="shared" si="2"/>
        <v>0</v>
      </c>
      <c r="J53" s="25">
        <f t="shared" si="3"/>
        <v>100</v>
      </c>
    </row>
    <row r="54" spans="1:10" s="13" customFormat="1" ht="22.5" hidden="1" customHeight="1" outlineLevel="3">
      <c r="A54" s="9" t="s">
        <v>44</v>
      </c>
      <c r="B54" s="22">
        <v>7623.16</v>
      </c>
      <c r="C54" s="22">
        <v>7623.16</v>
      </c>
      <c r="D54" s="22">
        <v>7623.16</v>
      </c>
      <c r="E54" s="22">
        <v>7623.16</v>
      </c>
      <c r="F54" s="22">
        <v>7623.16</v>
      </c>
      <c r="G54" s="22">
        <f t="shared" si="0"/>
        <v>0</v>
      </c>
      <c r="H54" s="25">
        <f t="shared" si="1"/>
        <v>100</v>
      </c>
      <c r="I54" s="22">
        <f t="shared" si="2"/>
        <v>0</v>
      </c>
      <c r="J54" s="25">
        <f t="shared" si="3"/>
        <v>100</v>
      </c>
    </row>
    <row r="55" spans="1:10" s="13" customFormat="1" ht="32.25" customHeight="1" outlineLevel="1">
      <c r="A55" s="14" t="s">
        <v>45</v>
      </c>
      <c r="B55" s="22">
        <f t="shared" ref="B55:C55" si="14">B56+B57</f>
        <v>142301526.92999998</v>
      </c>
      <c r="C55" s="22">
        <f t="shared" si="14"/>
        <v>9827101</v>
      </c>
      <c r="D55" s="22">
        <f t="shared" ref="D55:F55" si="15">D56+D57</f>
        <v>7540500</v>
      </c>
      <c r="E55" s="22">
        <f t="shared" si="15"/>
        <v>7540500</v>
      </c>
      <c r="F55" s="22">
        <f t="shared" si="15"/>
        <v>7540500</v>
      </c>
      <c r="G55" s="22">
        <f t="shared" si="0"/>
        <v>-134761026.92999998</v>
      </c>
      <c r="H55" s="25">
        <f t="shared" si="1"/>
        <v>5.2989593033033815</v>
      </c>
      <c r="I55" s="22">
        <f t="shared" si="2"/>
        <v>-2286601</v>
      </c>
      <c r="J55" s="25">
        <f t="shared" si="3"/>
        <v>76.731683128116828</v>
      </c>
    </row>
    <row r="56" spans="1:10" s="13" customFormat="1" ht="31.5" outlineLevel="4">
      <c r="A56" s="9" t="s">
        <v>46</v>
      </c>
      <c r="B56" s="22">
        <v>5624950.1699999999</v>
      </c>
      <c r="C56" s="22">
        <v>8050173</v>
      </c>
      <c r="D56" s="22">
        <v>5479100</v>
      </c>
      <c r="E56" s="22">
        <v>5479100</v>
      </c>
      <c r="F56" s="22">
        <v>5479100</v>
      </c>
      <c r="G56" s="22">
        <f t="shared" si="0"/>
        <v>-145850.16999999993</v>
      </c>
      <c r="H56" s="25">
        <f t="shared" si="1"/>
        <v>97.407085119120268</v>
      </c>
      <c r="I56" s="22">
        <f t="shared" si="2"/>
        <v>-2571073</v>
      </c>
      <c r="J56" s="25">
        <f t="shared" si="3"/>
        <v>68.061891340720265</v>
      </c>
    </row>
    <row r="57" spans="1:10" s="13" customFormat="1" ht="15.75" outlineLevel="4">
      <c r="A57" s="9" t="s">
        <v>47</v>
      </c>
      <c r="B57" s="22">
        <v>136676576.75999999</v>
      </c>
      <c r="C57" s="22">
        <v>1776928</v>
      </c>
      <c r="D57" s="22">
        <v>2061400</v>
      </c>
      <c r="E57" s="22">
        <v>2061400</v>
      </c>
      <c r="F57" s="22">
        <v>2061400</v>
      </c>
      <c r="G57" s="22">
        <f t="shared" si="0"/>
        <v>-134615176.75999999</v>
      </c>
      <c r="H57" s="25">
        <f t="shared" si="1"/>
        <v>1.5082320971645033</v>
      </c>
      <c r="I57" s="22">
        <f t="shared" si="2"/>
        <v>284472</v>
      </c>
      <c r="J57" s="25">
        <f t="shared" si="3"/>
        <v>116.0092023987466</v>
      </c>
    </row>
    <row r="58" spans="1:10" s="13" customFormat="1" ht="15.75" outlineLevel="1">
      <c r="A58" s="14" t="s">
        <v>48</v>
      </c>
      <c r="B58" s="22">
        <f>SUM(B59:B61)</f>
        <v>83968946.770000011</v>
      </c>
      <c r="C58" s="22">
        <f>SUM(C59:C61)</f>
        <v>94361798</v>
      </c>
      <c r="D58" s="22">
        <f>SUM(D59:D61)</f>
        <v>69264700</v>
      </c>
      <c r="E58" s="22">
        <f>SUM(E59:E61)</f>
        <v>48817500</v>
      </c>
      <c r="F58" s="22">
        <f>SUM(F59:F61)</f>
        <v>41487000</v>
      </c>
      <c r="G58" s="22">
        <f t="shared" si="0"/>
        <v>-14704246.770000011</v>
      </c>
      <c r="H58" s="25">
        <f t="shared" si="1"/>
        <v>82.488470636321637</v>
      </c>
      <c r="I58" s="22">
        <f t="shared" si="2"/>
        <v>-25097098</v>
      </c>
      <c r="J58" s="25">
        <f t="shared" si="3"/>
        <v>73.403327901827382</v>
      </c>
    </row>
    <row r="59" spans="1:10" s="13" customFormat="1" ht="15.75" outlineLevel="3">
      <c r="A59" s="9" t="s">
        <v>49</v>
      </c>
      <c r="B59" s="22">
        <v>45413628.710000001</v>
      </c>
      <c r="C59" s="22">
        <v>39430000</v>
      </c>
      <c r="D59" s="22">
        <v>55609000</v>
      </c>
      <c r="E59" s="22">
        <v>35313000</v>
      </c>
      <c r="F59" s="22">
        <v>28800000</v>
      </c>
      <c r="G59" s="22">
        <f t="shared" si="0"/>
        <v>10195371.289999999</v>
      </c>
      <c r="H59" s="25">
        <f t="shared" si="1"/>
        <v>122.45002564121241</v>
      </c>
      <c r="I59" s="22">
        <f t="shared" si="2"/>
        <v>16179000</v>
      </c>
      <c r="J59" s="25">
        <f t="shared" si="3"/>
        <v>141.03220897793557</v>
      </c>
    </row>
    <row r="60" spans="1:10" s="13" customFormat="1" ht="63" outlineLevel="4">
      <c r="A60" s="10" t="s">
        <v>69</v>
      </c>
      <c r="B60" s="22">
        <v>9275808.8000000007</v>
      </c>
      <c r="C60" s="22">
        <v>41973023</v>
      </c>
      <c r="D60" s="22">
        <v>6155700</v>
      </c>
      <c r="E60" s="22">
        <v>6004500</v>
      </c>
      <c r="F60" s="22">
        <v>5187000</v>
      </c>
      <c r="G60" s="22">
        <f t="shared" si="0"/>
        <v>-3120108.8000000007</v>
      </c>
      <c r="H60" s="25">
        <f t="shared" si="1"/>
        <v>66.36294616163282</v>
      </c>
      <c r="I60" s="22">
        <f t="shared" si="2"/>
        <v>-35817323</v>
      </c>
      <c r="J60" s="25">
        <f t="shared" si="3"/>
        <v>14.665848585649883</v>
      </c>
    </row>
    <row r="61" spans="1:10" s="13" customFormat="1" ht="47.25" outlineLevel="4">
      <c r="A61" s="9" t="s">
        <v>50</v>
      </c>
      <c r="B61" s="22">
        <v>29279509.260000002</v>
      </c>
      <c r="C61" s="22">
        <v>12958775</v>
      </c>
      <c r="D61" s="22">
        <v>7500000</v>
      </c>
      <c r="E61" s="22">
        <v>7500000</v>
      </c>
      <c r="F61" s="22">
        <v>7500000</v>
      </c>
      <c r="G61" s="22">
        <f t="shared" si="0"/>
        <v>-21779509.260000002</v>
      </c>
      <c r="H61" s="25">
        <f t="shared" si="1"/>
        <v>25.615183415133508</v>
      </c>
      <c r="I61" s="22">
        <f t="shared" si="2"/>
        <v>-5458775</v>
      </c>
      <c r="J61" s="25">
        <f t="shared" si="3"/>
        <v>57.875840887738228</v>
      </c>
    </row>
    <row r="62" spans="1:10" s="13" customFormat="1" ht="15.75" customHeight="1" outlineLevel="1">
      <c r="A62" s="14" t="s">
        <v>51</v>
      </c>
      <c r="B62" s="22">
        <v>51478069.470000006</v>
      </c>
      <c r="C62" s="22">
        <v>75307249</v>
      </c>
      <c r="D62" s="22">
        <v>17232600</v>
      </c>
      <c r="E62" s="22">
        <v>17233200</v>
      </c>
      <c r="F62" s="22">
        <v>17232200</v>
      </c>
      <c r="G62" s="22">
        <f t="shared" si="0"/>
        <v>-34245469.470000006</v>
      </c>
      <c r="H62" s="25">
        <f t="shared" si="1"/>
        <v>33.475614329404259</v>
      </c>
      <c r="I62" s="22">
        <f t="shared" si="2"/>
        <v>-58074649</v>
      </c>
      <c r="J62" s="25">
        <f t="shared" si="3"/>
        <v>22.883056052147118</v>
      </c>
    </row>
    <row r="63" spans="1:10" s="13" customFormat="1" ht="15.75" outlineLevel="3">
      <c r="A63" s="9" t="s">
        <v>62</v>
      </c>
      <c r="B63" s="22">
        <v>806388.84</v>
      </c>
      <c r="C63" s="22">
        <v>792840</v>
      </c>
      <c r="D63" s="22"/>
      <c r="E63" s="22"/>
      <c r="F63" s="22"/>
      <c r="G63" s="22">
        <f t="shared" si="0"/>
        <v>-806388.84</v>
      </c>
      <c r="H63" s="25"/>
      <c r="I63" s="22">
        <f t="shared" si="2"/>
        <v>-792840</v>
      </c>
      <c r="J63" s="25"/>
    </row>
    <row r="64" spans="1:10" ht="15.75">
      <c r="A64" s="12" t="s">
        <v>52</v>
      </c>
      <c r="B64" s="7">
        <f>B65+B70+B71+B72+B73</f>
        <v>5533525596.5900011</v>
      </c>
      <c r="C64" s="7">
        <f>C65+C70+C72+C73+C71</f>
        <v>7850298955.9300003</v>
      </c>
      <c r="D64" s="7">
        <f>D65+D70</f>
        <v>9324551000</v>
      </c>
      <c r="E64" s="7">
        <f t="shared" ref="E64:F64" si="16">E65+E70</f>
        <v>5534375600</v>
      </c>
      <c r="F64" s="7">
        <f t="shared" si="16"/>
        <v>4783136800</v>
      </c>
      <c r="G64" s="7">
        <f t="shared" si="0"/>
        <v>3791025403.4099989</v>
      </c>
      <c r="H64" s="24">
        <f t="shared" si="1"/>
        <v>168.51012681221161</v>
      </c>
      <c r="I64" s="7">
        <f t="shared" si="2"/>
        <v>1474252044.0699997</v>
      </c>
      <c r="J64" s="24">
        <f t="shared" si="3"/>
        <v>118.77956562350242</v>
      </c>
    </row>
    <row r="65" spans="1:10" ht="15" customHeight="1" outlineLevel="1">
      <c r="A65" s="15" t="s">
        <v>53</v>
      </c>
      <c r="B65" s="22">
        <f>B67+B68+B69+B66</f>
        <v>5498930685.1000004</v>
      </c>
      <c r="C65" s="22">
        <f>C67+C68+C69+C66</f>
        <v>7974501384.9300003</v>
      </c>
      <c r="D65" s="22">
        <f>D67+D68+D69+D66</f>
        <v>9324551000</v>
      </c>
      <c r="E65" s="22">
        <f t="shared" ref="E65:F65" si="17">E67+E68+E69+E66</f>
        <v>5534375600</v>
      </c>
      <c r="F65" s="22">
        <f t="shared" si="17"/>
        <v>4783136800</v>
      </c>
      <c r="G65" s="22">
        <f t="shared" si="0"/>
        <v>3825620314.8999996</v>
      </c>
      <c r="H65" s="25">
        <f t="shared" si="1"/>
        <v>169.57025890989985</v>
      </c>
      <c r="I65" s="22">
        <f t="shared" si="2"/>
        <v>1350049615.0699997</v>
      </c>
      <c r="J65" s="25">
        <f t="shared" si="3"/>
        <v>116.92958029477916</v>
      </c>
    </row>
    <row r="66" spans="1:10" ht="15.75" outlineLevel="2">
      <c r="A66" s="9" t="s">
        <v>54</v>
      </c>
      <c r="B66" s="22">
        <v>1049510100</v>
      </c>
      <c r="C66" s="22">
        <v>319829900</v>
      </c>
      <c r="D66" s="22">
        <v>200122000</v>
      </c>
      <c r="E66" s="22">
        <v>234945700</v>
      </c>
      <c r="F66" s="22">
        <v>95237100</v>
      </c>
      <c r="G66" s="22">
        <f t="shared" si="0"/>
        <v>-849388100</v>
      </c>
      <c r="H66" s="25">
        <f t="shared" si="1"/>
        <v>19.06813474210491</v>
      </c>
      <c r="I66" s="22">
        <f t="shared" si="2"/>
        <v>-119707900</v>
      </c>
      <c r="J66" s="25">
        <f t="shared" si="3"/>
        <v>62.571385602159147</v>
      </c>
    </row>
    <row r="67" spans="1:10" ht="31.5" outlineLevel="2">
      <c r="A67" s="9" t="s">
        <v>55</v>
      </c>
      <c r="B67" s="22">
        <v>680467261.72000003</v>
      </c>
      <c r="C67" s="22">
        <v>3736221431.9299998</v>
      </c>
      <c r="D67" s="22">
        <v>4936575700</v>
      </c>
      <c r="E67" s="22">
        <v>982903700</v>
      </c>
      <c r="F67" s="22">
        <v>692007000</v>
      </c>
      <c r="G67" s="22">
        <f t="shared" si="0"/>
        <v>4256108438.2799997</v>
      </c>
      <c r="H67" s="25">
        <f t="shared" si="1"/>
        <v>725.46850931842653</v>
      </c>
      <c r="I67" s="22">
        <f t="shared" si="2"/>
        <v>1200354268.0700002</v>
      </c>
      <c r="J67" s="25">
        <f t="shared" si="3"/>
        <v>132.12749270724942</v>
      </c>
    </row>
    <row r="68" spans="1:10" ht="15.75" outlineLevel="2">
      <c r="A68" s="9" t="s">
        <v>56</v>
      </c>
      <c r="B68" s="22">
        <v>3656215036.1200004</v>
      </c>
      <c r="C68" s="22">
        <v>3805863800</v>
      </c>
      <c r="D68" s="22">
        <v>4092742500</v>
      </c>
      <c r="E68" s="22">
        <v>4221415400</v>
      </c>
      <c r="F68" s="22">
        <v>3900781900</v>
      </c>
      <c r="G68" s="22">
        <f t="shared" si="0"/>
        <v>436527463.87999964</v>
      </c>
      <c r="H68" s="25">
        <f t="shared" si="1"/>
        <v>111.9393268603601</v>
      </c>
      <c r="I68" s="22">
        <f t="shared" si="2"/>
        <v>286878700</v>
      </c>
      <c r="J68" s="25">
        <f t="shared" si="3"/>
        <v>107.53780784272942</v>
      </c>
    </row>
    <row r="69" spans="1:10" ht="15.75" outlineLevel="2">
      <c r="A69" s="9" t="s">
        <v>57</v>
      </c>
      <c r="B69" s="22">
        <v>112738287.26000001</v>
      </c>
      <c r="C69" s="22">
        <v>112586253</v>
      </c>
      <c r="D69" s="22">
        <v>95110800</v>
      </c>
      <c r="E69" s="22">
        <v>95110800</v>
      </c>
      <c r="F69" s="22">
        <v>95110800</v>
      </c>
      <c r="G69" s="22">
        <f t="shared" si="0"/>
        <v>-17627487.260000005</v>
      </c>
      <c r="H69" s="25">
        <f t="shared" si="1"/>
        <v>84.364240677750374</v>
      </c>
      <c r="I69" s="22">
        <f t="shared" si="2"/>
        <v>-17475453</v>
      </c>
      <c r="J69" s="25">
        <f t="shared" si="3"/>
        <v>84.4781644878083</v>
      </c>
    </row>
    <row r="70" spans="1:10" ht="31.5" outlineLevel="2">
      <c r="A70" s="9" t="s">
        <v>58</v>
      </c>
      <c r="B70" s="22">
        <v>49453.38</v>
      </c>
      <c r="C70" s="22">
        <v>-24110946</v>
      </c>
      <c r="D70" s="22"/>
      <c r="E70" s="22"/>
      <c r="F70" s="22"/>
      <c r="G70" s="22">
        <f t="shared" si="0"/>
        <v>-49453.38</v>
      </c>
      <c r="H70" s="25"/>
      <c r="I70" s="22">
        <f t="shared" si="2"/>
        <v>24110946</v>
      </c>
      <c r="J70" s="25"/>
    </row>
    <row r="71" spans="1:10" ht="15.75" outlineLevel="2">
      <c r="A71" s="9" t="s">
        <v>63</v>
      </c>
      <c r="B71" s="22">
        <v>247976000</v>
      </c>
      <c r="C71" s="22">
        <v>1500</v>
      </c>
      <c r="D71" s="22"/>
      <c r="E71" s="22"/>
      <c r="F71" s="22"/>
      <c r="G71" s="22">
        <f t="shared" ref="G71:G74" si="18">D71-B71</f>
        <v>-247976000</v>
      </c>
      <c r="H71" s="25"/>
      <c r="I71" s="22">
        <f t="shared" ref="I71:I74" si="19">D71-C71</f>
        <v>-1500</v>
      </c>
      <c r="J71" s="25"/>
    </row>
    <row r="72" spans="1:10" ht="31.5" outlineLevel="2">
      <c r="A72" s="9" t="s">
        <v>64</v>
      </c>
      <c r="B72" s="22">
        <v>1069350.72</v>
      </c>
      <c r="C72" s="22">
        <v>492212</v>
      </c>
      <c r="D72" s="22"/>
      <c r="E72" s="22"/>
      <c r="F72" s="22"/>
      <c r="G72" s="22">
        <f t="shared" si="18"/>
        <v>-1069350.72</v>
      </c>
      <c r="H72" s="25"/>
      <c r="I72" s="22">
        <f t="shared" si="19"/>
        <v>-492212</v>
      </c>
      <c r="J72" s="25"/>
    </row>
    <row r="73" spans="1:10" ht="31.5" outlineLevel="2">
      <c r="A73" s="9" t="s">
        <v>65</v>
      </c>
      <c r="B73" s="22">
        <v>-214499892.60999998</v>
      </c>
      <c r="C73" s="22">
        <v>-100585195</v>
      </c>
      <c r="D73" s="22"/>
      <c r="E73" s="22"/>
      <c r="F73" s="22"/>
      <c r="G73" s="22">
        <f t="shared" si="18"/>
        <v>214499892.60999998</v>
      </c>
      <c r="H73" s="25"/>
      <c r="I73" s="22">
        <f t="shared" si="19"/>
        <v>100585195</v>
      </c>
      <c r="J73" s="25"/>
    </row>
    <row r="74" spans="1:10" ht="15.75">
      <c r="A74" s="16" t="s">
        <v>59</v>
      </c>
      <c r="B74" s="23">
        <f>B6+B64</f>
        <v>9273605877.6700001</v>
      </c>
      <c r="C74" s="23">
        <f>C6+C64</f>
        <v>12489136970.93</v>
      </c>
      <c r="D74" s="23">
        <f>D6+D64</f>
        <v>13905787239</v>
      </c>
      <c r="E74" s="23">
        <f>E6+E64</f>
        <v>10016014554</v>
      </c>
      <c r="F74" s="23">
        <f>F6+F64</f>
        <v>9354861754</v>
      </c>
      <c r="G74" s="7">
        <f t="shared" si="18"/>
        <v>4632181361.3299999</v>
      </c>
      <c r="H74" s="24">
        <f t="shared" ref="H74" si="20">D74/B74*100</f>
        <v>149.95016418029874</v>
      </c>
      <c r="I74" s="7">
        <f t="shared" si="19"/>
        <v>1416650268.0699997</v>
      </c>
      <c r="J74" s="24">
        <f t="shared" ref="J74" si="21">D74/C74*100</f>
        <v>111.34305974357899</v>
      </c>
    </row>
  </sheetData>
  <mergeCells count="8">
    <mergeCell ref="G4:H4"/>
    <mergeCell ref="I4:J4"/>
    <mergeCell ref="A2:J2"/>
    <mergeCell ref="B4:B5"/>
    <mergeCell ref="C4:C5"/>
    <mergeCell ref="D4:D5"/>
    <mergeCell ref="E4:E5"/>
    <mergeCell ref="F4:F5"/>
  </mergeCells>
  <pageMargins left="0.15748031496062992" right="0.35433070866141736" top="0.19685039370078741" bottom="0.19685039370078741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15.09.</vt:lpstr>
      <vt:lpstr>'15.09.'!Заголовки_для_печати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2020-10-05T09:59:54Z</cp:lastPrinted>
  <dcterms:created xsi:type="dcterms:W3CDTF">2020-09-23T05:47:11Z</dcterms:created>
  <dcterms:modified xsi:type="dcterms:W3CDTF">2022-11-08T11:26:07Z</dcterms:modified>
</cp:coreProperties>
</file>