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ёт за 3 квартал\На сайт проект постановления за 9 месяцев 2022 года\"/>
    </mc:Choice>
  </mc:AlternateContent>
  <bookViews>
    <workbookView xWindow="0" yWindow="0" windowWidth="23040" windowHeight="8796"/>
  </bookViews>
  <sheets>
    <sheet name="2022" sheetId="6" r:id="rId1"/>
  </sheets>
  <definedNames>
    <definedName name="_xlnm._FilterDatabase" localSheetId="0" hidden="1">'2022'!$A$5:$N$5</definedName>
  </definedNames>
  <calcPr calcId="162913"/>
</workbook>
</file>

<file path=xl/calcChain.xml><?xml version="1.0" encoding="utf-8"?>
<calcChain xmlns="http://schemas.openxmlformats.org/spreadsheetml/2006/main">
  <c r="J121" i="6" l="1"/>
  <c r="H121" i="6"/>
  <c r="G121" i="6"/>
  <c r="F121" i="6"/>
  <c r="C120" i="6"/>
  <c r="D120" i="6"/>
  <c r="E120" i="6"/>
  <c r="B120" i="6"/>
  <c r="K111" i="6"/>
  <c r="J111" i="6"/>
  <c r="H111" i="6"/>
  <c r="G111" i="6"/>
  <c r="F111" i="6"/>
  <c r="E110" i="6"/>
  <c r="D110" i="6"/>
  <c r="C110" i="6"/>
  <c r="B110" i="6"/>
  <c r="F95" i="6"/>
  <c r="G95" i="6"/>
  <c r="H95" i="6"/>
  <c r="J95" i="6"/>
  <c r="C93" i="6"/>
  <c r="D93" i="6"/>
  <c r="E93" i="6"/>
  <c r="B93" i="6"/>
  <c r="J75" i="6"/>
  <c r="H75" i="6"/>
  <c r="G75" i="6"/>
  <c r="F75" i="6"/>
  <c r="C74" i="6"/>
  <c r="D74" i="6"/>
  <c r="E74" i="6"/>
  <c r="B74" i="6"/>
  <c r="C54" i="6"/>
  <c r="D54" i="6"/>
  <c r="E54" i="6"/>
  <c r="B54" i="6"/>
  <c r="K55" i="6"/>
  <c r="J55" i="6"/>
  <c r="H55" i="6"/>
  <c r="G55" i="6"/>
  <c r="F55" i="6"/>
  <c r="F110" i="6" l="1"/>
  <c r="J110" i="6"/>
  <c r="G110" i="6"/>
  <c r="K110" i="6"/>
  <c r="H110" i="6"/>
  <c r="K151" i="6"/>
  <c r="J151" i="6"/>
  <c r="H151" i="6"/>
  <c r="G151" i="6"/>
  <c r="K149" i="6"/>
  <c r="J149" i="6"/>
  <c r="I149" i="6"/>
  <c r="H149" i="6"/>
  <c r="G149" i="6"/>
  <c r="F149" i="6"/>
  <c r="K148" i="6"/>
  <c r="J148" i="6"/>
  <c r="I148" i="6"/>
  <c r="H148" i="6"/>
  <c r="G148" i="6"/>
  <c r="F148" i="6"/>
  <c r="E147" i="6"/>
  <c r="D147" i="6"/>
  <c r="C147" i="6"/>
  <c r="G147" i="6" s="1"/>
  <c r="B147" i="6"/>
  <c r="K146" i="6"/>
  <c r="J146" i="6"/>
  <c r="H146" i="6"/>
  <c r="G146" i="6"/>
  <c r="F146" i="6"/>
  <c r="K145" i="6"/>
  <c r="J145" i="6"/>
  <c r="I145" i="6"/>
  <c r="H145" i="6"/>
  <c r="G145" i="6"/>
  <c r="F145" i="6"/>
  <c r="K144" i="6"/>
  <c r="J144" i="6"/>
  <c r="I144" i="6"/>
  <c r="H144" i="6"/>
  <c r="G144" i="6"/>
  <c r="F144" i="6"/>
  <c r="K143" i="6"/>
  <c r="J143" i="6"/>
  <c r="I143" i="6"/>
  <c r="H143" i="6"/>
  <c r="G143" i="6"/>
  <c r="F143" i="6"/>
  <c r="E142" i="6"/>
  <c r="I142" i="6" s="1"/>
  <c r="D142" i="6"/>
  <c r="C142" i="6"/>
  <c r="G142" i="6" s="1"/>
  <c r="B142" i="6"/>
  <c r="K141" i="6"/>
  <c r="J141" i="6"/>
  <c r="I141" i="6"/>
  <c r="H141" i="6"/>
  <c r="G141" i="6"/>
  <c r="F141" i="6"/>
  <c r="E140" i="6"/>
  <c r="I140" i="6" s="1"/>
  <c r="D140" i="6"/>
  <c r="C140" i="6"/>
  <c r="B140" i="6"/>
  <c r="J139" i="6"/>
  <c r="I139" i="6"/>
  <c r="H139" i="6"/>
  <c r="G139" i="6"/>
  <c r="F139" i="6"/>
  <c r="K138" i="6"/>
  <c r="J138" i="6"/>
  <c r="I138" i="6"/>
  <c r="H138" i="6"/>
  <c r="G138" i="6"/>
  <c r="F138" i="6"/>
  <c r="K137" i="6"/>
  <c r="J137" i="6"/>
  <c r="I137" i="6"/>
  <c r="H137" i="6"/>
  <c r="G137" i="6"/>
  <c r="F137" i="6"/>
  <c r="E136" i="6"/>
  <c r="I136" i="6" s="1"/>
  <c r="D136" i="6"/>
  <c r="C136" i="6"/>
  <c r="G136" i="6" s="1"/>
  <c r="B136" i="6"/>
  <c r="B135" i="6"/>
  <c r="K134" i="6"/>
  <c r="J134" i="6"/>
  <c r="H134" i="6"/>
  <c r="G134" i="6"/>
  <c r="F134" i="6"/>
  <c r="K133" i="6"/>
  <c r="J133" i="6"/>
  <c r="I133" i="6"/>
  <c r="H133" i="6"/>
  <c r="G133" i="6"/>
  <c r="F133" i="6"/>
  <c r="E132" i="6"/>
  <c r="I132" i="6" s="1"/>
  <c r="D132" i="6"/>
  <c r="C132" i="6"/>
  <c r="B132" i="6"/>
  <c r="K131" i="6"/>
  <c r="J131" i="6"/>
  <c r="I131" i="6"/>
  <c r="H131" i="6"/>
  <c r="G131" i="6"/>
  <c r="F131" i="6"/>
  <c r="E130" i="6"/>
  <c r="I130" i="6" s="1"/>
  <c r="D130" i="6"/>
  <c r="C130" i="6"/>
  <c r="B130" i="6"/>
  <c r="K129" i="6"/>
  <c r="J129" i="6"/>
  <c r="I129" i="6"/>
  <c r="H129" i="6"/>
  <c r="G129" i="6"/>
  <c r="F129" i="6"/>
  <c r="E128" i="6"/>
  <c r="I128" i="6" s="1"/>
  <c r="D128" i="6"/>
  <c r="C128" i="6"/>
  <c r="B128" i="6"/>
  <c r="E127" i="6"/>
  <c r="F127" i="6" s="1"/>
  <c r="B127" i="6"/>
  <c r="K126" i="6"/>
  <c r="J126" i="6"/>
  <c r="I126" i="6"/>
  <c r="H126" i="6"/>
  <c r="G126" i="6"/>
  <c r="F126" i="6"/>
  <c r="K125" i="6"/>
  <c r="J125" i="6"/>
  <c r="H125" i="6"/>
  <c r="G125" i="6"/>
  <c r="F125" i="6"/>
  <c r="E124" i="6"/>
  <c r="I124" i="6" s="1"/>
  <c r="D124" i="6"/>
  <c r="C124" i="6"/>
  <c r="B124" i="6"/>
  <c r="K123" i="6"/>
  <c r="J123" i="6"/>
  <c r="I123" i="6"/>
  <c r="H123" i="6"/>
  <c r="G123" i="6"/>
  <c r="F123" i="6"/>
  <c r="K122" i="6"/>
  <c r="J122" i="6"/>
  <c r="H122" i="6"/>
  <c r="G122" i="6"/>
  <c r="F122" i="6"/>
  <c r="J120" i="6"/>
  <c r="H120" i="6"/>
  <c r="K119" i="6"/>
  <c r="J119" i="6"/>
  <c r="I119" i="6"/>
  <c r="H119" i="6"/>
  <c r="G119" i="6"/>
  <c r="F119" i="6"/>
  <c r="E118" i="6"/>
  <c r="D118" i="6"/>
  <c r="C118" i="6"/>
  <c r="B118" i="6"/>
  <c r="B117" i="6" s="1"/>
  <c r="K116" i="6"/>
  <c r="J116" i="6"/>
  <c r="I116" i="6"/>
  <c r="H116" i="6"/>
  <c r="G116" i="6"/>
  <c r="F116" i="6"/>
  <c r="K115" i="6"/>
  <c r="J115" i="6"/>
  <c r="I115" i="6"/>
  <c r="H115" i="6"/>
  <c r="G115" i="6"/>
  <c r="F115" i="6"/>
  <c r="E114" i="6"/>
  <c r="I114" i="6" s="1"/>
  <c r="D114" i="6"/>
  <c r="C114" i="6"/>
  <c r="G114" i="6" s="1"/>
  <c r="B114" i="6"/>
  <c r="K113" i="6"/>
  <c r="J113" i="6"/>
  <c r="I113" i="6"/>
  <c r="H113" i="6"/>
  <c r="G113" i="6"/>
  <c r="F113" i="6"/>
  <c r="E112" i="6"/>
  <c r="I112" i="6" s="1"/>
  <c r="D112" i="6"/>
  <c r="C112" i="6"/>
  <c r="B112" i="6"/>
  <c r="K109" i="6"/>
  <c r="J109" i="6"/>
  <c r="I109" i="6"/>
  <c r="H109" i="6"/>
  <c r="G109" i="6"/>
  <c r="F109" i="6"/>
  <c r="E108" i="6"/>
  <c r="I108" i="6" s="1"/>
  <c r="D108" i="6"/>
  <c r="C108" i="6"/>
  <c r="G108" i="6" s="1"/>
  <c r="B108" i="6"/>
  <c r="K107" i="6"/>
  <c r="J107" i="6"/>
  <c r="I107" i="6"/>
  <c r="H107" i="6"/>
  <c r="G107" i="6"/>
  <c r="F107" i="6"/>
  <c r="K106" i="6"/>
  <c r="J106" i="6"/>
  <c r="I106" i="6"/>
  <c r="H106" i="6"/>
  <c r="G106" i="6"/>
  <c r="F106" i="6"/>
  <c r="E105" i="6"/>
  <c r="I105" i="6" s="1"/>
  <c r="D105" i="6"/>
  <c r="C105" i="6"/>
  <c r="G105" i="6" s="1"/>
  <c r="B105" i="6"/>
  <c r="B104" i="6" s="1"/>
  <c r="K103" i="6"/>
  <c r="J103" i="6"/>
  <c r="I103" i="6"/>
  <c r="H103" i="6"/>
  <c r="G103" i="6"/>
  <c r="F103" i="6"/>
  <c r="K102" i="6"/>
  <c r="J102" i="6"/>
  <c r="I102" i="6"/>
  <c r="H102" i="6"/>
  <c r="G102" i="6"/>
  <c r="F102" i="6"/>
  <c r="K101" i="6"/>
  <c r="J101" i="6"/>
  <c r="I101" i="6"/>
  <c r="H101" i="6"/>
  <c r="G101" i="6"/>
  <c r="F101" i="6"/>
  <c r="K100" i="6"/>
  <c r="J100" i="6"/>
  <c r="I100" i="6"/>
  <c r="H100" i="6"/>
  <c r="G100" i="6"/>
  <c r="F100" i="6"/>
  <c r="K99" i="6"/>
  <c r="J99" i="6"/>
  <c r="I99" i="6"/>
  <c r="H99" i="6"/>
  <c r="G99" i="6"/>
  <c r="F99" i="6"/>
  <c r="K98" i="6"/>
  <c r="J98" i="6"/>
  <c r="I98" i="6"/>
  <c r="H98" i="6"/>
  <c r="G98" i="6"/>
  <c r="F98" i="6"/>
  <c r="K97" i="6"/>
  <c r="J97" i="6"/>
  <c r="I97" i="6"/>
  <c r="H97" i="6"/>
  <c r="G97" i="6"/>
  <c r="F97" i="6"/>
  <c r="E96" i="6"/>
  <c r="I96" i="6" s="1"/>
  <c r="D96" i="6"/>
  <c r="C96" i="6"/>
  <c r="B96" i="6"/>
  <c r="K94" i="6"/>
  <c r="J94" i="6"/>
  <c r="I94" i="6"/>
  <c r="H94" i="6"/>
  <c r="G94" i="6"/>
  <c r="F94" i="6"/>
  <c r="J93" i="6"/>
  <c r="I93" i="6"/>
  <c r="H93" i="6"/>
  <c r="G93" i="6"/>
  <c r="B92" i="6"/>
  <c r="K91" i="6"/>
  <c r="J91" i="6"/>
  <c r="I91" i="6"/>
  <c r="H91" i="6"/>
  <c r="G91" i="6"/>
  <c r="F91" i="6"/>
  <c r="K90" i="6"/>
  <c r="J90" i="6"/>
  <c r="I90" i="6"/>
  <c r="H90" i="6"/>
  <c r="G90" i="6"/>
  <c r="F90" i="6"/>
  <c r="K89" i="6"/>
  <c r="J89" i="6"/>
  <c r="H89" i="6"/>
  <c r="G89" i="6"/>
  <c r="F89" i="6"/>
  <c r="K88" i="6"/>
  <c r="J88" i="6"/>
  <c r="I88" i="6"/>
  <c r="H88" i="6"/>
  <c r="G88" i="6"/>
  <c r="F88" i="6"/>
  <c r="E87" i="6"/>
  <c r="D87" i="6"/>
  <c r="C87" i="6"/>
  <c r="B87" i="6"/>
  <c r="K86" i="6"/>
  <c r="J86" i="6"/>
  <c r="I86" i="6"/>
  <c r="H86" i="6"/>
  <c r="G86" i="6"/>
  <c r="F86" i="6"/>
  <c r="J85" i="6"/>
  <c r="H85" i="6"/>
  <c r="G85" i="6"/>
  <c r="F85" i="6"/>
  <c r="K84" i="6"/>
  <c r="J84" i="6"/>
  <c r="I84" i="6"/>
  <c r="H84" i="6"/>
  <c r="G84" i="6"/>
  <c r="F84" i="6"/>
  <c r="E83" i="6"/>
  <c r="D83" i="6"/>
  <c r="H83" i="6" s="1"/>
  <c r="C83" i="6"/>
  <c r="B83" i="6"/>
  <c r="K81" i="6"/>
  <c r="J81" i="6"/>
  <c r="I81" i="6"/>
  <c r="H81" i="6"/>
  <c r="G81" i="6"/>
  <c r="F81" i="6"/>
  <c r="E80" i="6"/>
  <c r="D80" i="6"/>
  <c r="K80" i="6" s="1"/>
  <c r="C80" i="6"/>
  <c r="G80" i="6" s="1"/>
  <c r="B80" i="6"/>
  <c r="F80" i="6" s="1"/>
  <c r="K79" i="6"/>
  <c r="J79" i="6"/>
  <c r="I79" i="6"/>
  <c r="H79" i="6"/>
  <c r="G79" i="6"/>
  <c r="F79" i="6"/>
  <c r="E78" i="6"/>
  <c r="D78" i="6"/>
  <c r="C78" i="6"/>
  <c r="B78" i="6"/>
  <c r="K77" i="6"/>
  <c r="J77" i="6"/>
  <c r="I77" i="6"/>
  <c r="H77" i="6"/>
  <c r="G77" i="6"/>
  <c r="F77" i="6"/>
  <c r="K76" i="6"/>
  <c r="J76" i="6"/>
  <c r="H76" i="6"/>
  <c r="G76" i="6"/>
  <c r="F76" i="6"/>
  <c r="I74" i="6"/>
  <c r="J73" i="6"/>
  <c r="I73" i="6"/>
  <c r="H73" i="6"/>
  <c r="G73" i="6"/>
  <c r="F73" i="6"/>
  <c r="K72" i="6"/>
  <c r="J72" i="6"/>
  <c r="I72" i="6"/>
  <c r="H72" i="6"/>
  <c r="G72" i="6"/>
  <c r="F72" i="6"/>
  <c r="K71" i="6"/>
  <c r="J71" i="6"/>
  <c r="I71" i="6"/>
  <c r="H71" i="6"/>
  <c r="G71" i="6"/>
  <c r="F71" i="6"/>
  <c r="K70" i="6"/>
  <c r="J70" i="6"/>
  <c r="I70" i="6"/>
  <c r="H70" i="6"/>
  <c r="G70" i="6"/>
  <c r="F70" i="6"/>
  <c r="K69" i="6"/>
  <c r="J69" i="6"/>
  <c r="H69" i="6"/>
  <c r="G69" i="6"/>
  <c r="F69" i="6"/>
  <c r="K68" i="6"/>
  <c r="J68" i="6"/>
  <c r="I68" i="6"/>
  <c r="H68" i="6"/>
  <c r="G68" i="6"/>
  <c r="F68" i="6"/>
  <c r="E67" i="6"/>
  <c r="I67" i="6" s="1"/>
  <c r="D67" i="6"/>
  <c r="C67" i="6"/>
  <c r="B67" i="6"/>
  <c r="K66" i="6"/>
  <c r="J66" i="6"/>
  <c r="I66" i="6"/>
  <c r="H66" i="6"/>
  <c r="G66" i="6"/>
  <c r="F66" i="6"/>
  <c r="K65" i="6"/>
  <c r="J65" i="6"/>
  <c r="I65" i="6"/>
  <c r="H65" i="6"/>
  <c r="G65" i="6"/>
  <c r="F65" i="6"/>
  <c r="E64" i="6"/>
  <c r="I64" i="6" s="1"/>
  <c r="D64" i="6"/>
  <c r="C64" i="6"/>
  <c r="B64" i="6"/>
  <c r="K63" i="6"/>
  <c r="J63" i="6"/>
  <c r="I63" i="6"/>
  <c r="H63" i="6"/>
  <c r="G63" i="6"/>
  <c r="F63" i="6"/>
  <c r="K62" i="6"/>
  <c r="J62" i="6"/>
  <c r="I62" i="6"/>
  <c r="H62" i="6"/>
  <c r="G62" i="6"/>
  <c r="F62" i="6"/>
  <c r="E61" i="6"/>
  <c r="I61" i="6" s="1"/>
  <c r="D61" i="6"/>
  <c r="C61" i="6"/>
  <c r="B61" i="6"/>
  <c r="K59" i="6"/>
  <c r="J59" i="6"/>
  <c r="I59" i="6"/>
  <c r="H59" i="6"/>
  <c r="G59" i="6"/>
  <c r="F59" i="6"/>
  <c r="E58" i="6"/>
  <c r="I58" i="6" s="1"/>
  <c r="D58" i="6"/>
  <c r="C58" i="6"/>
  <c r="B58" i="6"/>
  <c r="I57" i="6"/>
  <c r="H57" i="6"/>
  <c r="G57" i="6"/>
  <c r="F57" i="6"/>
  <c r="K56" i="6"/>
  <c r="J56" i="6"/>
  <c r="I56" i="6"/>
  <c r="H56" i="6"/>
  <c r="G56" i="6"/>
  <c r="F56" i="6"/>
  <c r="H54" i="6"/>
  <c r="I54" i="6"/>
  <c r="K54" i="6"/>
  <c r="G54" i="6"/>
  <c r="F54" i="6"/>
  <c r="K53" i="6"/>
  <c r="J53" i="6"/>
  <c r="I53" i="6"/>
  <c r="H53" i="6"/>
  <c r="G53" i="6"/>
  <c r="F53" i="6"/>
  <c r="E52" i="6"/>
  <c r="I52" i="6" s="1"/>
  <c r="D52" i="6"/>
  <c r="H52" i="6" s="1"/>
  <c r="C52" i="6"/>
  <c r="B52" i="6"/>
  <c r="F51" i="6"/>
  <c r="K50" i="6"/>
  <c r="J50" i="6"/>
  <c r="I50" i="6"/>
  <c r="H50" i="6"/>
  <c r="G50" i="6"/>
  <c r="F50" i="6"/>
  <c r="H49" i="6"/>
  <c r="G49" i="6"/>
  <c r="F49" i="6"/>
  <c r="E48" i="6"/>
  <c r="D48" i="6"/>
  <c r="C48" i="6"/>
  <c r="B48" i="6"/>
  <c r="K46" i="6"/>
  <c r="J46" i="6"/>
  <c r="I46" i="6"/>
  <c r="H46" i="6"/>
  <c r="G46" i="6"/>
  <c r="F46" i="6"/>
  <c r="E45" i="6"/>
  <c r="D45" i="6"/>
  <c r="C45" i="6"/>
  <c r="B45" i="6"/>
  <c r="K44" i="6"/>
  <c r="J44" i="6"/>
  <c r="I44" i="6"/>
  <c r="H44" i="6"/>
  <c r="G44" i="6"/>
  <c r="F44" i="6"/>
  <c r="K43" i="6"/>
  <c r="J43" i="6"/>
  <c r="H43" i="6"/>
  <c r="G43" i="6"/>
  <c r="F43" i="6"/>
  <c r="E42" i="6"/>
  <c r="D42" i="6"/>
  <c r="H42" i="6" s="1"/>
  <c r="C42" i="6"/>
  <c r="G42" i="6" s="1"/>
  <c r="B42" i="6"/>
  <c r="K41" i="6"/>
  <c r="J41" i="6"/>
  <c r="I41" i="6"/>
  <c r="H41" i="6"/>
  <c r="G41" i="6"/>
  <c r="F41" i="6"/>
  <c r="K40" i="6"/>
  <c r="J40" i="6"/>
  <c r="I40" i="6"/>
  <c r="H40" i="6"/>
  <c r="G40" i="6"/>
  <c r="F40" i="6"/>
  <c r="E39" i="6"/>
  <c r="D39" i="6"/>
  <c r="H39" i="6" s="1"/>
  <c r="C39" i="6"/>
  <c r="B39" i="6"/>
  <c r="B38" i="6" s="1"/>
  <c r="K37" i="6"/>
  <c r="J37" i="6"/>
  <c r="I37" i="6"/>
  <c r="H37" i="6"/>
  <c r="G37" i="6"/>
  <c r="F37" i="6"/>
  <c r="E36" i="6"/>
  <c r="D36" i="6"/>
  <c r="C36" i="6"/>
  <c r="B36" i="6"/>
  <c r="K35" i="6"/>
  <c r="J35" i="6"/>
  <c r="H35" i="6"/>
  <c r="G35" i="6"/>
  <c r="F35" i="6"/>
  <c r="K34" i="6"/>
  <c r="J34" i="6"/>
  <c r="I34" i="6"/>
  <c r="H34" i="6"/>
  <c r="G34" i="6"/>
  <c r="F34" i="6"/>
  <c r="K33" i="6"/>
  <c r="J33" i="6"/>
  <c r="I33" i="6"/>
  <c r="H33" i="6"/>
  <c r="G33" i="6"/>
  <c r="F33" i="6"/>
  <c r="E32" i="6"/>
  <c r="D32" i="6"/>
  <c r="C32" i="6"/>
  <c r="B32" i="6"/>
  <c r="B31" i="6" s="1"/>
  <c r="K30" i="6"/>
  <c r="J30" i="6"/>
  <c r="H30" i="6"/>
  <c r="G30" i="6"/>
  <c r="F30" i="6"/>
  <c r="K29" i="6"/>
  <c r="J29" i="6"/>
  <c r="H29" i="6"/>
  <c r="G29" i="6"/>
  <c r="F29" i="6"/>
  <c r="E28" i="6"/>
  <c r="D28" i="6"/>
  <c r="C28" i="6"/>
  <c r="G28" i="6" s="1"/>
  <c r="B28" i="6"/>
  <c r="K27" i="6"/>
  <c r="J27" i="6"/>
  <c r="I27" i="6"/>
  <c r="H27" i="6"/>
  <c r="G27" i="6"/>
  <c r="F27" i="6"/>
  <c r="E26" i="6"/>
  <c r="K26" i="6" s="1"/>
  <c r="D26" i="6"/>
  <c r="C26" i="6"/>
  <c r="B26" i="6"/>
  <c r="K25" i="6"/>
  <c r="J25" i="6"/>
  <c r="I25" i="6"/>
  <c r="H25" i="6"/>
  <c r="G25" i="6"/>
  <c r="F25" i="6"/>
  <c r="K24" i="6"/>
  <c r="J24" i="6"/>
  <c r="I24" i="6"/>
  <c r="H24" i="6"/>
  <c r="G24" i="6"/>
  <c r="F24" i="6"/>
  <c r="K23" i="6"/>
  <c r="J23" i="6"/>
  <c r="I23" i="6"/>
  <c r="H23" i="6"/>
  <c r="G23" i="6"/>
  <c r="F23" i="6"/>
  <c r="E22" i="6"/>
  <c r="I22" i="6" s="1"/>
  <c r="D22" i="6"/>
  <c r="C22" i="6"/>
  <c r="B22" i="6"/>
  <c r="B21" i="6"/>
  <c r="K20" i="6"/>
  <c r="J20" i="6"/>
  <c r="I20" i="6"/>
  <c r="H20" i="6"/>
  <c r="G20" i="6"/>
  <c r="F20" i="6"/>
  <c r="E19" i="6"/>
  <c r="D19" i="6"/>
  <c r="C19" i="6"/>
  <c r="B19" i="6"/>
  <c r="K18" i="6"/>
  <c r="J18" i="6"/>
  <c r="I18" i="6"/>
  <c r="H18" i="6"/>
  <c r="G18" i="6"/>
  <c r="F18" i="6"/>
  <c r="E17" i="6"/>
  <c r="D17" i="6"/>
  <c r="C17" i="6"/>
  <c r="G17" i="6" s="1"/>
  <c r="B17" i="6"/>
  <c r="F17" i="6" s="1"/>
  <c r="K16" i="6"/>
  <c r="J16" i="6"/>
  <c r="I16" i="6"/>
  <c r="H16" i="6"/>
  <c r="G16" i="6"/>
  <c r="F16" i="6"/>
  <c r="E15" i="6"/>
  <c r="J15" i="6" s="1"/>
  <c r="D15" i="6"/>
  <c r="C15" i="6"/>
  <c r="B15" i="6"/>
  <c r="K14" i="6"/>
  <c r="J14" i="6"/>
  <c r="I14" i="6"/>
  <c r="H14" i="6"/>
  <c r="G14" i="6"/>
  <c r="F14" i="6"/>
  <c r="E13" i="6"/>
  <c r="D13" i="6"/>
  <c r="H13" i="6" s="1"/>
  <c r="C13" i="6"/>
  <c r="G13" i="6" s="1"/>
  <c r="B13" i="6"/>
  <c r="F13" i="6" s="1"/>
  <c r="K12" i="6"/>
  <c r="J12" i="6"/>
  <c r="I12" i="6"/>
  <c r="H12" i="6"/>
  <c r="G12" i="6"/>
  <c r="E11" i="6"/>
  <c r="I11" i="6" s="1"/>
  <c r="D11" i="6"/>
  <c r="C11" i="6"/>
  <c r="B11" i="6"/>
  <c r="K9" i="6"/>
  <c r="J9" i="6"/>
  <c r="I9" i="6"/>
  <c r="H9" i="6"/>
  <c r="G9" i="6"/>
  <c r="F9" i="6"/>
  <c r="K8" i="6"/>
  <c r="J8" i="6"/>
  <c r="I8" i="6"/>
  <c r="H8" i="6"/>
  <c r="G8" i="6"/>
  <c r="F8" i="6"/>
  <c r="E7" i="6"/>
  <c r="D7" i="6"/>
  <c r="H7" i="6" s="1"/>
  <c r="C7" i="6"/>
  <c r="B7" i="6"/>
  <c r="B6" i="6" l="1"/>
  <c r="G19" i="6"/>
  <c r="D21" i="6"/>
  <c r="I39" i="6"/>
  <c r="F52" i="6"/>
  <c r="I80" i="6"/>
  <c r="H105" i="6"/>
  <c r="H114" i="6"/>
  <c r="F132" i="6"/>
  <c r="J132" i="6"/>
  <c r="H142" i="6"/>
  <c r="G52" i="6"/>
  <c r="G132" i="6"/>
  <c r="I32" i="6"/>
  <c r="G26" i="6"/>
  <c r="I19" i="6"/>
  <c r="F61" i="6"/>
  <c r="I78" i="6"/>
  <c r="F108" i="6"/>
  <c r="H112" i="6"/>
  <c r="H128" i="6"/>
  <c r="K132" i="6"/>
  <c r="J147" i="6"/>
  <c r="G140" i="6"/>
  <c r="K140" i="6"/>
  <c r="F136" i="6"/>
  <c r="J136" i="6"/>
  <c r="G130" i="6"/>
  <c r="H108" i="6"/>
  <c r="J118" i="6"/>
  <c r="F114" i="6"/>
  <c r="J114" i="6"/>
  <c r="G112" i="6"/>
  <c r="C104" i="6"/>
  <c r="D104" i="6"/>
  <c r="E104" i="6"/>
  <c r="J108" i="6"/>
  <c r="B82" i="6"/>
  <c r="C82" i="6"/>
  <c r="J87" i="6"/>
  <c r="J83" i="6"/>
  <c r="G78" i="6"/>
  <c r="F78" i="6"/>
  <c r="J78" i="6"/>
  <c r="K78" i="6"/>
  <c r="F67" i="6"/>
  <c r="J67" i="6"/>
  <c r="G67" i="6"/>
  <c r="K67" i="6"/>
  <c r="G61" i="6"/>
  <c r="J61" i="6"/>
  <c r="F58" i="6"/>
  <c r="J58" i="6"/>
  <c r="G58" i="6"/>
  <c r="H58" i="6"/>
  <c r="H48" i="6"/>
  <c r="K48" i="6"/>
  <c r="E47" i="6"/>
  <c r="F48" i="6"/>
  <c r="F42" i="6"/>
  <c r="F39" i="6"/>
  <c r="D31" i="6"/>
  <c r="K36" i="6"/>
  <c r="G7" i="6"/>
  <c r="H147" i="6"/>
  <c r="F147" i="6"/>
  <c r="F142" i="6"/>
  <c r="J142" i="6"/>
  <c r="K142" i="6"/>
  <c r="E135" i="6"/>
  <c r="F135" i="6" s="1"/>
  <c r="F140" i="6"/>
  <c r="H140" i="6"/>
  <c r="J140" i="6"/>
  <c r="K130" i="6"/>
  <c r="F130" i="6"/>
  <c r="J130" i="6"/>
  <c r="F128" i="6"/>
  <c r="J128" i="6"/>
  <c r="G128" i="6"/>
  <c r="F124" i="6"/>
  <c r="H124" i="6"/>
  <c r="G124" i="6"/>
  <c r="J124" i="6"/>
  <c r="K124" i="6"/>
  <c r="F120" i="6"/>
  <c r="D117" i="6"/>
  <c r="G120" i="6"/>
  <c r="G118" i="6"/>
  <c r="C117" i="6"/>
  <c r="H118" i="6"/>
  <c r="F112" i="6"/>
  <c r="J112" i="6"/>
  <c r="F105" i="6"/>
  <c r="J105" i="6"/>
  <c r="F96" i="6"/>
  <c r="J96" i="6"/>
  <c r="G96" i="6"/>
  <c r="H96" i="6"/>
  <c r="C92" i="6"/>
  <c r="D92" i="6"/>
  <c r="G87" i="6"/>
  <c r="H87" i="6"/>
  <c r="F87" i="6"/>
  <c r="G83" i="6"/>
  <c r="D82" i="6"/>
  <c r="J80" i="6"/>
  <c r="G74" i="6"/>
  <c r="H74" i="6"/>
  <c r="F74" i="6"/>
  <c r="J74" i="6"/>
  <c r="J64" i="6"/>
  <c r="F64" i="6"/>
  <c r="G64" i="6"/>
  <c r="E60" i="6"/>
  <c r="H64" i="6"/>
  <c r="H61" i="6"/>
  <c r="J54" i="6"/>
  <c r="J52" i="6"/>
  <c r="C47" i="6"/>
  <c r="J48" i="6"/>
  <c r="G48" i="6"/>
  <c r="G45" i="6"/>
  <c r="K42" i="6"/>
  <c r="D38" i="6"/>
  <c r="F36" i="6"/>
  <c r="G36" i="6"/>
  <c r="I36" i="6"/>
  <c r="C31" i="6"/>
  <c r="H36" i="6"/>
  <c r="J28" i="6"/>
  <c r="F26" i="6"/>
  <c r="I26" i="6"/>
  <c r="C21" i="6"/>
  <c r="H26" i="6"/>
  <c r="J17" i="6"/>
  <c r="F15" i="6"/>
  <c r="G15" i="6"/>
  <c r="H15" i="6"/>
  <c r="J13" i="6"/>
  <c r="J11" i="6"/>
  <c r="G11" i="6"/>
  <c r="E6" i="6"/>
  <c r="H11" i="6"/>
  <c r="J7" i="6"/>
  <c r="F7" i="6"/>
  <c r="K7" i="6"/>
  <c r="C6" i="6"/>
  <c r="I7" i="6"/>
  <c r="F11" i="6"/>
  <c r="K13" i="6"/>
  <c r="K15" i="6"/>
  <c r="J19" i="6"/>
  <c r="J22" i="6"/>
  <c r="J32" i="6"/>
  <c r="C38" i="6"/>
  <c r="J42" i="6"/>
  <c r="F83" i="6"/>
  <c r="F118" i="6"/>
  <c r="H130" i="6"/>
  <c r="H132" i="6"/>
  <c r="K136" i="6"/>
  <c r="D135" i="6"/>
  <c r="D6" i="6"/>
  <c r="K11" i="6"/>
  <c r="H17" i="6"/>
  <c r="I17" i="6"/>
  <c r="F19" i="6"/>
  <c r="E21" i="6"/>
  <c r="F21" i="6" s="1"/>
  <c r="F22" i="6"/>
  <c r="G22" i="6"/>
  <c r="J26" i="6"/>
  <c r="H28" i="6"/>
  <c r="K28" i="6"/>
  <c r="E31" i="6"/>
  <c r="F32" i="6"/>
  <c r="G32" i="6"/>
  <c r="J36" i="6"/>
  <c r="G39" i="6"/>
  <c r="H45" i="6"/>
  <c r="K52" i="6"/>
  <c r="D47" i="6"/>
  <c r="B60" i="6"/>
  <c r="H67" i="6"/>
  <c r="H78" i="6"/>
  <c r="H80" i="6"/>
  <c r="F93" i="6"/>
  <c r="I127" i="6"/>
  <c r="K17" i="6"/>
  <c r="K45" i="6"/>
  <c r="J45" i="6"/>
  <c r="K128" i="6"/>
  <c r="D127" i="6"/>
  <c r="H127" i="6" s="1"/>
  <c r="H136" i="6"/>
  <c r="I13" i="6"/>
  <c r="I15" i="6"/>
  <c r="H19" i="6"/>
  <c r="K19" i="6"/>
  <c r="H22" i="6"/>
  <c r="K22" i="6"/>
  <c r="F28" i="6"/>
  <c r="H32" i="6"/>
  <c r="K32" i="6"/>
  <c r="K39" i="6"/>
  <c r="E38" i="6"/>
  <c r="F38" i="6" s="1"/>
  <c r="J39" i="6"/>
  <c r="F45" i="6"/>
  <c r="I45" i="6"/>
  <c r="K61" i="6"/>
  <c r="D60" i="6"/>
  <c r="I83" i="6"/>
  <c r="I87" i="6"/>
  <c r="K105" i="6"/>
  <c r="I118" i="6"/>
  <c r="I120" i="6"/>
  <c r="I147" i="6"/>
  <c r="B47" i="6"/>
  <c r="K58" i="6"/>
  <c r="C60" i="6"/>
  <c r="K64" i="6"/>
  <c r="K74" i="6"/>
  <c r="E82" i="6"/>
  <c r="K83" i="6"/>
  <c r="K87" i="6"/>
  <c r="E92" i="6"/>
  <c r="F92" i="6" s="1"/>
  <c r="K93" i="6"/>
  <c r="K96" i="6"/>
  <c r="K108" i="6"/>
  <c r="K112" i="6"/>
  <c r="K114" i="6"/>
  <c r="E117" i="6"/>
  <c r="F117" i="6" s="1"/>
  <c r="K118" i="6"/>
  <c r="K120" i="6"/>
  <c r="C127" i="6"/>
  <c r="C135" i="6"/>
  <c r="K147" i="6"/>
  <c r="I42" i="6"/>
  <c r="I48" i="6"/>
  <c r="F82" i="6" l="1"/>
  <c r="H31" i="6"/>
  <c r="H135" i="6"/>
  <c r="F47" i="6"/>
  <c r="I135" i="6"/>
  <c r="G92" i="6"/>
  <c r="I60" i="6"/>
  <c r="H47" i="6"/>
  <c r="J47" i="6"/>
  <c r="J6" i="6"/>
  <c r="K135" i="6"/>
  <c r="H117" i="6"/>
  <c r="F104" i="6"/>
  <c r="H104" i="6"/>
  <c r="K60" i="6"/>
  <c r="H60" i="6"/>
  <c r="F60" i="6"/>
  <c r="G47" i="6"/>
  <c r="H38" i="6"/>
  <c r="G38" i="6"/>
  <c r="E150" i="6"/>
  <c r="E152" i="6" s="1"/>
  <c r="I6" i="6"/>
  <c r="F6" i="6"/>
  <c r="G127" i="6"/>
  <c r="J127" i="6"/>
  <c r="G104" i="6"/>
  <c r="J104" i="6"/>
  <c r="D150" i="6"/>
  <c r="H6" i="6"/>
  <c r="J31" i="6"/>
  <c r="I31" i="6"/>
  <c r="K31" i="6"/>
  <c r="C150" i="6"/>
  <c r="G6" i="6"/>
  <c r="B150" i="6"/>
  <c r="K6" i="6"/>
  <c r="G135" i="6"/>
  <c r="J135" i="6"/>
  <c r="K82" i="6"/>
  <c r="J82" i="6"/>
  <c r="I82" i="6"/>
  <c r="G60" i="6"/>
  <c r="J60" i="6"/>
  <c r="F31" i="6"/>
  <c r="H82" i="6"/>
  <c r="K127" i="6"/>
  <c r="K117" i="6"/>
  <c r="J117" i="6"/>
  <c r="I117" i="6"/>
  <c r="K104" i="6"/>
  <c r="K92" i="6"/>
  <c r="J92" i="6"/>
  <c r="I92" i="6"/>
  <c r="H92" i="6"/>
  <c r="I47" i="6"/>
  <c r="J38" i="6"/>
  <c r="I38" i="6"/>
  <c r="K38" i="6"/>
  <c r="I104" i="6"/>
  <c r="K47" i="6"/>
  <c r="G117" i="6"/>
  <c r="G82" i="6"/>
  <c r="J21" i="6"/>
  <c r="I21" i="6"/>
  <c r="K21" i="6"/>
  <c r="H21" i="6"/>
  <c r="G31" i="6"/>
  <c r="G21" i="6"/>
  <c r="I150" i="6" l="1"/>
  <c r="C152" i="6"/>
  <c r="G152" i="6" s="1"/>
  <c r="G150" i="6"/>
  <c r="F152" i="6"/>
  <c r="I152" i="6"/>
  <c r="H150" i="6"/>
  <c r="D152" i="6"/>
  <c r="H152" i="6" s="1"/>
  <c r="F150" i="6"/>
  <c r="B151" i="6"/>
  <c r="J150" i="6"/>
  <c r="K150" i="6"/>
  <c r="F151" i="6" l="1"/>
  <c r="I151" i="6"/>
  <c r="J152" i="6"/>
  <c r="K152" i="6"/>
</calcChain>
</file>

<file path=xl/sharedStrings.xml><?xml version="1.0" encoding="utf-8"?>
<sst xmlns="http://schemas.openxmlformats.org/spreadsheetml/2006/main" count="160" uniqueCount="80">
  <si>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</si>
  <si>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</si>
  <si>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</si>
  <si>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</si>
  <si>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</si>
  <si>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</si>
  <si>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</si>
  <si>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</si>
  <si>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</si>
  <si>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</si>
  <si>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</si>
  <si>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</si>
  <si>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</si>
  <si>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</si>
  <si>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</si>
  <si>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</si>
  <si>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</si>
  <si>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</si>
  <si>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</si>
  <si>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</si>
  <si>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</si>
  <si>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</si>
  <si>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</si>
  <si>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</si>
  <si>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</si>
  <si>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</si>
  <si>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</si>
  <si>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</si>
  <si>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</si>
  <si>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</si>
  <si>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</si>
  <si>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</si>
  <si>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</si>
  <si>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</si>
  <si>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</si>
  <si>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</si>
  <si>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</si>
  <si>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</si>
  <si>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</si>
  <si>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</si>
  <si>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</si>
  <si>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</si>
  <si>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</si>
  <si>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</si>
  <si>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</si>
  <si>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</si>
  <si>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</si>
  <si>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</si>
  <si>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</si>
  <si>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</si>
  <si>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</si>
  <si>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</si>
  <si>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</si>
  <si>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</si>
  <si>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</si>
  <si>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</si>
  <si>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</si>
  <si>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</si>
  <si>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</si>
  <si>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</si>
  <si>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</si>
  <si>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</si>
  <si>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</si>
  <si>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</si>
  <si>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</si>
  <si>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</si>
  <si>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Первоначальный план на 2022 год, руб.</t>
  </si>
  <si>
    <t>Уточненный план на 2022 год, руб.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</si>
  <si>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</si>
  <si>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</si>
  <si>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Департамент муниципального имущества администрации города Нефтеюганска</t>
  </si>
  <si>
    <t>Итого по программам</t>
  </si>
  <si>
    <t>Непрограммные расходы</t>
  </si>
  <si>
    <t>Итого расходов</t>
  </si>
  <si>
    <t xml:space="preserve"> Исполнение по муниципальным программам и непрограммным направлениям деятельности города Нефтеюганска за 9 месяцев 2022 года</t>
  </si>
  <si>
    <t>План 9 месяцев  2022 года, руб.</t>
  </si>
  <si>
    <t xml:space="preserve">Отклонение от  плана 9 месяцев 2022 года, руб.                 (гр.4-гр.5) </t>
  </si>
  <si>
    <t>Департамент градостроительства и земельных отношений администрации города Нефтеюганска</t>
  </si>
  <si>
    <t>Подпрограмма "Развитие конкуренции и потребительского рынка"</t>
  </si>
  <si>
    <t>% исполнения  к плану 9 месяцев 2022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</si>
</sst>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5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7" fillId="2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52"/>
  <sheetViews>
    <sheetView tabSelected="1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K139" sqref="K139"/>
    </sheetView>
  </sheetViews>
  <sheetFormatPr defaultColWidth="9.109375" defaultRowHeight="13.2" outlineLevelRow="1" x14ac:dyDescent="0.25"/>
  <cols>
    <col min="1" max="1" width="30.6640625" style="2" customWidth="1"/>
    <col min="2" max="2" width="16" style="2" customWidth="1"/>
    <col min="3" max="3" width="15.6640625" style="2" customWidth="1"/>
    <col min="4" max="4" width="15.33203125" style="2" customWidth="1"/>
    <col min="5" max="5" width="15.44140625" style="2" customWidth="1"/>
    <col min="6" max="6" width="16.33203125" style="2" customWidth="1"/>
    <col min="7" max="7" width="16.6640625" style="2" customWidth="1"/>
    <col min="8" max="8" width="17.33203125" style="2" customWidth="1"/>
    <col min="9" max="9" width="12.33203125" style="2" customWidth="1"/>
    <col min="10" max="10" width="12.5546875" style="2" customWidth="1"/>
    <col min="11" max="11" width="12.44140625" style="2" customWidth="1"/>
    <col min="12" max="12" width="13.44140625" style="2" bestFit="1" customWidth="1"/>
    <col min="13" max="13" width="14.88671875" style="2" bestFit="1" customWidth="1"/>
    <col min="14" max="14" width="13.44140625" style="2" bestFit="1" customWidth="1"/>
    <col min="15" max="16384" width="9.109375" style="2"/>
  </cols>
  <sheetData>
    <row r="2" spans="1:14" ht="12.75" customHeight="1" x14ac:dyDescent="0.25">
      <c r="A2" s="24" t="s">
        <v>74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4" x14ac:dyDescent="0.25">
      <c r="K3" s="17" t="s">
        <v>69</v>
      </c>
    </row>
    <row r="4" spans="1:14" ht="76.95" customHeight="1" x14ac:dyDescent="0.25">
      <c r="A4" s="3" t="s">
        <v>24</v>
      </c>
      <c r="B4" s="8" t="s">
        <v>66</v>
      </c>
      <c r="C4" s="8" t="s">
        <v>67</v>
      </c>
      <c r="D4" s="8" t="s">
        <v>75</v>
      </c>
      <c r="E4" s="8" t="s">
        <v>25</v>
      </c>
      <c r="F4" s="8" t="s">
        <v>55</v>
      </c>
      <c r="G4" s="8" t="s">
        <v>65</v>
      </c>
      <c r="H4" s="8" t="s">
        <v>76</v>
      </c>
      <c r="I4" s="8" t="s">
        <v>57</v>
      </c>
      <c r="J4" s="8" t="s">
        <v>56</v>
      </c>
      <c r="K4" s="8" t="s">
        <v>79</v>
      </c>
    </row>
    <row r="5" spans="1:14" s="11" customFormat="1" x14ac:dyDescent="0.25">
      <c r="A5" s="9">
        <v>1</v>
      </c>
      <c r="B5" s="10">
        <v>2</v>
      </c>
      <c r="C5" s="9">
        <v>3</v>
      </c>
      <c r="D5" s="10">
        <v>4</v>
      </c>
      <c r="E5" s="9">
        <v>5</v>
      </c>
      <c r="F5" s="10">
        <v>6</v>
      </c>
      <c r="G5" s="9">
        <v>7</v>
      </c>
      <c r="H5" s="10">
        <v>8</v>
      </c>
      <c r="I5" s="9">
        <v>9</v>
      </c>
      <c r="J5" s="10">
        <v>10</v>
      </c>
      <c r="K5" s="9">
        <v>11</v>
      </c>
    </row>
    <row r="6" spans="1:14" ht="52.8" x14ac:dyDescent="0.25">
      <c r="A6" s="12" t="s">
        <v>27</v>
      </c>
      <c r="B6" s="13">
        <f>B7+B11+B13+B15+B17+B19</f>
        <v>4820110444</v>
      </c>
      <c r="C6" s="13">
        <f>C7+C11+C13+C15+C17+C19</f>
        <v>4909140517</v>
      </c>
      <c r="D6" s="13">
        <f>D7+D11+D13+D15+D17+D19</f>
        <v>3888620738</v>
      </c>
      <c r="E6" s="13">
        <f>E7+E11+E13+E15+E17+E19</f>
        <v>3243921058.3600001</v>
      </c>
      <c r="F6" s="13">
        <f t="shared" ref="F6:F70" si="0">B6-E6</f>
        <v>1576189385.6399999</v>
      </c>
      <c r="G6" s="13">
        <f>C6-E6</f>
        <v>1665219458.6399999</v>
      </c>
      <c r="H6" s="13">
        <f>D6-E6</f>
        <v>644699679.63999987</v>
      </c>
      <c r="I6" s="13">
        <f>E6/B6*100</f>
        <v>67.299724685727554</v>
      </c>
      <c r="J6" s="13">
        <f>E6/C6*100</f>
        <v>66.079205659861131</v>
      </c>
      <c r="K6" s="13">
        <f>E6/D6*100</f>
        <v>83.420865055315659</v>
      </c>
    </row>
    <row r="7" spans="1:14" ht="39.6" x14ac:dyDescent="0.25">
      <c r="A7" s="12" t="s">
        <v>30</v>
      </c>
      <c r="B7" s="13">
        <f>SUM(B8:B10)</f>
        <v>4565121790</v>
      </c>
      <c r="C7" s="13">
        <f>SUM(C8:C10)</f>
        <v>4663407388</v>
      </c>
      <c r="D7" s="13">
        <f>SUM(D8:D10)</f>
        <v>3689504943</v>
      </c>
      <c r="E7" s="13">
        <f>SUM(E8:E10)</f>
        <v>3071963006.1199999</v>
      </c>
      <c r="F7" s="13">
        <f t="shared" si="0"/>
        <v>1493158783.8800001</v>
      </c>
      <c r="G7" s="13">
        <f t="shared" ref="G7:G71" si="1">C7-E7</f>
        <v>1591444381.8800001</v>
      </c>
      <c r="H7" s="13">
        <f t="shared" ref="H7:H71" si="2">D7-E7</f>
        <v>617541936.88000011</v>
      </c>
      <c r="I7" s="13">
        <f t="shared" ref="I7:I71" si="3">E7/B7*100</f>
        <v>67.292027407663085</v>
      </c>
      <c r="J7" s="13">
        <f t="shared" ref="J7:J71" si="4">E7/C7*100</f>
        <v>65.873786065203191</v>
      </c>
      <c r="K7" s="13">
        <f t="shared" ref="K7:K71" si="5">E7/D7*100</f>
        <v>83.262200581906086</v>
      </c>
      <c r="M7" s="14"/>
    </row>
    <row r="8" spans="1:14" ht="49.5" customHeight="1" x14ac:dyDescent="0.25">
      <c r="A8" s="6" t="s">
        <v>1</v>
      </c>
      <c r="B8" s="15">
        <v>4371695790</v>
      </c>
      <c r="C8" s="15">
        <v>4426407377</v>
      </c>
      <c r="D8" s="15">
        <v>3539040461</v>
      </c>
      <c r="E8" s="15">
        <v>3045290586.75</v>
      </c>
      <c r="F8" s="15">
        <f t="shared" si="0"/>
        <v>1326405203.25</v>
      </c>
      <c r="G8" s="15">
        <f t="shared" si="1"/>
        <v>1381116790.25</v>
      </c>
      <c r="H8" s="15">
        <f t="shared" si="2"/>
        <v>493749874.25</v>
      </c>
      <c r="I8" s="15">
        <f t="shared" si="3"/>
        <v>69.659251993606802</v>
      </c>
      <c r="J8" s="15">
        <f t="shared" si="4"/>
        <v>68.798244883053385</v>
      </c>
      <c r="K8" s="15">
        <f t="shared" si="5"/>
        <v>86.048481793551318</v>
      </c>
      <c r="M8" s="14"/>
      <c r="N8" s="14"/>
    </row>
    <row r="9" spans="1:14" ht="43.95" customHeight="1" x14ac:dyDescent="0.25">
      <c r="A9" s="1" t="s">
        <v>2</v>
      </c>
      <c r="B9" s="15">
        <v>193426000</v>
      </c>
      <c r="C9" s="15">
        <v>237000011</v>
      </c>
      <c r="D9" s="15">
        <v>150464482</v>
      </c>
      <c r="E9" s="15">
        <v>26672419.370000001</v>
      </c>
      <c r="F9" s="15">
        <f t="shared" si="0"/>
        <v>166753580.63</v>
      </c>
      <c r="G9" s="15">
        <f t="shared" si="1"/>
        <v>210327591.63</v>
      </c>
      <c r="H9" s="15">
        <f t="shared" si="2"/>
        <v>123792062.63</v>
      </c>
      <c r="I9" s="15">
        <f t="shared" si="3"/>
        <v>13.7894695490782</v>
      </c>
      <c r="J9" s="15">
        <f t="shared" si="4"/>
        <v>11.254184865839521</v>
      </c>
      <c r="K9" s="15">
        <f t="shared" si="5"/>
        <v>17.726721293600704</v>
      </c>
    </row>
    <row r="10" spans="1:14" ht="33" customHeight="1" x14ac:dyDescent="0.25">
      <c r="A10" s="1" t="s">
        <v>9</v>
      </c>
      <c r="B10" s="13"/>
      <c r="C10" s="15"/>
      <c r="D10" s="15"/>
      <c r="E10" s="15"/>
      <c r="F10" s="15"/>
      <c r="G10" s="15"/>
      <c r="H10" s="15"/>
      <c r="I10" s="15"/>
      <c r="J10" s="15"/>
      <c r="K10" s="15"/>
    </row>
    <row r="11" spans="1:14" ht="52.8" x14ac:dyDescent="0.25">
      <c r="A11" s="12" t="s">
        <v>31</v>
      </c>
      <c r="B11" s="13">
        <f>B12</f>
        <v>4535850</v>
      </c>
      <c r="C11" s="13">
        <f t="shared" ref="C11:E11" si="6">C12</f>
        <v>4535850</v>
      </c>
      <c r="D11" s="13">
        <f t="shared" si="6"/>
        <v>4112200</v>
      </c>
      <c r="E11" s="13">
        <f t="shared" si="6"/>
        <v>3102723.58</v>
      </c>
      <c r="F11" s="13">
        <f t="shared" si="0"/>
        <v>1433126.42</v>
      </c>
      <c r="G11" s="13">
        <f t="shared" si="1"/>
        <v>1433126.42</v>
      </c>
      <c r="H11" s="13">
        <f t="shared" si="2"/>
        <v>1009476.4199999999</v>
      </c>
      <c r="I11" s="13">
        <f t="shared" si="3"/>
        <v>68.40445737844064</v>
      </c>
      <c r="J11" s="13">
        <f t="shared" si="4"/>
        <v>68.40445737844064</v>
      </c>
      <c r="K11" s="13">
        <f t="shared" si="5"/>
        <v>75.451670152229951</v>
      </c>
    </row>
    <row r="12" spans="1:14" ht="46.2" customHeight="1" x14ac:dyDescent="0.25">
      <c r="A12" s="6" t="s">
        <v>1</v>
      </c>
      <c r="B12" s="15">
        <v>4535850</v>
      </c>
      <c r="C12" s="15">
        <v>4535850</v>
      </c>
      <c r="D12" s="15">
        <v>4112200</v>
      </c>
      <c r="E12" s="7">
        <v>3102723.58</v>
      </c>
      <c r="F12" s="7"/>
      <c r="G12" s="7">
        <f t="shared" si="1"/>
        <v>1433126.42</v>
      </c>
      <c r="H12" s="7">
        <f t="shared" si="2"/>
        <v>1009476.4199999999</v>
      </c>
      <c r="I12" s="7">
        <f t="shared" si="3"/>
        <v>68.40445737844064</v>
      </c>
      <c r="J12" s="7">
        <f t="shared" si="4"/>
        <v>68.40445737844064</v>
      </c>
      <c r="K12" s="7">
        <f t="shared" si="5"/>
        <v>75.451670152229951</v>
      </c>
    </row>
    <row r="13" spans="1:14" ht="37.200000000000003" customHeight="1" x14ac:dyDescent="0.25">
      <c r="A13" s="12" t="s">
        <v>33</v>
      </c>
      <c r="B13" s="13">
        <f>B14</f>
        <v>55957404</v>
      </c>
      <c r="C13" s="13">
        <f t="shared" ref="C13:E13" si="7">C14</f>
        <v>40762742</v>
      </c>
      <c r="D13" s="13">
        <f t="shared" si="7"/>
        <v>35032191</v>
      </c>
      <c r="E13" s="13">
        <f t="shared" si="7"/>
        <v>32519866.02</v>
      </c>
      <c r="F13" s="13">
        <f t="shared" si="0"/>
        <v>23437537.98</v>
      </c>
      <c r="G13" s="13">
        <f t="shared" si="1"/>
        <v>8242875.9800000004</v>
      </c>
      <c r="H13" s="13">
        <f t="shared" si="2"/>
        <v>2512324.9800000004</v>
      </c>
      <c r="I13" s="13">
        <f t="shared" si="3"/>
        <v>58.115394381054564</v>
      </c>
      <c r="J13" s="13">
        <f t="shared" si="4"/>
        <v>79.778406516421299</v>
      </c>
      <c r="K13" s="13">
        <f t="shared" si="5"/>
        <v>92.828524541899199</v>
      </c>
      <c r="M13" s="14"/>
    </row>
    <row r="14" spans="1:14" ht="46.2" customHeight="1" x14ac:dyDescent="0.25">
      <c r="A14" s="6" t="s">
        <v>1</v>
      </c>
      <c r="B14" s="15">
        <v>55957404</v>
      </c>
      <c r="C14" s="15">
        <v>40762742</v>
      </c>
      <c r="D14" s="15">
        <v>35032191</v>
      </c>
      <c r="E14" s="15">
        <v>32519866.02</v>
      </c>
      <c r="F14" s="15">
        <f t="shared" si="0"/>
        <v>23437537.98</v>
      </c>
      <c r="G14" s="15">
        <f t="shared" si="1"/>
        <v>8242875.9800000004</v>
      </c>
      <c r="H14" s="15">
        <f t="shared" si="2"/>
        <v>2512324.9800000004</v>
      </c>
      <c r="I14" s="15">
        <f t="shared" si="3"/>
        <v>58.115394381054564</v>
      </c>
      <c r="J14" s="15">
        <f t="shared" si="4"/>
        <v>79.778406516421299</v>
      </c>
      <c r="K14" s="15">
        <f t="shared" si="5"/>
        <v>92.828524541899199</v>
      </c>
    </row>
    <row r="15" spans="1:14" ht="30.6" customHeight="1" x14ac:dyDescent="0.25">
      <c r="A15" s="12" t="s">
        <v>3</v>
      </c>
      <c r="B15" s="13">
        <f>B16</f>
        <v>66936100</v>
      </c>
      <c r="C15" s="13">
        <f t="shared" ref="C15:E15" si="8">C16</f>
        <v>70073401</v>
      </c>
      <c r="D15" s="13">
        <f t="shared" si="8"/>
        <v>56526310</v>
      </c>
      <c r="E15" s="13">
        <f t="shared" si="8"/>
        <v>46222118.090000004</v>
      </c>
      <c r="F15" s="13">
        <f t="shared" si="0"/>
        <v>20713981.909999996</v>
      </c>
      <c r="G15" s="13">
        <f t="shared" si="1"/>
        <v>23851282.909999996</v>
      </c>
      <c r="H15" s="13">
        <f t="shared" si="2"/>
        <v>10304191.909999996</v>
      </c>
      <c r="I15" s="13">
        <f t="shared" si="3"/>
        <v>69.054095010017022</v>
      </c>
      <c r="J15" s="13">
        <f t="shared" si="4"/>
        <v>65.962430009640897</v>
      </c>
      <c r="K15" s="13">
        <f t="shared" si="5"/>
        <v>81.770980787530618</v>
      </c>
    </row>
    <row r="16" spans="1:14" ht="37.200000000000003" customHeight="1" x14ac:dyDescent="0.25">
      <c r="A16" s="6" t="s">
        <v>1</v>
      </c>
      <c r="B16" s="15">
        <v>66936100</v>
      </c>
      <c r="C16" s="15">
        <v>70073401</v>
      </c>
      <c r="D16" s="15">
        <v>56526310</v>
      </c>
      <c r="E16" s="15">
        <v>46222118.090000004</v>
      </c>
      <c r="F16" s="15">
        <f t="shared" si="0"/>
        <v>20713981.909999996</v>
      </c>
      <c r="G16" s="15">
        <f t="shared" si="1"/>
        <v>23851282.909999996</v>
      </c>
      <c r="H16" s="15">
        <f t="shared" si="2"/>
        <v>10304191.909999996</v>
      </c>
      <c r="I16" s="15">
        <f t="shared" si="3"/>
        <v>69.054095010017022</v>
      </c>
      <c r="J16" s="15">
        <f t="shared" si="4"/>
        <v>65.962430009640897</v>
      </c>
      <c r="K16" s="15">
        <f t="shared" si="5"/>
        <v>81.770980787530618</v>
      </c>
    </row>
    <row r="17" spans="1:11" ht="43.2" customHeight="1" x14ac:dyDescent="0.25">
      <c r="A17" s="12" t="s">
        <v>34</v>
      </c>
      <c r="B17" s="13">
        <f>B18</f>
        <v>127504300</v>
      </c>
      <c r="C17" s="13">
        <f>SUM(C18:C18)</f>
        <v>130289705</v>
      </c>
      <c r="D17" s="13">
        <f>SUM(D18:D18)</f>
        <v>103373663</v>
      </c>
      <c r="E17" s="13">
        <f>SUM(E18:E18)</f>
        <v>90046442.25</v>
      </c>
      <c r="F17" s="13">
        <f t="shared" si="0"/>
        <v>37457857.75</v>
      </c>
      <c r="G17" s="13">
        <f t="shared" si="1"/>
        <v>40243262.75</v>
      </c>
      <c r="H17" s="13">
        <f t="shared" si="2"/>
        <v>13327220.75</v>
      </c>
      <c r="I17" s="13">
        <f t="shared" si="3"/>
        <v>70.622278817263421</v>
      </c>
      <c r="J17" s="13">
        <f t="shared" si="4"/>
        <v>69.11247688372616</v>
      </c>
      <c r="K17" s="13">
        <f t="shared" si="5"/>
        <v>87.107721286803979</v>
      </c>
    </row>
    <row r="18" spans="1:11" ht="43.2" customHeight="1" x14ac:dyDescent="0.25">
      <c r="A18" s="6" t="s">
        <v>1</v>
      </c>
      <c r="B18" s="15">
        <v>127504300</v>
      </c>
      <c r="C18" s="15">
        <v>130289705</v>
      </c>
      <c r="D18" s="15">
        <v>103373663</v>
      </c>
      <c r="E18" s="15">
        <v>90046442.25</v>
      </c>
      <c r="F18" s="15">
        <f t="shared" si="0"/>
        <v>37457857.75</v>
      </c>
      <c r="G18" s="15">
        <f t="shared" si="1"/>
        <v>40243262.75</v>
      </c>
      <c r="H18" s="15">
        <f t="shared" si="2"/>
        <v>13327220.75</v>
      </c>
      <c r="I18" s="15">
        <f t="shared" si="3"/>
        <v>70.622278817263421</v>
      </c>
      <c r="J18" s="15">
        <f t="shared" si="4"/>
        <v>69.11247688372616</v>
      </c>
      <c r="K18" s="15">
        <f t="shared" si="5"/>
        <v>87.107721286803979</v>
      </c>
    </row>
    <row r="19" spans="1:11" ht="43.2" customHeight="1" x14ac:dyDescent="0.25">
      <c r="A19" s="12" t="s">
        <v>37</v>
      </c>
      <c r="B19" s="13">
        <f>B20</f>
        <v>55000</v>
      </c>
      <c r="C19" s="13">
        <f t="shared" ref="C19:E19" si="9">C20</f>
        <v>71431</v>
      </c>
      <c r="D19" s="13">
        <f t="shared" si="9"/>
        <v>71431</v>
      </c>
      <c r="E19" s="13">
        <f t="shared" si="9"/>
        <v>66902.3</v>
      </c>
      <c r="F19" s="13">
        <f t="shared" si="0"/>
        <v>-11902.300000000003</v>
      </c>
      <c r="G19" s="13">
        <f t="shared" si="1"/>
        <v>4528.6999999999971</v>
      </c>
      <c r="H19" s="13">
        <f t="shared" si="2"/>
        <v>4528.6999999999971</v>
      </c>
      <c r="I19" s="13">
        <f t="shared" si="3"/>
        <v>121.64054545454546</v>
      </c>
      <c r="J19" s="13">
        <f t="shared" si="4"/>
        <v>93.660035558791009</v>
      </c>
      <c r="K19" s="13">
        <f t="shared" si="5"/>
        <v>93.660035558791009</v>
      </c>
    </row>
    <row r="20" spans="1:11" ht="52.8" x14ac:dyDescent="0.25">
      <c r="A20" s="6" t="s">
        <v>1</v>
      </c>
      <c r="B20" s="15">
        <v>55000</v>
      </c>
      <c r="C20" s="15">
        <v>71431</v>
      </c>
      <c r="D20" s="15">
        <v>71431</v>
      </c>
      <c r="E20" s="15">
        <v>66902.3</v>
      </c>
      <c r="F20" s="15">
        <f t="shared" si="0"/>
        <v>-11902.300000000003</v>
      </c>
      <c r="G20" s="15">
        <f t="shared" si="1"/>
        <v>4528.6999999999971</v>
      </c>
      <c r="H20" s="15">
        <f t="shared" si="2"/>
        <v>4528.6999999999971</v>
      </c>
      <c r="I20" s="15">
        <f t="shared" si="3"/>
        <v>121.64054545454546</v>
      </c>
      <c r="J20" s="15">
        <f t="shared" si="4"/>
        <v>93.660035558791009</v>
      </c>
      <c r="K20" s="15">
        <f t="shared" si="5"/>
        <v>93.660035558791009</v>
      </c>
    </row>
    <row r="21" spans="1:11" ht="66" x14ac:dyDescent="0.25">
      <c r="A21" s="12" t="s">
        <v>28</v>
      </c>
      <c r="B21" s="13">
        <f>B22+B26</f>
        <v>120069300</v>
      </c>
      <c r="C21" s="13">
        <f t="shared" ref="C21:E21" si="10">C22+C26</f>
        <v>235318837</v>
      </c>
      <c r="D21" s="13">
        <f t="shared" si="10"/>
        <v>215234837</v>
      </c>
      <c r="E21" s="13">
        <f t="shared" si="10"/>
        <v>147251693.82999998</v>
      </c>
      <c r="F21" s="13">
        <f t="shared" si="0"/>
        <v>-27182393.829999983</v>
      </c>
      <c r="G21" s="13">
        <f t="shared" si="1"/>
        <v>88067143.170000017</v>
      </c>
      <c r="H21" s="13">
        <f t="shared" si="2"/>
        <v>67983143.170000017</v>
      </c>
      <c r="I21" s="13">
        <f t="shared" si="3"/>
        <v>122.63892088152424</v>
      </c>
      <c r="J21" s="13">
        <f t="shared" si="4"/>
        <v>62.575395878741311</v>
      </c>
      <c r="K21" s="13">
        <f t="shared" si="5"/>
        <v>68.41443322207175</v>
      </c>
    </row>
    <row r="22" spans="1:11" ht="68.400000000000006" customHeight="1" x14ac:dyDescent="0.25">
      <c r="A22" s="12" t="s">
        <v>35</v>
      </c>
      <c r="B22" s="13">
        <f>SUM(B23:B25)</f>
        <v>81682900</v>
      </c>
      <c r="C22" s="13">
        <f t="shared" ref="C22:E22" si="11">SUM(C23:C25)</f>
        <v>195826340</v>
      </c>
      <c r="D22" s="13">
        <f t="shared" si="11"/>
        <v>186308940</v>
      </c>
      <c r="E22" s="13">
        <f t="shared" si="11"/>
        <v>121764524.72</v>
      </c>
      <c r="F22" s="13">
        <f t="shared" si="0"/>
        <v>-40081624.719999999</v>
      </c>
      <c r="G22" s="13">
        <f t="shared" si="1"/>
        <v>74061815.280000001</v>
      </c>
      <c r="H22" s="13">
        <f t="shared" si="2"/>
        <v>64544415.280000001</v>
      </c>
      <c r="I22" s="13">
        <f t="shared" si="3"/>
        <v>149.06978660160203</v>
      </c>
      <c r="J22" s="13">
        <f t="shared" si="4"/>
        <v>62.179850126392601</v>
      </c>
      <c r="K22" s="13">
        <f t="shared" si="5"/>
        <v>65.356243624165316</v>
      </c>
    </row>
    <row r="23" spans="1:11" ht="31.95" customHeight="1" x14ac:dyDescent="0.25">
      <c r="A23" s="6" t="s">
        <v>13</v>
      </c>
      <c r="B23" s="7">
        <v>22428500</v>
      </c>
      <c r="C23" s="7">
        <v>20646281</v>
      </c>
      <c r="D23" s="7">
        <v>14843500</v>
      </c>
      <c r="E23" s="7">
        <v>13660927.119999999</v>
      </c>
      <c r="F23" s="7">
        <f t="shared" si="0"/>
        <v>8767572.8800000008</v>
      </c>
      <c r="G23" s="7">
        <f t="shared" si="1"/>
        <v>6985353.8800000008</v>
      </c>
      <c r="H23" s="7">
        <f t="shared" si="2"/>
        <v>1182572.8800000008</v>
      </c>
      <c r="I23" s="7">
        <f t="shared" si="3"/>
        <v>60.908786231803283</v>
      </c>
      <c r="J23" s="7">
        <f t="shared" si="4"/>
        <v>66.166527133869764</v>
      </c>
      <c r="K23" s="7">
        <f t="shared" si="5"/>
        <v>92.03305904941557</v>
      </c>
    </row>
    <row r="24" spans="1:11" ht="54" customHeight="1" collapsed="1" x14ac:dyDescent="0.25">
      <c r="A24" s="6" t="s">
        <v>4</v>
      </c>
      <c r="B24" s="7">
        <v>57115700</v>
      </c>
      <c r="C24" s="7">
        <v>171296240</v>
      </c>
      <c r="D24" s="7">
        <v>169326740</v>
      </c>
      <c r="E24" s="7">
        <v>105983121.59999999</v>
      </c>
      <c r="F24" s="7">
        <f t="shared" si="0"/>
        <v>-48867421.599999994</v>
      </c>
      <c r="G24" s="7">
        <f t="shared" si="1"/>
        <v>65313118.400000006</v>
      </c>
      <c r="H24" s="7">
        <f t="shared" si="2"/>
        <v>63343618.400000006</v>
      </c>
      <c r="I24" s="7">
        <f t="shared" si="3"/>
        <v>185.55864954819776</v>
      </c>
      <c r="J24" s="7">
        <f t="shared" si="4"/>
        <v>61.871248078766925</v>
      </c>
      <c r="K24" s="7">
        <f t="shared" si="5"/>
        <v>62.590894739956603</v>
      </c>
    </row>
    <row r="25" spans="1:11" ht="52.8" outlineLevel="1" x14ac:dyDescent="0.25">
      <c r="A25" s="6" t="s">
        <v>9</v>
      </c>
      <c r="B25" s="7">
        <v>2138700</v>
      </c>
      <c r="C25" s="7">
        <v>3883819</v>
      </c>
      <c r="D25" s="7">
        <v>2138700</v>
      </c>
      <c r="E25" s="7">
        <v>2120476</v>
      </c>
      <c r="F25" s="7">
        <f t="shared" si="0"/>
        <v>18224</v>
      </c>
      <c r="G25" s="7">
        <f t="shared" si="1"/>
        <v>1763343</v>
      </c>
      <c r="H25" s="7">
        <f t="shared" si="2"/>
        <v>18224</v>
      </c>
      <c r="I25" s="7">
        <f t="shared" si="3"/>
        <v>99.147893580212269</v>
      </c>
      <c r="J25" s="7">
        <f t="shared" si="4"/>
        <v>54.597703960972432</v>
      </c>
      <c r="K25" s="7">
        <f t="shared" si="5"/>
        <v>99.147893580212269</v>
      </c>
    </row>
    <row r="26" spans="1:11" ht="52.8" x14ac:dyDescent="0.25">
      <c r="A26" s="12" t="s">
        <v>36</v>
      </c>
      <c r="B26" s="13">
        <f>B27</f>
        <v>38386400</v>
      </c>
      <c r="C26" s="13">
        <f t="shared" ref="C26:E26" si="12">C27</f>
        <v>39492497</v>
      </c>
      <c r="D26" s="13">
        <f t="shared" si="12"/>
        <v>28925897</v>
      </c>
      <c r="E26" s="13">
        <f t="shared" si="12"/>
        <v>25487169.109999999</v>
      </c>
      <c r="F26" s="13">
        <f t="shared" si="0"/>
        <v>12899230.890000001</v>
      </c>
      <c r="G26" s="13">
        <f t="shared" si="1"/>
        <v>14005327.890000001</v>
      </c>
      <c r="H26" s="13">
        <f t="shared" si="2"/>
        <v>3438727.8900000006</v>
      </c>
      <c r="I26" s="13">
        <f t="shared" si="3"/>
        <v>66.396351598482795</v>
      </c>
      <c r="J26" s="13">
        <f t="shared" si="4"/>
        <v>64.536737471930422</v>
      </c>
      <c r="K26" s="13">
        <f t="shared" si="5"/>
        <v>88.111940348816148</v>
      </c>
    </row>
    <row r="27" spans="1:11" ht="30" customHeight="1" x14ac:dyDescent="0.25">
      <c r="A27" s="6" t="s">
        <v>13</v>
      </c>
      <c r="B27" s="7">
        <v>38386400</v>
      </c>
      <c r="C27" s="7">
        <v>39492497</v>
      </c>
      <c r="D27" s="7">
        <v>28925897</v>
      </c>
      <c r="E27" s="7">
        <v>25487169.109999999</v>
      </c>
      <c r="F27" s="7">
        <f t="shared" si="0"/>
        <v>12899230.890000001</v>
      </c>
      <c r="G27" s="7">
        <f t="shared" si="1"/>
        <v>14005327.890000001</v>
      </c>
      <c r="H27" s="7">
        <f t="shared" si="2"/>
        <v>3438727.8900000006</v>
      </c>
      <c r="I27" s="7">
        <f t="shared" si="3"/>
        <v>66.396351598482795</v>
      </c>
      <c r="J27" s="7">
        <f t="shared" si="4"/>
        <v>64.536737471930422</v>
      </c>
      <c r="K27" s="7">
        <f t="shared" si="5"/>
        <v>88.111940348816148</v>
      </c>
    </row>
    <row r="28" spans="1:11" ht="39.6" x14ac:dyDescent="0.25">
      <c r="A28" s="12" t="s">
        <v>29</v>
      </c>
      <c r="B28" s="13">
        <f>SUM(B29:B30)</f>
        <v>0</v>
      </c>
      <c r="C28" s="13">
        <f t="shared" ref="C28:E28" si="13">SUM(C29:C30)</f>
        <v>4513365</v>
      </c>
      <c r="D28" s="13">
        <f t="shared" si="13"/>
        <v>4513365</v>
      </c>
      <c r="E28" s="13">
        <f t="shared" si="13"/>
        <v>1859990.02</v>
      </c>
      <c r="F28" s="13">
        <f t="shared" si="0"/>
        <v>-1859990.02</v>
      </c>
      <c r="G28" s="13">
        <f t="shared" si="1"/>
        <v>2653374.98</v>
      </c>
      <c r="H28" s="13">
        <f t="shared" si="2"/>
        <v>2653374.98</v>
      </c>
      <c r="I28" s="13"/>
      <c r="J28" s="13">
        <f t="shared" si="4"/>
        <v>41.210715729837936</v>
      </c>
      <c r="K28" s="13">
        <f t="shared" si="5"/>
        <v>41.210715729837936</v>
      </c>
    </row>
    <row r="29" spans="1:11" ht="30.6" x14ac:dyDescent="0.25">
      <c r="A29" s="1" t="s">
        <v>1</v>
      </c>
      <c r="B29" s="7"/>
      <c r="C29" s="7">
        <v>70000</v>
      </c>
      <c r="D29" s="7">
        <v>70000</v>
      </c>
      <c r="E29" s="7">
        <v>70000</v>
      </c>
      <c r="F29" s="7">
        <f t="shared" si="0"/>
        <v>-70000</v>
      </c>
      <c r="G29" s="7">
        <f t="shared" si="1"/>
        <v>0</v>
      </c>
      <c r="H29" s="7">
        <f t="shared" si="2"/>
        <v>0</v>
      </c>
      <c r="I29" s="7"/>
      <c r="J29" s="7">
        <f t="shared" si="4"/>
        <v>100</v>
      </c>
      <c r="K29" s="7">
        <f t="shared" si="5"/>
        <v>100</v>
      </c>
    </row>
    <row r="30" spans="1:11" ht="30.6" x14ac:dyDescent="0.25">
      <c r="A30" s="1" t="s">
        <v>9</v>
      </c>
      <c r="B30" s="7"/>
      <c r="C30" s="7">
        <v>4443365</v>
      </c>
      <c r="D30" s="7">
        <v>4443365</v>
      </c>
      <c r="E30" s="7">
        <v>1789990.02</v>
      </c>
      <c r="F30" s="7">
        <f t="shared" si="0"/>
        <v>-1789990.02</v>
      </c>
      <c r="G30" s="7">
        <f t="shared" si="1"/>
        <v>2653374.98</v>
      </c>
      <c r="H30" s="7">
        <f t="shared" si="2"/>
        <v>2653374.98</v>
      </c>
      <c r="I30" s="7"/>
      <c r="J30" s="7">
        <f t="shared" si="4"/>
        <v>40.284559562403722</v>
      </c>
      <c r="K30" s="7">
        <f t="shared" si="5"/>
        <v>40.284559562403722</v>
      </c>
    </row>
    <row r="31" spans="1:11" ht="39.6" x14ac:dyDescent="0.25">
      <c r="A31" s="12" t="s">
        <v>32</v>
      </c>
      <c r="B31" s="13">
        <f>B32+B36</f>
        <v>709571640</v>
      </c>
      <c r="C31" s="13">
        <f t="shared" ref="C31:E31" si="14">C32+C36</f>
        <v>820838529</v>
      </c>
      <c r="D31" s="13">
        <f t="shared" si="14"/>
        <v>548543167</v>
      </c>
      <c r="E31" s="13">
        <f t="shared" si="14"/>
        <v>482943722.53999996</v>
      </c>
      <c r="F31" s="13">
        <f t="shared" si="0"/>
        <v>226627917.46000004</v>
      </c>
      <c r="G31" s="13">
        <f t="shared" si="1"/>
        <v>337894806.46000004</v>
      </c>
      <c r="H31" s="13">
        <f t="shared" si="2"/>
        <v>65599444.460000038</v>
      </c>
      <c r="I31" s="13">
        <f t="shared" si="3"/>
        <v>68.061305626589018</v>
      </c>
      <c r="J31" s="13">
        <f t="shared" si="4"/>
        <v>58.835411043430682</v>
      </c>
      <c r="K31" s="13">
        <f t="shared" si="5"/>
        <v>88.04115183518455</v>
      </c>
    </row>
    <row r="32" spans="1:11" ht="52.8" collapsed="1" x14ac:dyDescent="0.25">
      <c r="A32" s="12" t="s">
        <v>58</v>
      </c>
      <c r="B32" s="13">
        <f>SUM(B33:B35)</f>
        <v>681559391</v>
      </c>
      <c r="C32" s="13">
        <f t="shared" ref="C32:E32" si="15">SUM(C33:C35)</f>
        <v>792472307</v>
      </c>
      <c r="D32" s="13">
        <f t="shared" si="15"/>
        <v>530733971</v>
      </c>
      <c r="E32" s="13">
        <f t="shared" si="15"/>
        <v>465393038.94999999</v>
      </c>
      <c r="F32" s="13">
        <f t="shared" si="0"/>
        <v>216166352.05000001</v>
      </c>
      <c r="G32" s="13">
        <f t="shared" si="1"/>
        <v>327079268.05000001</v>
      </c>
      <c r="H32" s="13">
        <f t="shared" si="2"/>
        <v>65340932.050000012</v>
      </c>
      <c r="I32" s="13">
        <f t="shared" si="3"/>
        <v>68.283563412891198</v>
      </c>
      <c r="J32" s="13">
        <f t="shared" si="4"/>
        <v>58.726725822357352</v>
      </c>
      <c r="K32" s="13">
        <f t="shared" si="5"/>
        <v>87.688571747746664</v>
      </c>
    </row>
    <row r="33" spans="1:14" ht="26.4" outlineLevel="1" x14ac:dyDescent="0.25">
      <c r="A33" s="6" t="s">
        <v>13</v>
      </c>
      <c r="B33" s="7">
        <v>3432500</v>
      </c>
      <c r="C33" s="7">
        <v>3432500</v>
      </c>
      <c r="D33" s="7">
        <v>2482500</v>
      </c>
      <c r="E33" s="7">
        <v>1637363.5</v>
      </c>
      <c r="F33" s="7">
        <f t="shared" si="0"/>
        <v>1795136.5</v>
      </c>
      <c r="G33" s="7">
        <f t="shared" si="1"/>
        <v>1795136.5</v>
      </c>
      <c r="H33" s="7">
        <f t="shared" si="2"/>
        <v>845136.5</v>
      </c>
      <c r="I33" s="7">
        <f t="shared" si="3"/>
        <v>47.701777130371447</v>
      </c>
      <c r="J33" s="7">
        <f t="shared" si="4"/>
        <v>47.701777130371447</v>
      </c>
      <c r="K33" s="7">
        <f t="shared" si="5"/>
        <v>65.956233635448143</v>
      </c>
    </row>
    <row r="34" spans="1:14" ht="39.6" x14ac:dyDescent="0.25">
      <c r="A34" s="6" t="s">
        <v>5</v>
      </c>
      <c r="B34" s="7">
        <v>678126891</v>
      </c>
      <c r="C34" s="7">
        <v>739803992</v>
      </c>
      <c r="D34" s="7">
        <v>481275770</v>
      </c>
      <c r="E34" s="7">
        <v>453582581.06</v>
      </c>
      <c r="F34" s="7">
        <f t="shared" si="0"/>
        <v>224544309.94</v>
      </c>
      <c r="G34" s="7">
        <f t="shared" si="1"/>
        <v>286221410.94</v>
      </c>
      <c r="H34" s="7">
        <f t="shared" si="2"/>
        <v>27693188.939999998</v>
      </c>
      <c r="I34" s="7">
        <f t="shared" si="3"/>
        <v>66.887567368272968</v>
      </c>
      <c r="J34" s="7">
        <f t="shared" si="4"/>
        <v>61.311183227570368</v>
      </c>
      <c r="K34" s="7">
        <f t="shared" si="5"/>
        <v>94.245879251307414</v>
      </c>
    </row>
    <row r="35" spans="1:14" ht="66" x14ac:dyDescent="0.25">
      <c r="A35" s="6" t="s">
        <v>2</v>
      </c>
      <c r="B35" s="7"/>
      <c r="C35" s="7">
        <v>49235815</v>
      </c>
      <c r="D35" s="7">
        <v>46975701</v>
      </c>
      <c r="E35" s="7">
        <v>10173094.390000001</v>
      </c>
      <c r="F35" s="7">
        <f t="shared" si="0"/>
        <v>-10173094.390000001</v>
      </c>
      <c r="G35" s="7">
        <f t="shared" si="1"/>
        <v>39062720.609999999</v>
      </c>
      <c r="H35" s="7">
        <f t="shared" si="2"/>
        <v>36802606.609999999</v>
      </c>
      <c r="I35" s="7"/>
      <c r="J35" s="7">
        <f t="shared" si="4"/>
        <v>20.661980288129691</v>
      </c>
      <c r="K35" s="7">
        <f t="shared" si="5"/>
        <v>21.656077873111464</v>
      </c>
      <c r="M35" s="14"/>
    </row>
    <row r="36" spans="1:14" ht="52.8" x14ac:dyDescent="0.25">
      <c r="A36" s="12" t="s">
        <v>38</v>
      </c>
      <c r="B36" s="5">
        <f>B37</f>
        <v>28012249</v>
      </c>
      <c r="C36" s="5">
        <f t="shared" ref="C36:E36" si="16">C37</f>
        <v>28366222</v>
      </c>
      <c r="D36" s="5">
        <f t="shared" si="16"/>
        <v>17809196</v>
      </c>
      <c r="E36" s="5">
        <f t="shared" si="16"/>
        <v>17550683.59</v>
      </c>
      <c r="F36" s="5">
        <f t="shared" si="0"/>
        <v>10461565.41</v>
      </c>
      <c r="G36" s="5">
        <f t="shared" si="1"/>
        <v>10815538.41</v>
      </c>
      <c r="H36" s="5">
        <f t="shared" si="2"/>
        <v>258512.41000000015</v>
      </c>
      <c r="I36" s="5">
        <f t="shared" si="3"/>
        <v>62.653604107260364</v>
      </c>
      <c r="J36" s="5">
        <f t="shared" si="4"/>
        <v>61.871769846544957</v>
      </c>
      <c r="K36" s="5">
        <f t="shared" si="5"/>
        <v>98.548433011799077</v>
      </c>
    </row>
    <row r="37" spans="1:14" ht="39.6" x14ac:dyDescent="0.25">
      <c r="A37" s="6" t="s">
        <v>5</v>
      </c>
      <c r="B37" s="7">
        <v>28012249</v>
      </c>
      <c r="C37" s="7">
        <v>28366222</v>
      </c>
      <c r="D37" s="7">
        <v>17809196</v>
      </c>
      <c r="E37" s="7">
        <v>17550683.59</v>
      </c>
      <c r="F37" s="7">
        <f t="shared" si="0"/>
        <v>10461565.41</v>
      </c>
      <c r="G37" s="7">
        <f t="shared" si="1"/>
        <v>10815538.41</v>
      </c>
      <c r="H37" s="7">
        <f t="shared" si="2"/>
        <v>258512.41000000015</v>
      </c>
      <c r="I37" s="7">
        <f t="shared" si="3"/>
        <v>62.653604107260364</v>
      </c>
      <c r="J37" s="7">
        <f t="shared" si="4"/>
        <v>61.871769846544957</v>
      </c>
      <c r="K37" s="7">
        <f t="shared" si="5"/>
        <v>98.548433011799077</v>
      </c>
    </row>
    <row r="38" spans="1:14" ht="39.6" x14ac:dyDescent="0.25">
      <c r="A38" s="12" t="s">
        <v>63</v>
      </c>
      <c r="B38" s="13">
        <f>B39+B42+B45</f>
        <v>1180334897</v>
      </c>
      <c r="C38" s="13">
        <f t="shared" ref="C38:E38" si="17">C39+C42+C45</f>
        <v>703039952</v>
      </c>
      <c r="D38" s="13">
        <f t="shared" si="17"/>
        <v>540168816</v>
      </c>
      <c r="E38" s="13">
        <f t="shared" si="17"/>
        <v>511348854.44999999</v>
      </c>
      <c r="F38" s="13">
        <f t="shared" si="0"/>
        <v>668986042.54999995</v>
      </c>
      <c r="G38" s="13">
        <f t="shared" si="1"/>
        <v>191691097.55000001</v>
      </c>
      <c r="H38" s="13">
        <f t="shared" si="2"/>
        <v>28819961.550000012</v>
      </c>
      <c r="I38" s="13">
        <f t="shared" si="3"/>
        <v>43.322353321050713</v>
      </c>
      <c r="J38" s="13">
        <f t="shared" si="4"/>
        <v>72.733968104560859</v>
      </c>
      <c r="K38" s="13">
        <f t="shared" si="5"/>
        <v>94.664638036046867</v>
      </c>
    </row>
    <row r="39" spans="1:14" ht="66" x14ac:dyDescent="0.25">
      <c r="A39" s="4" t="s">
        <v>8</v>
      </c>
      <c r="B39" s="13">
        <f>SUM(B40:B41)</f>
        <v>621014417</v>
      </c>
      <c r="C39" s="13">
        <f t="shared" ref="C39:E39" si="18">SUM(C40:C41)</f>
        <v>615110602</v>
      </c>
      <c r="D39" s="13">
        <f t="shared" si="18"/>
        <v>486022713</v>
      </c>
      <c r="E39" s="13">
        <f t="shared" si="18"/>
        <v>459583785.23000002</v>
      </c>
      <c r="F39" s="13">
        <f t="shared" si="0"/>
        <v>161430631.76999998</v>
      </c>
      <c r="G39" s="13">
        <f t="shared" si="1"/>
        <v>155526816.76999998</v>
      </c>
      <c r="H39" s="13">
        <f t="shared" si="2"/>
        <v>26438927.769999981</v>
      </c>
      <c r="I39" s="13">
        <f t="shared" si="3"/>
        <v>74.005332670078744</v>
      </c>
      <c r="J39" s="13">
        <f t="shared" si="4"/>
        <v>74.715633860916611</v>
      </c>
      <c r="K39" s="13">
        <f t="shared" si="5"/>
        <v>94.560145634593013</v>
      </c>
    </row>
    <row r="40" spans="1:14" ht="45.75" customHeight="1" x14ac:dyDescent="0.25">
      <c r="A40" s="6" t="s">
        <v>1</v>
      </c>
      <c r="B40" s="15">
        <v>299170</v>
      </c>
      <c r="C40" s="7">
        <v>299170</v>
      </c>
      <c r="D40" s="7">
        <v>286800</v>
      </c>
      <c r="E40" s="7">
        <v>235900</v>
      </c>
      <c r="F40" s="7">
        <f t="shared" si="0"/>
        <v>63270</v>
      </c>
      <c r="G40" s="7">
        <f t="shared" si="1"/>
        <v>63270</v>
      </c>
      <c r="H40" s="7">
        <f t="shared" si="2"/>
        <v>50900</v>
      </c>
      <c r="I40" s="7">
        <f t="shared" si="3"/>
        <v>78.851489119898389</v>
      </c>
      <c r="J40" s="7">
        <f t="shared" si="4"/>
        <v>78.851489119898389</v>
      </c>
      <c r="K40" s="7">
        <f t="shared" si="5"/>
        <v>82.252440725244071</v>
      </c>
    </row>
    <row r="41" spans="1:14" ht="39.6" x14ac:dyDescent="0.25">
      <c r="A41" s="6" t="s">
        <v>6</v>
      </c>
      <c r="B41" s="15">
        <v>620715247</v>
      </c>
      <c r="C41" s="7">
        <v>614811432</v>
      </c>
      <c r="D41" s="7">
        <v>485735913</v>
      </c>
      <c r="E41" s="7">
        <v>459347885.23000002</v>
      </c>
      <c r="F41" s="7">
        <f t="shared" si="0"/>
        <v>161367361.76999998</v>
      </c>
      <c r="G41" s="7">
        <f t="shared" si="1"/>
        <v>155463546.76999998</v>
      </c>
      <c r="H41" s="7">
        <f t="shared" si="2"/>
        <v>26388027.769999981</v>
      </c>
      <c r="I41" s="7">
        <f t="shared" si="3"/>
        <v>74.002996937821322</v>
      </c>
      <c r="J41" s="7">
        <f t="shared" si="4"/>
        <v>74.713621335199903</v>
      </c>
      <c r="K41" s="7">
        <f t="shared" si="5"/>
        <v>94.567412648774024</v>
      </c>
      <c r="M41" s="14"/>
      <c r="N41" s="14"/>
    </row>
    <row r="42" spans="1:14" ht="39.6" x14ac:dyDescent="0.25">
      <c r="A42" s="4" t="s">
        <v>39</v>
      </c>
      <c r="B42" s="13">
        <f>SUM(B43:B44)</f>
        <v>537733580</v>
      </c>
      <c r="C42" s="13">
        <f t="shared" ref="C42:E42" si="19">SUM(C43:C44)</f>
        <v>66148197</v>
      </c>
      <c r="D42" s="13">
        <f t="shared" si="19"/>
        <v>39213985</v>
      </c>
      <c r="E42" s="13">
        <f t="shared" si="19"/>
        <v>37718348.020000003</v>
      </c>
      <c r="F42" s="13">
        <f t="shared" si="0"/>
        <v>500015231.98000002</v>
      </c>
      <c r="G42" s="13">
        <f t="shared" si="1"/>
        <v>28429848.979999997</v>
      </c>
      <c r="H42" s="13">
        <f t="shared" si="2"/>
        <v>1495636.9799999967</v>
      </c>
      <c r="I42" s="13">
        <f t="shared" si="3"/>
        <v>7.014318878876785</v>
      </c>
      <c r="J42" s="13">
        <f t="shared" si="4"/>
        <v>57.02097673198864</v>
      </c>
      <c r="K42" s="13">
        <f t="shared" si="5"/>
        <v>96.185960238420051</v>
      </c>
    </row>
    <row r="43" spans="1:14" ht="39.6" x14ac:dyDescent="0.25">
      <c r="A43" s="6" t="s">
        <v>6</v>
      </c>
      <c r="B43" s="15"/>
      <c r="C43" s="7">
        <v>2358000</v>
      </c>
      <c r="D43" s="7">
        <v>2358000</v>
      </c>
      <c r="E43" s="7">
        <v>2354090.25</v>
      </c>
      <c r="F43" s="7">
        <f t="shared" si="0"/>
        <v>-2354090.25</v>
      </c>
      <c r="G43" s="7">
        <f t="shared" si="1"/>
        <v>3909.75</v>
      </c>
      <c r="H43" s="7">
        <f t="shared" si="2"/>
        <v>3909.75</v>
      </c>
      <c r="I43" s="7"/>
      <c r="J43" s="7">
        <f t="shared" si="4"/>
        <v>99.834192111959283</v>
      </c>
      <c r="K43" s="7">
        <f t="shared" si="5"/>
        <v>99.834192111959283</v>
      </c>
    </row>
    <row r="44" spans="1:14" ht="66" x14ac:dyDescent="0.25">
      <c r="A44" s="6" t="s">
        <v>2</v>
      </c>
      <c r="B44" s="15">
        <v>537733580</v>
      </c>
      <c r="C44" s="7">
        <v>63790197</v>
      </c>
      <c r="D44" s="7">
        <v>36855985</v>
      </c>
      <c r="E44" s="7">
        <v>35364257.770000003</v>
      </c>
      <c r="F44" s="7">
        <f t="shared" si="0"/>
        <v>502369322.23000002</v>
      </c>
      <c r="G44" s="7">
        <f t="shared" si="1"/>
        <v>28425939.229999997</v>
      </c>
      <c r="H44" s="7">
        <f t="shared" si="2"/>
        <v>1491727.2299999967</v>
      </c>
      <c r="I44" s="7">
        <f t="shared" si="3"/>
        <v>6.576538844756544</v>
      </c>
      <c r="J44" s="7">
        <f t="shared" si="4"/>
        <v>55.438389334336122</v>
      </c>
      <c r="K44" s="7">
        <f t="shared" si="5"/>
        <v>95.952550908624474</v>
      </c>
      <c r="M44" s="14"/>
    </row>
    <row r="45" spans="1:14" ht="39.6" x14ac:dyDescent="0.25">
      <c r="A45" s="4" t="s">
        <v>40</v>
      </c>
      <c r="B45" s="13">
        <f>B46</f>
        <v>21586900</v>
      </c>
      <c r="C45" s="13">
        <f t="shared" ref="C45:E45" si="20">C46</f>
        <v>21781153</v>
      </c>
      <c r="D45" s="13">
        <f t="shared" si="20"/>
        <v>14932118</v>
      </c>
      <c r="E45" s="13">
        <f t="shared" si="20"/>
        <v>14046721.199999999</v>
      </c>
      <c r="F45" s="13">
        <f t="shared" si="0"/>
        <v>7540178.8000000007</v>
      </c>
      <c r="G45" s="13">
        <f t="shared" si="1"/>
        <v>7734431.8000000007</v>
      </c>
      <c r="H45" s="13">
        <f t="shared" si="2"/>
        <v>885396.80000000075</v>
      </c>
      <c r="I45" s="13">
        <f t="shared" si="3"/>
        <v>65.070580768892242</v>
      </c>
      <c r="J45" s="13">
        <f t="shared" si="4"/>
        <v>64.490255405671121</v>
      </c>
      <c r="K45" s="13">
        <f t="shared" si="5"/>
        <v>94.070521007133749</v>
      </c>
    </row>
    <row r="46" spans="1:14" ht="36" customHeight="1" x14ac:dyDescent="0.25">
      <c r="A46" s="6" t="s">
        <v>6</v>
      </c>
      <c r="B46" s="15">
        <v>21586900</v>
      </c>
      <c r="C46" s="15">
        <v>21781153</v>
      </c>
      <c r="D46" s="15">
        <v>14932118</v>
      </c>
      <c r="E46" s="15">
        <v>14046721.199999999</v>
      </c>
      <c r="F46" s="15">
        <f t="shared" si="0"/>
        <v>7540178.8000000007</v>
      </c>
      <c r="G46" s="15">
        <f t="shared" si="1"/>
        <v>7734431.8000000007</v>
      </c>
      <c r="H46" s="15">
        <f t="shared" si="2"/>
        <v>885396.80000000075</v>
      </c>
      <c r="I46" s="15">
        <f t="shared" si="3"/>
        <v>65.070580768892242</v>
      </c>
      <c r="J46" s="15">
        <f t="shared" si="4"/>
        <v>64.490255405671121</v>
      </c>
      <c r="K46" s="15">
        <f t="shared" si="5"/>
        <v>94.070521007133749</v>
      </c>
    </row>
    <row r="47" spans="1:14" ht="39.6" x14ac:dyDescent="0.25">
      <c r="A47" s="12" t="s">
        <v>41</v>
      </c>
      <c r="B47" s="13">
        <f>B48+B52+B54+B58</f>
        <v>2374416654</v>
      </c>
      <c r="C47" s="13">
        <f>C48+C52+C54+C58</f>
        <v>3000544162.4899998</v>
      </c>
      <c r="D47" s="13">
        <f>D48+D52+D54+D58</f>
        <v>2280912466.4899998</v>
      </c>
      <c r="E47" s="13">
        <f>E48+E52+E54+E58</f>
        <v>2170993737.79</v>
      </c>
      <c r="F47" s="13">
        <f t="shared" si="0"/>
        <v>203422916.21000004</v>
      </c>
      <c r="G47" s="13">
        <f t="shared" si="1"/>
        <v>829550424.69999981</v>
      </c>
      <c r="H47" s="13">
        <f t="shared" si="2"/>
        <v>109918728.69999981</v>
      </c>
      <c r="I47" s="13">
        <f t="shared" si="3"/>
        <v>91.432720290800319</v>
      </c>
      <c r="J47" s="13">
        <f t="shared" si="4"/>
        <v>72.353333936215165</v>
      </c>
      <c r="K47" s="13">
        <f t="shared" si="5"/>
        <v>95.180931740482393</v>
      </c>
    </row>
    <row r="48" spans="1:14" ht="39.6" collapsed="1" x14ac:dyDescent="0.25">
      <c r="A48" s="4" t="s">
        <v>42</v>
      </c>
      <c r="B48" s="13">
        <f>SUM(B49:B51)</f>
        <v>48912454</v>
      </c>
      <c r="C48" s="13">
        <f t="shared" ref="C48:E48" si="21">SUM(C49:C51)</f>
        <v>114062331</v>
      </c>
      <c r="D48" s="13">
        <f t="shared" si="21"/>
        <v>54652012</v>
      </c>
      <c r="E48" s="13">
        <f t="shared" si="21"/>
        <v>42112791.129999995</v>
      </c>
      <c r="F48" s="13">
        <f t="shared" si="0"/>
        <v>6799662.8700000048</v>
      </c>
      <c r="G48" s="13">
        <f t="shared" si="1"/>
        <v>71949539.870000005</v>
      </c>
      <c r="H48" s="13">
        <f t="shared" si="2"/>
        <v>12539220.870000005</v>
      </c>
      <c r="I48" s="13">
        <f t="shared" si="3"/>
        <v>86.09829948421725</v>
      </c>
      <c r="J48" s="13">
        <f t="shared" si="4"/>
        <v>36.920857886027243</v>
      </c>
      <c r="K48" s="13">
        <f t="shared" si="5"/>
        <v>77.056250243815356</v>
      </c>
    </row>
    <row r="49" spans="1:13" ht="66" outlineLevel="1" x14ac:dyDescent="0.25">
      <c r="A49" s="6" t="s">
        <v>4</v>
      </c>
      <c r="B49" s="15"/>
      <c r="C49" s="15"/>
      <c r="D49" s="15"/>
      <c r="E49" s="15"/>
      <c r="F49" s="15">
        <f t="shared" si="0"/>
        <v>0</v>
      </c>
      <c r="G49" s="15">
        <f t="shared" si="1"/>
        <v>0</v>
      </c>
      <c r="H49" s="15">
        <f t="shared" si="2"/>
        <v>0</v>
      </c>
      <c r="I49" s="15"/>
      <c r="J49" s="15"/>
      <c r="K49" s="15"/>
      <c r="M49" s="14"/>
    </row>
    <row r="50" spans="1:13" ht="66" x14ac:dyDescent="0.25">
      <c r="A50" s="6" t="s">
        <v>2</v>
      </c>
      <c r="B50" s="15">
        <v>48912454</v>
      </c>
      <c r="C50" s="15">
        <v>103322411</v>
      </c>
      <c r="D50" s="15">
        <v>48453674</v>
      </c>
      <c r="E50" s="15">
        <v>39511037.369999997</v>
      </c>
      <c r="F50" s="15">
        <f t="shared" si="0"/>
        <v>9401416.6300000027</v>
      </c>
      <c r="G50" s="15">
        <f t="shared" si="1"/>
        <v>63811373.630000003</v>
      </c>
      <c r="H50" s="15">
        <f t="shared" si="2"/>
        <v>8942636.6300000027</v>
      </c>
      <c r="I50" s="15">
        <f t="shared" si="3"/>
        <v>80.779094359076723</v>
      </c>
      <c r="J50" s="15">
        <f t="shared" si="4"/>
        <v>38.240529801419356</v>
      </c>
      <c r="K50" s="15">
        <f t="shared" si="5"/>
        <v>81.543945191854789</v>
      </c>
      <c r="M50" s="14"/>
    </row>
    <row r="51" spans="1:13" ht="30.6" x14ac:dyDescent="0.25">
      <c r="A51" s="1" t="s">
        <v>9</v>
      </c>
      <c r="B51" s="15"/>
      <c r="C51" s="15">
        <v>10739920</v>
      </c>
      <c r="D51" s="15">
        <v>6198338</v>
      </c>
      <c r="E51" s="15">
        <v>2601753.7599999998</v>
      </c>
      <c r="F51" s="15">
        <f t="shared" si="0"/>
        <v>-2601753.7599999998</v>
      </c>
      <c r="G51" s="15"/>
      <c r="H51" s="15"/>
      <c r="I51" s="15"/>
      <c r="J51" s="15"/>
      <c r="K51" s="15"/>
      <c r="M51" s="14"/>
    </row>
    <row r="52" spans="1:13" ht="39.6" x14ac:dyDescent="0.25">
      <c r="A52" s="4" t="s">
        <v>43</v>
      </c>
      <c r="B52" s="13">
        <f>SUM(B53:B53)</f>
        <v>2163337900</v>
      </c>
      <c r="C52" s="13">
        <f>SUM(C53:C53)</f>
        <v>2727843065</v>
      </c>
      <c r="D52" s="13">
        <f>SUM(D53:D53)</f>
        <v>2118789085</v>
      </c>
      <c r="E52" s="13">
        <f>SUM(E53:E53)</f>
        <v>2040537546.0999999</v>
      </c>
      <c r="F52" s="13">
        <f t="shared" si="0"/>
        <v>122800353.9000001</v>
      </c>
      <c r="G52" s="13">
        <f t="shared" si="1"/>
        <v>687305518.9000001</v>
      </c>
      <c r="H52" s="13">
        <f t="shared" si="2"/>
        <v>78251538.900000095</v>
      </c>
      <c r="I52" s="13">
        <f t="shared" si="3"/>
        <v>94.323570353942387</v>
      </c>
      <c r="J52" s="13">
        <f t="shared" si="4"/>
        <v>74.804066710487248</v>
      </c>
      <c r="K52" s="13">
        <f t="shared" si="5"/>
        <v>96.30678015787494</v>
      </c>
    </row>
    <row r="53" spans="1:13" ht="53.4" customHeight="1" x14ac:dyDescent="0.25">
      <c r="A53" s="6" t="s">
        <v>4</v>
      </c>
      <c r="B53" s="15">
        <v>2163337900</v>
      </c>
      <c r="C53" s="7">
        <v>2727843065</v>
      </c>
      <c r="D53" s="7">
        <v>2118789085</v>
      </c>
      <c r="E53" s="15">
        <v>2040537546.0999999</v>
      </c>
      <c r="F53" s="15">
        <f t="shared" si="0"/>
        <v>122800353.9000001</v>
      </c>
      <c r="G53" s="15">
        <f t="shared" si="1"/>
        <v>687305518.9000001</v>
      </c>
      <c r="H53" s="15">
        <f t="shared" si="2"/>
        <v>78251538.900000095</v>
      </c>
      <c r="I53" s="15">
        <f t="shared" si="3"/>
        <v>94.323570353942387</v>
      </c>
      <c r="J53" s="15">
        <f t="shared" si="4"/>
        <v>74.804066710487248</v>
      </c>
      <c r="K53" s="15">
        <f t="shared" si="5"/>
        <v>96.30678015787494</v>
      </c>
      <c r="M53" s="14"/>
    </row>
    <row r="54" spans="1:13" ht="67.2" customHeight="1" x14ac:dyDescent="0.25">
      <c r="A54" s="4" t="s">
        <v>44</v>
      </c>
      <c r="B54" s="13">
        <f>SUM(B55:B57)</f>
        <v>44656800</v>
      </c>
      <c r="C54" s="13">
        <f t="shared" ref="C54:E54" si="22">SUM(C55:C57)</f>
        <v>37648409.490000002</v>
      </c>
      <c r="D54" s="13">
        <f t="shared" si="22"/>
        <v>16979109.490000002</v>
      </c>
      <c r="E54" s="13">
        <f t="shared" si="22"/>
        <v>8318734.2000000002</v>
      </c>
      <c r="F54" s="13">
        <f t="shared" si="0"/>
        <v>36338065.799999997</v>
      </c>
      <c r="G54" s="13">
        <f t="shared" si="1"/>
        <v>29329675.290000003</v>
      </c>
      <c r="H54" s="13">
        <f t="shared" si="2"/>
        <v>8660375.2900000028</v>
      </c>
      <c r="I54" s="13">
        <f t="shared" si="3"/>
        <v>18.628146665233515</v>
      </c>
      <c r="J54" s="13">
        <f t="shared" si="4"/>
        <v>22.095844984393256</v>
      </c>
      <c r="K54" s="13">
        <f t="shared" si="5"/>
        <v>48.993936960589082</v>
      </c>
    </row>
    <row r="55" spans="1:13" ht="39.6" x14ac:dyDescent="0.25">
      <c r="A55" s="6" t="s">
        <v>70</v>
      </c>
      <c r="B55" s="7"/>
      <c r="C55" s="7">
        <v>32840501.48</v>
      </c>
      <c r="D55" s="7">
        <v>12171201.48</v>
      </c>
      <c r="E55" s="7">
        <v>3510826.2</v>
      </c>
      <c r="F55" s="7">
        <f t="shared" ref="F55" si="23">B55-E55</f>
        <v>-3510826.2</v>
      </c>
      <c r="G55" s="7">
        <f t="shared" ref="G55" si="24">C55-E55</f>
        <v>29329675.280000001</v>
      </c>
      <c r="H55" s="7">
        <f t="shared" ref="H55" si="25">D55-E55</f>
        <v>8660375.2800000012</v>
      </c>
      <c r="I55" s="7"/>
      <c r="J55" s="7">
        <f t="shared" ref="J55" si="26">E55/C55*100</f>
        <v>10.690537725613318</v>
      </c>
      <c r="K55" s="7">
        <f t="shared" ref="K55" si="27">E55/D55*100</f>
        <v>28.845354386492332</v>
      </c>
    </row>
    <row r="56" spans="1:13" ht="52.8" x14ac:dyDescent="0.25">
      <c r="A56" s="6" t="s">
        <v>1</v>
      </c>
      <c r="B56" s="7">
        <v>12537500</v>
      </c>
      <c r="C56" s="7">
        <v>4807908.01</v>
      </c>
      <c r="D56" s="7">
        <v>4807908.01</v>
      </c>
      <c r="E56" s="7">
        <v>4807908</v>
      </c>
      <c r="F56" s="7">
        <f t="shared" si="0"/>
        <v>7729592</v>
      </c>
      <c r="G56" s="7">
        <f t="shared" si="1"/>
        <v>9.9999997764825821E-3</v>
      </c>
      <c r="H56" s="7">
        <f t="shared" si="2"/>
        <v>9.9999997764825821E-3</v>
      </c>
      <c r="I56" s="7">
        <f t="shared" si="3"/>
        <v>38.34821934197408</v>
      </c>
      <c r="J56" s="7">
        <f t="shared" si="4"/>
        <v>99.999999792009334</v>
      </c>
      <c r="K56" s="7">
        <f t="shared" si="5"/>
        <v>99.999999792009334</v>
      </c>
    </row>
    <row r="57" spans="1:13" ht="52.8" x14ac:dyDescent="0.25">
      <c r="A57" s="6" t="s">
        <v>9</v>
      </c>
      <c r="B57" s="7">
        <v>32119300</v>
      </c>
      <c r="C57" s="7"/>
      <c r="D57" s="7"/>
      <c r="E57" s="7"/>
      <c r="F57" s="7">
        <f t="shared" si="0"/>
        <v>32119300</v>
      </c>
      <c r="G57" s="7">
        <f t="shared" si="1"/>
        <v>0</v>
      </c>
      <c r="H57" s="7">
        <f t="shared" si="2"/>
        <v>0</v>
      </c>
      <c r="I57" s="7">
        <f t="shared" si="3"/>
        <v>0</v>
      </c>
      <c r="J57" s="7"/>
      <c r="K57" s="7"/>
    </row>
    <row r="58" spans="1:13" ht="42" customHeight="1" x14ac:dyDescent="0.25">
      <c r="A58" s="4" t="s">
        <v>7</v>
      </c>
      <c r="B58" s="5">
        <f>SUM(B59:B59)</f>
        <v>117509500</v>
      </c>
      <c r="C58" s="5">
        <f t="shared" ref="C58:E58" si="28">SUM(C59:C59)</f>
        <v>120990357</v>
      </c>
      <c r="D58" s="5">
        <f t="shared" si="28"/>
        <v>90492260</v>
      </c>
      <c r="E58" s="5">
        <f t="shared" si="28"/>
        <v>80024666.359999999</v>
      </c>
      <c r="F58" s="5">
        <f t="shared" si="0"/>
        <v>37484833.640000001</v>
      </c>
      <c r="G58" s="5">
        <f t="shared" si="1"/>
        <v>40965690.640000001</v>
      </c>
      <c r="H58" s="5">
        <f t="shared" si="2"/>
        <v>10467593.640000001</v>
      </c>
      <c r="I58" s="5">
        <f t="shared" si="3"/>
        <v>68.100593024393774</v>
      </c>
      <c r="J58" s="5">
        <f t="shared" si="4"/>
        <v>66.141358984501551</v>
      </c>
      <c r="K58" s="5">
        <f t="shared" si="5"/>
        <v>88.432608888318185</v>
      </c>
    </row>
    <row r="59" spans="1:13" ht="66" x14ac:dyDescent="0.25">
      <c r="A59" s="6" t="s">
        <v>2</v>
      </c>
      <c r="B59" s="7">
        <v>117509500</v>
      </c>
      <c r="C59" s="15">
        <v>120990357</v>
      </c>
      <c r="D59" s="15">
        <v>90492260</v>
      </c>
      <c r="E59" s="15">
        <v>80024666.359999999</v>
      </c>
      <c r="F59" s="15">
        <f t="shared" si="0"/>
        <v>37484833.640000001</v>
      </c>
      <c r="G59" s="15">
        <f t="shared" si="1"/>
        <v>40965690.640000001</v>
      </c>
      <c r="H59" s="15">
        <f t="shared" si="2"/>
        <v>10467593.640000001</v>
      </c>
      <c r="I59" s="15">
        <f t="shared" si="3"/>
        <v>68.100593024393774</v>
      </c>
      <c r="J59" s="15">
        <f t="shared" si="4"/>
        <v>66.141358984501551</v>
      </c>
      <c r="K59" s="15">
        <f t="shared" si="5"/>
        <v>88.432608888318185</v>
      </c>
    </row>
    <row r="60" spans="1:13" ht="79.2" x14ac:dyDescent="0.25">
      <c r="A60" s="12" t="s">
        <v>45</v>
      </c>
      <c r="B60" s="13">
        <f>B61+B64+B67+B74+B78+B80</f>
        <v>1916217555</v>
      </c>
      <c r="C60" s="13">
        <f>C61+C64+C67+C74+C78+C80</f>
        <v>1857016387.3699999</v>
      </c>
      <c r="D60" s="13">
        <f>D61+D64+D67+D74+D78+D80</f>
        <v>1314338577.73</v>
      </c>
      <c r="E60" s="13">
        <f>E61+E64+E67+E74+E78+E80</f>
        <v>1097013753.3700001</v>
      </c>
      <c r="F60" s="13">
        <f t="shared" si="0"/>
        <v>819203801.62999988</v>
      </c>
      <c r="G60" s="13">
        <f t="shared" si="1"/>
        <v>760002633.99999976</v>
      </c>
      <c r="H60" s="13">
        <f t="shared" si="2"/>
        <v>217324824.3599999</v>
      </c>
      <c r="I60" s="13">
        <f t="shared" si="3"/>
        <v>57.248914691734996</v>
      </c>
      <c r="J60" s="13">
        <f t="shared" si="4"/>
        <v>59.07399422164746</v>
      </c>
      <c r="K60" s="13">
        <f t="shared" si="5"/>
        <v>83.465080608427201</v>
      </c>
    </row>
    <row r="61" spans="1:13" ht="52.8" x14ac:dyDescent="0.25">
      <c r="A61" s="4" t="s">
        <v>10</v>
      </c>
      <c r="B61" s="5">
        <f>SUM(B62:B63)</f>
        <v>1170897400</v>
      </c>
      <c r="C61" s="5">
        <f t="shared" ref="C61:E61" si="29">SUM(C62:C63)</f>
        <v>847562287</v>
      </c>
      <c r="D61" s="5">
        <f t="shared" si="29"/>
        <v>551651401</v>
      </c>
      <c r="E61" s="5">
        <f t="shared" si="29"/>
        <v>498896139.81</v>
      </c>
      <c r="F61" s="5">
        <f t="shared" si="0"/>
        <v>672001260.19000006</v>
      </c>
      <c r="G61" s="5">
        <f t="shared" si="1"/>
        <v>348666147.19</v>
      </c>
      <c r="H61" s="5">
        <f t="shared" si="2"/>
        <v>52755261.189999998</v>
      </c>
      <c r="I61" s="5">
        <f t="shared" si="3"/>
        <v>42.608014998581432</v>
      </c>
      <c r="J61" s="5">
        <f t="shared" si="4"/>
        <v>58.862475060785712</v>
      </c>
      <c r="K61" s="5">
        <f t="shared" si="5"/>
        <v>90.436848144612981</v>
      </c>
    </row>
    <row r="62" spans="1:13" ht="48" customHeight="1" x14ac:dyDescent="0.25">
      <c r="A62" s="6" t="s">
        <v>2</v>
      </c>
      <c r="B62" s="15">
        <v>1157518200</v>
      </c>
      <c r="C62" s="7">
        <v>833136795</v>
      </c>
      <c r="D62" s="7">
        <v>539901272</v>
      </c>
      <c r="E62" s="7">
        <v>487300715.14999998</v>
      </c>
      <c r="F62" s="7">
        <f t="shared" si="0"/>
        <v>670217484.85000002</v>
      </c>
      <c r="G62" s="7">
        <f t="shared" si="1"/>
        <v>345836079.85000002</v>
      </c>
      <c r="H62" s="7">
        <f t="shared" si="2"/>
        <v>52600556.850000024</v>
      </c>
      <c r="I62" s="7">
        <f t="shared" si="3"/>
        <v>42.098751894354663</v>
      </c>
      <c r="J62" s="7">
        <f t="shared" si="4"/>
        <v>58.489880422338082</v>
      </c>
      <c r="K62" s="7">
        <f t="shared" si="5"/>
        <v>90.257374898349923</v>
      </c>
    </row>
    <row r="63" spans="1:13" ht="52.8" x14ac:dyDescent="0.25">
      <c r="A63" s="6" t="s">
        <v>9</v>
      </c>
      <c r="B63" s="7">
        <v>13379200</v>
      </c>
      <c r="C63" s="15">
        <v>14425492</v>
      </c>
      <c r="D63" s="15">
        <v>11750129</v>
      </c>
      <c r="E63" s="15">
        <v>11595424.66</v>
      </c>
      <c r="F63" s="15">
        <f t="shared" si="0"/>
        <v>1783775.3399999999</v>
      </c>
      <c r="G63" s="15">
        <f t="shared" si="1"/>
        <v>2830067.34</v>
      </c>
      <c r="H63" s="15">
        <f t="shared" si="2"/>
        <v>154704.33999999985</v>
      </c>
      <c r="I63" s="15">
        <f t="shared" si="3"/>
        <v>86.667548582874915</v>
      </c>
      <c r="J63" s="15">
        <f t="shared" si="4"/>
        <v>80.381484804816367</v>
      </c>
      <c r="K63" s="15">
        <f t="shared" si="5"/>
        <v>98.683381773936276</v>
      </c>
    </row>
    <row r="64" spans="1:13" ht="52.8" x14ac:dyDescent="0.25">
      <c r="A64" s="4" t="s">
        <v>11</v>
      </c>
      <c r="B64" s="5">
        <f>SUM(B65:B66)</f>
        <v>36140100</v>
      </c>
      <c r="C64" s="5">
        <f t="shared" ref="C64:E64" si="30">SUM(C65:C66)</f>
        <v>41448387</v>
      </c>
      <c r="D64" s="5">
        <f t="shared" si="30"/>
        <v>28654300</v>
      </c>
      <c r="E64" s="5">
        <f t="shared" si="30"/>
        <v>22110432.560000002</v>
      </c>
      <c r="F64" s="5">
        <f t="shared" si="0"/>
        <v>14029667.439999998</v>
      </c>
      <c r="G64" s="5">
        <f t="shared" si="1"/>
        <v>19337954.439999998</v>
      </c>
      <c r="H64" s="5">
        <f t="shared" si="2"/>
        <v>6543867.4399999976</v>
      </c>
      <c r="I64" s="5">
        <f t="shared" si="3"/>
        <v>61.179776923694185</v>
      </c>
      <c r="J64" s="5">
        <f t="shared" si="4"/>
        <v>53.344494587931734</v>
      </c>
      <c r="K64" s="5">
        <f t="shared" si="5"/>
        <v>77.162703538386907</v>
      </c>
    </row>
    <row r="65" spans="1:11" ht="52.95" customHeight="1" x14ac:dyDescent="0.25">
      <c r="A65" s="6" t="s">
        <v>4</v>
      </c>
      <c r="B65" s="7">
        <v>1589000</v>
      </c>
      <c r="C65" s="7">
        <v>1589000</v>
      </c>
      <c r="D65" s="7">
        <v>1160439</v>
      </c>
      <c r="E65" s="7">
        <v>1149015.46</v>
      </c>
      <c r="F65" s="7">
        <f t="shared" si="0"/>
        <v>439984.54000000004</v>
      </c>
      <c r="G65" s="7">
        <f t="shared" si="1"/>
        <v>439984.54000000004</v>
      </c>
      <c r="H65" s="7">
        <f t="shared" si="2"/>
        <v>11423.540000000037</v>
      </c>
      <c r="I65" s="7">
        <f t="shared" si="3"/>
        <v>72.310601636249203</v>
      </c>
      <c r="J65" s="7">
        <f t="shared" si="4"/>
        <v>72.310601636249203</v>
      </c>
      <c r="K65" s="7">
        <f t="shared" si="5"/>
        <v>99.015584619269077</v>
      </c>
    </row>
    <row r="66" spans="1:11" ht="46.2" customHeight="1" x14ac:dyDescent="0.25">
      <c r="A66" s="6" t="s">
        <v>9</v>
      </c>
      <c r="B66" s="7">
        <v>34551100</v>
      </c>
      <c r="C66" s="7">
        <v>39859387</v>
      </c>
      <c r="D66" s="7">
        <v>27493861</v>
      </c>
      <c r="E66" s="7">
        <v>20961417.100000001</v>
      </c>
      <c r="F66" s="7">
        <f t="shared" si="0"/>
        <v>13589682.899999999</v>
      </c>
      <c r="G66" s="7">
        <f t="shared" si="1"/>
        <v>18897969.899999999</v>
      </c>
      <c r="H66" s="7">
        <f t="shared" si="2"/>
        <v>6532443.8999999985</v>
      </c>
      <c r="I66" s="7">
        <f t="shared" si="3"/>
        <v>60.667871934612791</v>
      </c>
      <c r="J66" s="7">
        <f t="shared" si="4"/>
        <v>52.588408095688976</v>
      </c>
      <c r="K66" s="7">
        <f t="shared" si="5"/>
        <v>76.240354528598232</v>
      </c>
    </row>
    <row r="67" spans="1:11" ht="39.6" x14ac:dyDescent="0.25">
      <c r="A67" s="4" t="s">
        <v>12</v>
      </c>
      <c r="B67" s="5">
        <f>SUM(B68:B73)</f>
        <v>4855800</v>
      </c>
      <c r="C67" s="5">
        <f t="shared" ref="C67:E67" si="31">SUM(C68:C73)</f>
        <v>14698760</v>
      </c>
      <c r="D67" s="5">
        <f t="shared" si="31"/>
        <v>12039960</v>
      </c>
      <c r="E67" s="5">
        <f t="shared" si="31"/>
        <v>11443884.49</v>
      </c>
      <c r="F67" s="5">
        <f t="shared" si="0"/>
        <v>-6588084.4900000002</v>
      </c>
      <c r="G67" s="5">
        <f t="shared" si="1"/>
        <v>3254875.51</v>
      </c>
      <c r="H67" s="5">
        <f t="shared" si="2"/>
        <v>596075.50999999978</v>
      </c>
      <c r="I67" s="5">
        <f t="shared" si="3"/>
        <v>235.67454363853537</v>
      </c>
      <c r="J67" s="5">
        <f t="shared" si="4"/>
        <v>77.856121808914494</v>
      </c>
      <c r="K67" s="5">
        <f t="shared" si="5"/>
        <v>95.049190279701918</v>
      </c>
    </row>
    <row r="68" spans="1:11" ht="26.4" x14ac:dyDescent="0.25">
      <c r="A68" s="6" t="s">
        <v>13</v>
      </c>
      <c r="B68" s="7">
        <v>285000</v>
      </c>
      <c r="C68" s="7">
        <v>374792</v>
      </c>
      <c r="D68" s="7">
        <v>374792</v>
      </c>
      <c r="E68" s="7">
        <v>100000</v>
      </c>
      <c r="F68" s="7">
        <f t="shared" si="0"/>
        <v>185000</v>
      </c>
      <c r="G68" s="7">
        <f t="shared" si="1"/>
        <v>274792</v>
      </c>
      <c r="H68" s="7">
        <f t="shared" si="2"/>
        <v>274792</v>
      </c>
      <c r="I68" s="7">
        <f t="shared" si="3"/>
        <v>35.087719298245609</v>
      </c>
      <c r="J68" s="7">
        <f t="shared" si="4"/>
        <v>26.681465986467163</v>
      </c>
      <c r="K68" s="7">
        <f t="shared" si="5"/>
        <v>26.681465986467163</v>
      </c>
    </row>
    <row r="69" spans="1:11" ht="39.6" x14ac:dyDescent="0.25">
      <c r="A69" s="6" t="s">
        <v>70</v>
      </c>
      <c r="B69" s="7"/>
      <c r="C69" s="7">
        <v>88338</v>
      </c>
      <c r="D69" s="7">
        <v>88338</v>
      </c>
      <c r="E69" s="7">
        <v>50000</v>
      </c>
      <c r="F69" s="7">
        <f t="shared" si="0"/>
        <v>-50000</v>
      </c>
      <c r="G69" s="7">
        <f t="shared" si="1"/>
        <v>38338</v>
      </c>
      <c r="H69" s="7">
        <f t="shared" si="2"/>
        <v>38338</v>
      </c>
      <c r="I69" s="7"/>
      <c r="J69" s="7">
        <f t="shared" si="4"/>
        <v>56.600783354841631</v>
      </c>
      <c r="K69" s="7">
        <f t="shared" si="5"/>
        <v>56.600783354841631</v>
      </c>
    </row>
    <row r="70" spans="1:11" ht="42.6" customHeight="1" x14ac:dyDescent="0.25">
      <c r="A70" s="6" t="s">
        <v>1</v>
      </c>
      <c r="B70" s="7">
        <v>2755000</v>
      </c>
      <c r="C70" s="7">
        <v>12419830</v>
      </c>
      <c r="D70" s="7">
        <v>10581830</v>
      </c>
      <c r="E70" s="7">
        <v>10298884.5</v>
      </c>
      <c r="F70" s="7">
        <f t="shared" si="0"/>
        <v>-7543884.5</v>
      </c>
      <c r="G70" s="7">
        <f t="shared" si="1"/>
        <v>2120945.5</v>
      </c>
      <c r="H70" s="7">
        <f t="shared" si="2"/>
        <v>282945.5</v>
      </c>
      <c r="I70" s="7">
        <f t="shared" si="3"/>
        <v>373.82520871143379</v>
      </c>
      <c r="J70" s="7">
        <f t="shared" si="4"/>
        <v>82.922910378000353</v>
      </c>
      <c r="K70" s="7">
        <f t="shared" si="5"/>
        <v>97.326119395227479</v>
      </c>
    </row>
    <row r="71" spans="1:11" ht="30" customHeight="1" x14ac:dyDescent="0.25">
      <c r="A71" s="6" t="s">
        <v>5</v>
      </c>
      <c r="B71" s="7">
        <v>200000</v>
      </c>
      <c r="C71" s="7">
        <v>200000</v>
      </c>
      <c r="D71" s="7">
        <v>200000</v>
      </c>
      <c r="E71" s="7">
        <v>200000</v>
      </c>
      <c r="F71" s="7">
        <f t="shared" ref="F71:F150" si="32">B71-E71</f>
        <v>0</v>
      </c>
      <c r="G71" s="7">
        <f t="shared" si="1"/>
        <v>0</v>
      </c>
      <c r="H71" s="7">
        <f t="shared" si="2"/>
        <v>0</v>
      </c>
      <c r="I71" s="7">
        <f t="shared" si="3"/>
        <v>100</v>
      </c>
      <c r="J71" s="7">
        <f t="shared" si="4"/>
        <v>100</v>
      </c>
      <c r="K71" s="7">
        <f t="shared" si="5"/>
        <v>100</v>
      </c>
    </row>
    <row r="72" spans="1:11" ht="39.6" x14ac:dyDescent="0.25">
      <c r="A72" s="6" t="s">
        <v>6</v>
      </c>
      <c r="B72" s="7">
        <v>795000</v>
      </c>
      <c r="C72" s="7">
        <v>795000</v>
      </c>
      <c r="D72" s="7">
        <v>795000</v>
      </c>
      <c r="E72" s="7">
        <v>794999.99</v>
      </c>
      <c r="F72" s="7">
        <f t="shared" si="32"/>
        <v>1.0000000009313226E-2</v>
      </c>
      <c r="G72" s="7">
        <f t="shared" ref="G72:G150" si="33">C72-E72</f>
        <v>1.0000000009313226E-2</v>
      </c>
      <c r="H72" s="7">
        <f t="shared" ref="H72:H150" si="34">D72-E72</f>
        <v>1.0000000009313226E-2</v>
      </c>
      <c r="I72" s="7">
        <f t="shared" ref="I72:I150" si="35">E72/B72*100</f>
        <v>99.999998742138359</v>
      </c>
      <c r="J72" s="7">
        <f t="shared" ref="J72:J150" si="36">E72/C72*100</f>
        <v>99.999998742138359</v>
      </c>
      <c r="K72" s="7">
        <f t="shared" ref="K72:K150" si="37">E72/D72*100</f>
        <v>99.999998742138359</v>
      </c>
    </row>
    <row r="73" spans="1:11" ht="42" customHeight="1" x14ac:dyDescent="0.25">
      <c r="A73" s="6" t="s">
        <v>9</v>
      </c>
      <c r="B73" s="7">
        <v>820800</v>
      </c>
      <c r="C73" s="7">
        <v>820800</v>
      </c>
      <c r="D73" s="7"/>
      <c r="E73" s="7"/>
      <c r="F73" s="7">
        <f t="shared" si="32"/>
        <v>820800</v>
      </c>
      <c r="G73" s="7">
        <f t="shared" si="33"/>
        <v>820800</v>
      </c>
      <c r="H73" s="7">
        <f t="shared" si="34"/>
        <v>0</v>
      </c>
      <c r="I73" s="7">
        <f t="shared" si="35"/>
        <v>0</v>
      </c>
      <c r="J73" s="7">
        <f t="shared" si="36"/>
        <v>0</v>
      </c>
      <c r="K73" s="7"/>
    </row>
    <row r="74" spans="1:11" ht="26.4" x14ac:dyDescent="0.25">
      <c r="A74" s="4" t="s">
        <v>26</v>
      </c>
      <c r="B74" s="5">
        <f>SUM(B75:B77)</f>
        <v>395020355</v>
      </c>
      <c r="C74" s="5">
        <f t="shared" ref="C74:E74" si="38">SUM(C75:C77)</f>
        <v>603538146.37</v>
      </c>
      <c r="D74" s="5">
        <f t="shared" si="38"/>
        <v>478838559.73000002</v>
      </c>
      <c r="E74" s="5">
        <f t="shared" si="38"/>
        <v>362359989.59000003</v>
      </c>
      <c r="F74" s="5">
        <f t="shared" si="32"/>
        <v>32660365.409999967</v>
      </c>
      <c r="G74" s="5">
        <f t="shared" si="33"/>
        <v>241178156.77999997</v>
      </c>
      <c r="H74" s="5">
        <f t="shared" si="34"/>
        <v>116478570.13999999</v>
      </c>
      <c r="I74" s="5">
        <f t="shared" si="35"/>
        <v>91.731979125480763</v>
      </c>
      <c r="J74" s="5">
        <f t="shared" si="36"/>
        <v>60.039285299434027</v>
      </c>
      <c r="K74" s="5">
        <f t="shared" si="37"/>
        <v>75.674772264439582</v>
      </c>
    </row>
    <row r="75" spans="1:11" ht="25.5" customHeight="1" x14ac:dyDescent="0.25">
      <c r="A75" s="6" t="s">
        <v>70</v>
      </c>
      <c r="B75" s="7"/>
      <c r="C75" s="7">
        <v>8517734</v>
      </c>
      <c r="D75" s="7"/>
      <c r="E75" s="7"/>
      <c r="F75" s="7">
        <f t="shared" ref="F75" si="39">B75-E75</f>
        <v>0</v>
      </c>
      <c r="G75" s="7">
        <f t="shared" ref="G75" si="40">C75-E75</f>
        <v>8517734</v>
      </c>
      <c r="H75" s="7">
        <f t="shared" ref="H75" si="41">D75-E75</f>
        <v>0</v>
      </c>
      <c r="I75" s="7"/>
      <c r="J75" s="7">
        <f t="shared" ref="J75" si="42">E75/C75*100</f>
        <v>0</v>
      </c>
      <c r="K75" s="7"/>
    </row>
    <row r="76" spans="1:11" ht="66" x14ac:dyDescent="0.25">
      <c r="A76" s="6" t="s">
        <v>2</v>
      </c>
      <c r="B76" s="7"/>
      <c r="C76" s="7">
        <v>46697345</v>
      </c>
      <c r="D76" s="7">
        <v>25184310</v>
      </c>
      <c r="E76" s="7">
        <v>25184310</v>
      </c>
      <c r="F76" s="7">
        <f t="shared" si="32"/>
        <v>-25184310</v>
      </c>
      <c r="G76" s="7">
        <f t="shared" si="33"/>
        <v>21513035</v>
      </c>
      <c r="H76" s="7">
        <f t="shared" si="34"/>
        <v>0</v>
      </c>
      <c r="I76" s="7"/>
      <c r="J76" s="7">
        <f t="shared" si="36"/>
        <v>53.930924766707832</v>
      </c>
      <c r="K76" s="7">
        <f t="shared" si="37"/>
        <v>100</v>
      </c>
    </row>
    <row r="77" spans="1:11" ht="52.8" x14ac:dyDescent="0.25">
      <c r="A77" s="6" t="s">
        <v>9</v>
      </c>
      <c r="B77" s="7">
        <v>395020355</v>
      </c>
      <c r="C77" s="7">
        <v>548323067.37</v>
      </c>
      <c r="D77" s="7">
        <v>453654249.73000002</v>
      </c>
      <c r="E77" s="7">
        <v>337175679.59000003</v>
      </c>
      <c r="F77" s="7">
        <f t="shared" si="32"/>
        <v>57844675.409999967</v>
      </c>
      <c r="G77" s="7">
        <f t="shared" si="33"/>
        <v>211147387.77999997</v>
      </c>
      <c r="H77" s="7">
        <f t="shared" si="34"/>
        <v>116478570.13999999</v>
      </c>
      <c r="I77" s="7">
        <f t="shared" si="35"/>
        <v>85.356532979167625</v>
      </c>
      <c r="J77" s="7">
        <f t="shared" si="36"/>
        <v>61.492156659985831</v>
      </c>
      <c r="K77" s="7">
        <f t="shared" si="37"/>
        <v>74.324373637120303</v>
      </c>
    </row>
    <row r="78" spans="1:11" ht="39.6" x14ac:dyDescent="0.25">
      <c r="A78" s="4" t="s">
        <v>7</v>
      </c>
      <c r="B78" s="5">
        <f>B79</f>
        <v>292166300</v>
      </c>
      <c r="C78" s="5">
        <f t="shared" ref="C78:E78" si="43">C79</f>
        <v>305292603</v>
      </c>
      <c r="D78" s="5">
        <f t="shared" si="43"/>
        <v>226016757</v>
      </c>
      <c r="E78" s="5">
        <f t="shared" si="43"/>
        <v>200777236.5</v>
      </c>
      <c r="F78" s="5">
        <f t="shared" si="32"/>
        <v>91389063.5</v>
      </c>
      <c r="G78" s="5">
        <f t="shared" si="33"/>
        <v>104515366.5</v>
      </c>
      <c r="H78" s="5">
        <f t="shared" si="34"/>
        <v>25239520.5</v>
      </c>
      <c r="I78" s="5">
        <f t="shared" si="35"/>
        <v>68.720190008224762</v>
      </c>
      <c r="J78" s="5">
        <f t="shared" si="36"/>
        <v>65.765509719867012</v>
      </c>
      <c r="K78" s="5">
        <f t="shared" si="37"/>
        <v>88.832898571321422</v>
      </c>
    </row>
    <row r="79" spans="1:11" ht="45.6" customHeight="1" x14ac:dyDescent="0.25">
      <c r="A79" s="6" t="s">
        <v>9</v>
      </c>
      <c r="B79" s="7">
        <v>292166300</v>
      </c>
      <c r="C79" s="15">
        <v>305292603</v>
      </c>
      <c r="D79" s="15">
        <v>226016757</v>
      </c>
      <c r="E79" s="15">
        <v>200777236.5</v>
      </c>
      <c r="F79" s="15">
        <f t="shared" si="32"/>
        <v>91389063.5</v>
      </c>
      <c r="G79" s="15">
        <f t="shared" si="33"/>
        <v>104515366.5</v>
      </c>
      <c r="H79" s="15">
        <f t="shared" si="34"/>
        <v>25239520.5</v>
      </c>
      <c r="I79" s="15">
        <f t="shared" si="35"/>
        <v>68.720190008224762</v>
      </c>
      <c r="J79" s="15">
        <f t="shared" si="36"/>
        <v>65.765509719867012</v>
      </c>
      <c r="K79" s="15">
        <f t="shared" si="37"/>
        <v>88.832898571321422</v>
      </c>
    </row>
    <row r="80" spans="1:11" ht="132" x14ac:dyDescent="0.25">
      <c r="A80" s="4" t="s">
        <v>46</v>
      </c>
      <c r="B80" s="5">
        <f>B81</f>
        <v>17137600</v>
      </c>
      <c r="C80" s="5">
        <f t="shared" ref="C80:E80" si="44">C81</f>
        <v>44476204</v>
      </c>
      <c r="D80" s="5">
        <f t="shared" si="44"/>
        <v>17137600</v>
      </c>
      <c r="E80" s="5">
        <f t="shared" si="44"/>
        <v>1426070.42</v>
      </c>
      <c r="F80" s="5">
        <f t="shared" si="32"/>
        <v>15711529.58</v>
      </c>
      <c r="G80" s="5">
        <f t="shared" si="33"/>
        <v>43050133.579999998</v>
      </c>
      <c r="H80" s="5">
        <f t="shared" si="34"/>
        <v>15711529.58</v>
      </c>
      <c r="I80" s="5">
        <f t="shared" si="35"/>
        <v>8.3212959807674345</v>
      </c>
      <c r="J80" s="5">
        <f t="shared" si="36"/>
        <v>3.2063672070575091</v>
      </c>
      <c r="K80" s="5">
        <f t="shared" si="37"/>
        <v>8.3212959807674345</v>
      </c>
    </row>
    <row r="81" spans="1:11" ht="52.8" x14ac:dyDescent="0.25">
      <c r="A81" s="6" t="s">
        <v>9</v>
      </c>
      <c r="B81" s="7">
        <v>17137600</v>
      </c>
      <c r="C81" s="15">
        <v>44476204</v>
      </c>
      <c r="D81" s="15">
        <v>17137600</v>
      </c>
      <c r="E81" s="15">
        <v>1426070.42</v>
      </c>
      <c r="F81" s="15">
        <f t="shared" si="32"/>
        <v>15711529.58</v>
      </c>
      <c r="G81" s="15">
        <f t="shared" si="33"/>
        <v>43050133.579999998</v>
      </c>
      <c r="H81" s="15">
        <f t="shared" si="34"/>
        <v>15711529.58</v>
      </c>
      <c r="I81" s="15">
        <f t="shared" si="35"/>
        <v>8.3212959807674345</v>
      </c>
      <c r="J81" s="15">
        <f t="shared" si="36"/>
        <v>3.2063672070575091</v>
      </c>
      <c r="K81" s="15">
        <f t="shared" si="37"/>
        <v>8.3212959807674345</v>
      </c>
    </row>
    <row r="82" spans="1:11" ht="105.6" x14ac:dyDescent="0.25">
      <c r="A82" s="12" t="s">
        <v>59</v>
      </c>
      <c r="B82" s="13">
        <f>B83+B87</f>
        <v>3613700</v>
      </c>
      <c r="C82" s="13">
        <f>C83+C87</f>
        <v>17255952</v>
      </c>
      <c r="D82" s="13">
        <f>D83+D87</f>
        <v>2889714</v>
      </c>
      <c r="E82" s="13">
        <f>E83+E87</f>
        <v>2413040.2800000003</v>
      </c>
      <c r="F82" s="13">
        <f t="shared" si="32"/>
        <v>1200659.7199999997</v>
      </c>
      <c r="G82" s="13">
        <f t="shared" si="33"/>
        <v>14842911.719999999</v>
      </c>
      <c r="H82" s="13">
        <f t="shared" si="34"/>
        <v>476673.71999999974</v>
      </c>
      <c r="I82" s="13">
        <f t="shared" si="35"/>
        <v>66.774781525859922</v>
      </c>
      <c r="J82" s="13">
        <f t="shared" si="36"/>
        <v>13.983814280429154</v>
      </c>
      <c r="K82" s="13">
        <f t="shared" si="37"/>
        <v>83.504467224092082</v>
      </c>
    </row>
    <row r="83" spans="1:11" ht="26.4" x14ac:dyDescent="0.25">
      <c r="A83" s="4" t="s">
        <v>14</v>
      </c>
      <c r="B83" s="5">
        <f>SUM(B84:B86)</f>
        <v>3188800</v>
      </c>
      <c r="C83" s="5">
        <f>SUM(C84:C86)</f>
        <v>15919457</v>
      </c>
      <c r="D83" s="5">
        <f>SUM(D84:D86)</f>
        <v>2073219</v>
      </c>
      <c r="E83" s="5">
        <f>SUM(E84:E86)</f>
        <v>2050101.6400000001</v>
      </c>
      <c r="F83" s="5">
        <f t="shared" si="32"/>
        <v>1138698.3599999999</v>
      </c>
      <c r="G83" s="5">
        <f t="shared" si="33"/>
        <v>13869355.359999999</v>
      </c>
      <c r="H83" s="5">
        <f t="shared" si="34"/>
        <v>23117.35999999987</v>
      </c>
      <c r="I83" s="5">
        <f t="shared" si="35"/>
        <v>64.290693677872554</v>
      </c>
      <c r="J83" s="5">
        <f t="shared" si="36"/>
        <v>12.877962106370841</v>
      </c>
      <c r="K83" s="5">
        <f t="shared" si="37"/>
        <v>98.88495330208724</v>
      </c>
    </row>
    <row r="84" spans="1:11" ht="26.4" x14ac:dyDescent="0.25">
      <c r="A84" s="6" t="s">
        <v>13</v>
      </c>
      <c r="B84" s="7">
        <v>137800</v>
      </c>
      <c r="C84" s="7">
        <v>230065</v>
      </c>
      <c r="D84" s="7">
        <v>118065</v>
      </c>
      <c r="E84" s="15">
        <v>95960.62</v>
      </c>
      <c r="F84" s="15">
        <f t="shared" si="32"/>
        <v>41839.380000000005</v>
      </c>
      <c r="G84" s="15">
        <f t="shared" si="33"/>
        <v>134104.38</v>
      </c>
      <c r="H84" s="15">
        <f t="shared" si="34"/>
        <v>22104.380000000005</v>
      </c>
      <c r="I84" s="15">
        <f t="shared" si="35"/>
        <v>69.637605224963721</v>
      </c>
      <c r="J84" s="15">
        <f t="shared" si="36"/>
        <v>41.71022102449308</v>
      </c>
      <c r="K84" s="15">
        <f t="shared" si="37"/>
        <v>81.277787659340191</v>
      </c>
    </row>
    <row r="85" spans="1:11" ht="66" x14ac:dyDescent="0.25">
      <c r="A85" s="6" t="s">
        <v>4</v>
      </c>
      <c r="B85" s="7"/>
      <c r="C85" s="7">
        <v>12482680</v>
      </c>
      <c r="D85" s="7"/>
      <c r="E85" s="15"/>
      <c r="F85" s="15">
        <f t="shared" si="32"/>
        <v>0</v>
      </c>
      <c r="G85" s="15">
        <f t="shared" si="33"/>
        <v>12482680</v>
      </c>
      <c r="H85" s="15">
        <f t="shared" si="34"/>
        <v>0</v>
      </c>
      <c r="I85" s="15"/>
      <c r="J85" s="15">
        <f t="shared" si="36"/>
        <v>0</v>
      </c>
      <c r="K85" s="15"/>
    </row>
    <row r="86" spans="1:11" ht="52.8" x14ac:dyDescent="0.25">
      <c r="A86" s="6" t="s">
        <v>9</v>
      </c>
      <c r="B86" s="7">
        <v>3051000</v>
      </c>
      <c r="C86" s="7">
        <v>3206712</v>
      </c>
      <c r="D86" s="7">
        <v>1955154</v>
      </c>
      <c r="E86" s="15">
        <v>1954141.02</v>
      </c>
      <c r="F86" s="15">
        <f t="shared" si="32"/>
        <v>1096858.98</v>
      </c>
      <c r="G86" s="15">
        <f t="shared" si="33"/>
        <v>1252570.98</v>
      </c>
      <c r="H86" s="15">
        <f t="shared" si="34"/>
        <v>1012.9799999999814</v>
      </c>
      <c r="I86" s="15">
        <f t="shared" si="35"/>
        <v>64.049197640117995</v>
      </c>
      <c r="J86" s="15">
        <f t="shared" si="36"/>
        <v>60.939087139724421</v>
      </c>
      <c r="K86" s="15">
        <f t="shared" si="37"/>
        <v>99.948189247496629</v>
      </c>
    </row>
    <row r="87" spans="1:11" ht="66" x14ac:dyDescent="0.25">
      <c r="A87" s="4" t="s">
        <v>68</v>
      </c>
      <c r="B87" s="5">
        <f>SUM(B88:B91)</f>
        <v>424900</v>
      </c>
      <c r="C87" s="5">
        <f t="shared" ref="C87:E87" si="45">SUM(C88:C91)</f>
        <v>1336495</v>
      </c>
      <c r="D87" s="5">
        <f t="shared" si="45"/>
        <v>816495</v>
      </c>
      <c r="E87" s="5">
        <f t="shared" si="45"/>
        <v>362938.64</v>
      </c>
      <c r="F87" s="5">
        <f t="shared" si="32"/>
        <v>61961.359999999986</v>
      </c>
      <c r="G87" s="5">
        <f t="shared" si="33"/>
        <v>973556.36</v>
      </c>
      <c r="H87" s="5">
        <f t="shared" si="34"/>
        <v>453556.36</v>
      </c>
      <c r="I87" s="5">
        <f t="shared" si="35"/>
        <v>85.417425276535667</v>
      </c>
      <c r="J87" s="5">
        <f t="shared" si="36"/>
        <v>27.156004324744949</v>
      </c>
      <c r="K87" s="5">
        <f t="shared" si="37"/>
        <v>44.450809864114291</v>
      </c>
    </row>
    <row r="88" spans="1:11" ht="26.4" x14ac:dyDescent="0.25">
      <c r="A88" s="6" t="s">
        <v>13</v>
      </c>
      <c r="B88" s="7">
        <v>177200</v>
      </c>
      <c r="C88" s="7">
        <v>149200</v>
      </c>
      <c r="D88" s="7">
        <v>149200</v>
      </c>
      <c r="E88" s="15">
        <v>25524.639999999999</v>
      </c>
      <c r="F88" s="15">
        <f t="shared" si="32"/>
        <v>151675.35999999999</v>
      </c>
      <c r="G88" s="15">
        <f t="shared" si="33"/>
        <v>123675.36</v>
      </c>
      <c r="H88" s="15">
        <f t="shared" si="34"/>
        <v>123675.36</v>
      </c>
      <c r="I88" s="15">
        <f t="shared" si="35"/>
        <v>14.404424379232506</v>
      </c>
      <c r="J88" s="15">
        <f t="shared" si="36"/>
        <v>17.107667560321715</v>
      </c>
      <c r="K88" s="15">
        <f t="shared" si="37"/>
        <v>17.107667560321715</v>
      </c>
    </row>
    <row r="89" spans="1:11" ht="52.8" x14ac:dyDescent="0.25">
      <c r="A89" s="6" t="s">
        <v>1</v>
      </c>
      <c r="B89" s="7"/>
      <c r="C89" s="7">
        <v>100000</v>
      </c>
      <c r="D89" s="7">
        <v>100000</v>
      </c>
      <c r="E89" s="15">
        <v>100000</v>
      </c>
      <c r="F89" s="15">
        <f t="shared" si="32"/>
        <v>-100000</v>
      </c>
      <c r="G89" s="15">
        <f t="shared" si="33"/>
        <v>0</v>
      </c>
      <c r="H89" s="15">
        <f t="shared" si="34"/>
        <v>0</v>
      </c>
      <c r="I89" s="15"/>
      <c r="J89" s="15">
        <f t="shared" si="36"/>
        <v>100</v>
      </c>
      <c r="K89" s="15">
        <f t="shared" si="37"/>
        <v>100</v>
      </c>
    </row>
    <row r="90" spans="1:11" ht="39.6" x14ac:dyDescent="0.25">
      <c r="A90" s="6" t="s">
        <v>5</v>
      </c>
      <c r="B90" s="7">
        <v>126443</v>
      </c>
      <c r="C90" s="7">
        <v>276038</v>
      </c>
      <c r="D90" s="7">
        <v>126038</v>
      </c>
      <c r="E90" s="15">
        <v>126038</v>
      </c>
      <c r="F90" s="15">
        <f t="shared" si="32"/>
        <v>405</v>
      </c>
      <c r="G90" s="15">
        <f t="shared" si="33"/>
        <v>150000</v>
      </c>
      <c r="H90" s="15">
        <f t="shared" si="34"/>
        <v>0</v>
      </c>
      <c r="I90" s="15">
        <f t="shared" si="35"/>
        <v>99.679697571237639</v>
      </c>
      <c r="J90" s="15">
        <f t="shared" si="36"/>
        <v>45.65965555467001</v>
      </c>
      <c r="K90" s="15">
        <f t="shared" si="37"/>
        <v>100</v>
      </c>
    </row>
    <row r="91" spans="1:11" ht="39.6" x14ac:dyDescent="0.25">
      <c r="A91" s="6" t="s">
        <v>6</v>
      </c>
      <c r="B91" s="7">
        <v>121257</v>
      </c>
      <c r="C91" s="7">
        <v>811257</v>
      </c>
      <c r="D91" s="7">
        <v>441257</v>
      </c>
      <c r="E91" s="15">
        <v>111376</v>
      </c>
      <c r="F91" s="15">
        <f t="shared" si="32"/>
        <v>9881</v>
      </c>
      <c r="G91" s="15">
        <f t="shared" si="33"/>
        <v>699881</v>
      </c>
      <c r="H91" s="15">
        <f t="shared" si="34"/>
        <v>329881</v>
      </c>
      <c r="I91" s="15">
        <f t="shared" si="35"/>
        <v>91.851192096126411</v>
      </c>
      <c r="J91" s="15">
        <f t="shared" si="36"/>
        <v>13.728818364587299</v>
      </c>
      <c r="K91" s="15">
        <f t="shared" si="37"/>
        <v>25.24061941226995</v>
      </c>
    </row>
    <row r="92" spans="1:11" ht="79.2" x14ac:dyDescent="0.25">
      <c r="A92" s="12" t="s">
        <v>47</v>
      </c>
      <c r="B92" s="13">
        <f>B93+B96</f>
        <v>13063360</v>
      </c>
      <c r="C92" s="13">
        <f>C93+C96</f>
        <v>30770041</v>
      </c>
      <c r="D92" s="13">
        <f>D93+D96</f>
        <v>16307552</v>
      </c>
      <c r="E92" s="13">
        <f>E93+E96</f>
        <v>14330135.700000001</v>
      </c>
      <c r="F92" s="13">
        <f t="shared" si="32"/>
        <v>-1266775.7000000011</v>
      </c>
      <c r="G92" s="13">
        <f t="shared" si="33"/>
        <v>16439905.299999999</v>
      </c>
      <c r="H92" s="13">
        <f t="shared" si="34"/>
        <v>1977416.2999999989</v>
      </c>
      <c r="I92" s="13">
        <f t="shared" si="35"/>
        <v>109.69716596648948</v>
      </c>
      <c r="J92" s="13">
        <f t="shared" si="36"/>
        <v>46.571714675323314</v>
      </c>
      <c r="K92" s="13">
        <f t="shared" si="37"/>
        <v>87.874229682051606</v>
      </c>
    </row>
    <row r="93" spans="1:11" ht="78.599999999999994" customHeight="1" x14ac:dyDescent="0.25">
      <c r="A93" s="4" t="s">
        <v>60</v>
      </c>
      <c r="B93" s="5">
        <f>SUM(B94:B95)</f>
        <v>259400</v>
      </c>
      <c r="C93" s="5">
        <f t="shared" ref="C93:E93" si="46">SUM(C94:C95)</f>
        <v>10551693</v>
      </c>
      <c r="D93" s="5">
        <f t="shared" si="46"/>
        <v>100431</v>
      </c>
      <c r="E93" s="5">
        <f t="shared" si="46"/>
        <v>100430.67</v>
      </c>
      <c r="F93" s="5">
        <f t="shared" si="32"/>
        <v>158969.33000000002</v>
      </c>
      <c r="G93" s="5">
        <f t="shared" si="33"/>
        <v>10451262.33</v>
      </c>
      <c r="H93" s="5">
        <f t="shared" si="34"/>
        <v>0.33000000000174623</v>
      </c>
      <c r="I93" s="5">
        <f t="shared" si="35"/>
        <v>38.7165265998458</v>
      </c>
      <c r="J93" s="5">
        <f t="shared" si="36"/>
        <v>0.95179674010606641</v>
      </c>
      <c r="K93" s="5">
        <f t="shared" si="37"/>
        <v>99.999671416196193</v>
      </c>
    </row>
    <row r="94" spans="1:11" ht="26.4" x14ac:dyDescent="0.25">
      <c r="A94" s="6" t="s">
        <v>13</v>
      </c>
      <c r="B94" s="7">
        <v>259400</v>
      </c>
      <c r="C94" s="7">
        <v>100431</v>
      </c>
      <c r="D94" s="7">
        <v>100431</v>
      </c>
      <c r="E94" s="15">
        <v>100430.67</v>
      </c>
      <c r="F94" s="15">
        <f t="shared" si="32"/>
        <v>158969.33000000002</v>
      </c>
      <c r="G94" s="15">
        <f t="shared" si="33"/>
        <v>0.33000000000174623</v>
      </c>
      <c r="H94" s="15">
        <f t="shared" si="34"/>
        <v>0.33000000000174623</v>
      </c>
      <c r="I94" s="15">
        <f t="shared" si="35"/>
        <v>38.7165265998458</v>
      </c>
      <c r="J94" s="15">
        <f t="shared" si="36"/>
        <v>99.999671416196193</v>
      </c>
      <c r="K94" s="15">
        <f t="shared" si="37"/>
        <v>99.999671416196193</v>
      </c>
    </row>
    <row r="95" spans="1:11" ht="52.8" x14ac:dyDescent="0.25">
      <c r="A95" s="6" t="s">
        <v>77</v>
      </c>
      <c r="B95" s="7"/>
      <c r="C95" s="7">
        <v>10451262</v>
      </c>
      <c r="D95" s="7"/>
      <c r="E95" s="15"/>
      <c r="F95" s="15">
        <f t="shared" ref="F95" si="47">B95-E95</f>
        <v>0</v>
      </c>
      <c r="G95" s="15">
        <f t="shared" ref="G95" si="48">C95-E95</f>
        <v>10451262</v>
      </c>
      <c r="H95" s="15">
        <f t="shared" ref="H95" si="49">D95-E95</f>
        <v>0</v>
      </c>
      <c r="I95" s="15"/>
      <c r="J95" s="15">
        <f t="shared" ref="J95" si="50">E95/C95*100</f>
        <v>0</v>
      </c>
      <c r="K95" s="15"/>
    </row>
    <row r="96" spans="1:11" ht="52.8" x14ac:dyDescent="0.25">
      <c r="A96" s="4" t="s">
        <v>16</v>
      </c>
      <c r="B96" s="13">
        <f>SUM(B97:B103)</f>
        <v>12803960</v>
      </c>
      <c r="C96" s="13">
        <f>SUM(C97:C103)</f>
        <v>20218348</v>
      </c>
      <c r="D96" s="13">
        <f>SUM(D97:D103)</f>
        <v>16207121</v>
      </c>
      <c r="E96" s="13">
        <f>SUM(E97:E103)</f>
        <v>14229705.030000001</v>
      </c>
      <c r="F96" s="13">
        <f t="shared" si="32"/>
        <v>-1425745.0300000012</v>
      </c>
      <c r="G96" s="13">
        <f t="shared" si="33"/>
        <v>5988642.9699999988</v>
      </c>
      <c r="H96" s="13">
        <f t="shared" si="34"/>
        <v>1977415.9699999988</v>
      </c>
      <c r="I96" s="13">
        <f t="shared" si="35"/>
        <v>111.13518809805718</v>
      </c>
      <c r="J96" s="13">
        <f t="shared" si="36"/>
        <v>70.38015682586925</v>
      </c>
      <c r="K96" s="13">
        <f t="shared" si="37"/>
        <v>87.799091707898043</v>
      </c>
    </row>
    <row r="97" spans="1:12" ht="26.4" x14ac:dyDescent="0.25">
      <c r="A97" s="6" t="s">
        <v>13</v>
      </c>
      <c r="B97" s="7">
        <v>176300</v>
      </c>
      <c r="C97" s="7">
        <v>226588</v>
      </c>
      <c r="D97" s="7">
        <v>116600</v>
      </c>
      <c r="E97" s="7">
        <v>74660.460000000006</v>
      </c>
      <c r="F97" s="7">
        <f t="shared" si="32"/>
        <v>101639.54</v>
      </c>
      <c r="G97" s="7">
        <f t="shared" si="33"/>
        <v>151927.53999999998</v>
      </c>
      <c r="H97" s="7">
        <f t="shared" si="34"/>
        <v>41939.539999999994</v>
      </c>
      <c r="I97" s="7">
        <f t="shared" si="35"/>
        <v>42.348530913216116</v>
      </c>
      <c r="J97" s="7">
        <f t="shared" si="36"/>
        <v>32.949873779723553</v>
      </c>
      <c r="K97" s="7">
        <f t="shared" si="37"/>
        <v>64.031269296741002</v>
      </c>
    </row>
    <row r="98" spans="1:12" ht="58.95" customHeight="1" x14ac:dyDescent="0.25">
      <c r="A98" s="6" t="s">
        <v>4</v>
      </c>
      <c r="B98" s="7">
        <v>139700</v>
      </c>
      <c r="C98" s="7">
        <v>42900</v>
      </c>
      <c r="D98" s="7">
        <v>30934</v>
      </c>
      <c r="E98" s="7">
        <v>30933.279999999999</v>
      </c>
      <c r="F98" s="7">
        <f t="shared" si="32"/>
        <v>108766.72</v>
      </c>
      <c r="G98" s="7">
        <f t="shared" si="33"/>
        <v>11966.720000000001</v>
      </c>
      <c r="H98" s="7">
        <f t="shared" si="34"/>
        <v>0.72000000000116415</v>
      </c>
      <c r="I98" s="7">
        <f t="shared" si="35"/>
        <v>22.14264853256979</v>
      </c>
      <c r="J98" s="7">
        <f t="shared" si="36"/>
        <v>72.105547785547785</v>
      </c>
      <c r="K98" s="7">
        <f t="shared" si="37"/>
        <v>99.99767246395551</v>
      </c>
    </row>
    <row r="99" spans="1:12" ht="45" customHeight="1" x14ac:dyDescent="0.25">
      <c r="A99" s="6" t="s">
        <v>1</v>
      </c>
      <c r="B99" s="7">
        <v>9276000</v>
      </c>
      <c r="C99" s="7">
        <v>16389862</v>
      </c>
      <c r="D99" s="7">
        <v>14049424</v>
      </c>
      <c r="E99" s="7">
        <v>12293608.85</v>
      </c>
      <c r="F99" s="7">
        <f t="shared" si="32"/>
        <v>-3017608.8499999996</v>
      </c>
      <c r="G99" s="7">
        <f t="shared" si="33"/>
        <v>4096253.1500000004</v>
      </c>
      <c r="H99" s="7">
        <f t="shared" si="34"/>
        <v>1755815.1500000004</v>
      </c>
      <c r="I99" s="7">
        <f t="shared" si="35"/>
        <v>132.53135888313926</v>
      </c>
      <c r="J99" s="7">
        <f t="shared" si="36"/>
        <v>75.007396950627154</v>
      </c>
      <c r="K99" s="7">
        <f t="shared" si="37"/>
        <v>87.502582668157785</v>
      </c>
    </row>
    <row r="100" spans="1:12" ht="32.4" customHeight="1" x14ac:dyDescent="0.25">
      <c r="A100" s="6" t="s">
        <v>5</v>
      </c>
      <c r="B100" s="7">
        <v>1150160</v>
      </c>
      <c r="C100" s="7">
        <v>1555917</v>
      </c>
      <c r="D100" s="7">
        <v>678469</v>
      </c>
      <c r="E100" s="7">
        <v>650927.80000000005</v>
      </c>
      <c r="F100" s="7">
        <f t="shared" si="32"/>
        <v>499232.19999999995</v>
      </c>
      <c r="G100" s="7">
        <f t="shared" si="33"/>
        <v>904989.2</v>
      </c>
      <c r="H100" s="7">
        <f t="shared" si="34"/>
        <v>27541.199999999953</v>
      </c>
      <c r="I100" s="7">
        <f t="shared" si="35"/>
        <v>56.594543367879254</v>
      </c>
      <c r="J100" s="7">
        <f t="shared" si="36"/>
        <v>41.835637762168545</v>
      </c>
      <c r="K100" s="7">
        <f t="shared" si="37"/>
        <v>95.940684099052433</v>
      </c>
    </row>
    <row r="101" spans="1:12" ht="39.6" x14ac:dyDescent="0.25">
      <c r="A101" s="6" t="s">
        <v>6</v>
      </c>
      <c r="B101" s="7">
        <v>1373200</v>
      </c>
      <c r="C101" s="7">
        <v>1416653</v>
      </c>
      <c r="D101" s="7">
        <v>1039076</v>
      </c>
      <c r="E101" s="7">
        <v>970436.64</v>
      </c>
      <c r="F101" s="7">
        <f t="shared" si="32"/>
        <v>402763.36</v>
      </c>
      <c r="G101" s="7">
        <f t="shared" si="33"/>
        <v>446216.36</v>
      </c>
      <c r="H101" s="7">
        <f t="shared" si="34"/>
        <v>68639.359999999986</v>
      </c>
      <c r="I101" s="7">
        <f t="shared" si="35"/>
        <v>70.669723274104285</v>
      </c>
      <c r="J101" s="7">
        <f t="shared" si="36"/>
        <v>68.502070725858772</v>
      </c>
      <c r="K101" s="7">
        <f t="shared" si="37"/>
        <v>93.394192532596264</v>
      </c>
    </row>
    <row r="102" spans="1:12" ht="66" x14ac:dyDescent="0.25">
      <c r="A102" s="6" t="s">
        <v>2</v>
      </c>
      <c r="B102" s="7">
        <v>172800</v>
      </c>
      <c r="C102" s="7">
        <v>172800</v>
      </c>
      <c r="D102" s="7">
        <v>92720</v>
      </c>
      <c r="E102" s="7">
        <v>78020</v>
      </c>
      <c r="F102" s="7">
        <f t="shared" si="32"/>
        <v>94780</v>
      </c>
      <c r="G102" s="7">
        <f t="shared" si="33"/>
        <v>94780</v>
      </c>
      <c r="H102" s="7">
        <f t="shared" si="34"/>
        <v>14700</v>
      </c>
      <c r="I102" s="7">
        <f t="shared" si="35"/>
        <v>45.150462962962962</v>
      </c>
      <c r="J102" s="7">
        <f t="shared" si="36"/>
        <v>45.150462962962962</v>
      </c>
      <c r="K102" s="7">
        <f t="shared" si="37"/>
        <v>84.145815358067296</v>
      </c>
    </row>
    <row r="103" spans="1:12" ht="44.4" customHeight="1" x14ac:dyDescent="0.25">
      <c r="A103" s="6" t="s">
        <v>9</v>
      </c>
      <c r="B103" s="7">
        <v>515800</v>
      </c>
      <c r="C103" s="7">
        <v>413628</v>
      </c>
      <c r="D103" s="7">
        <v>199898</v>
      </c>
      <c r="E103" s="7">
        <v>131118</v>
      </c>
      <c r="F103" s="7">
        <f t="shared" si="32"/>
        <v>384682</v>
      </c>
      <c r="G103" s="7">
        <f t="shared" si="33"/>
        <v>282510</v>
      </c>
      <c r="H103" s="7">
        <f t="shared" si="34"/>
        <v>68780</v>
      </c>
      <c r="I103" s="7">
        <f t="shared" si="35"/>
        <v>25.420317952694845</v>
      </c>
      <c r="J103" s="7">
        <f t="shared" si="36"/>
        <v>31.699498099741795</v>
      </c>
      <c r="K103" s="7">
        <f t="shared" si="37"/>
        <v>65.592452150596799</v>
      </c>
    </row>
    <row r="104" spans="1:12" ht="39.6" x14ac:dyDescent="0.25">
      <c r="A104" s="12" t="s">
        <v>48</v>
      </c>
      <c r="B104" s="13">
        <f>B105+B108+B112+B114+B110</f>
        <v>464186000</v>
      </c>
      <c r="C104" s="13">
        <f t="shared" ref="C104:E104" si="51">C105+C108+C112+C114+C110</f>
        <v>458309217</v>
      </c>
      <c r="D104" s="13">
        <f t="shared" si="51"/>
        <v>330250361</v>
      </c>
      <c r="E104" s="13">
        <f t="shared" si="51"/>
        <v>307418597.47999996</v>
      </c>
      <c r="F104" s="13">
        <f t="shared" si="32"/>
        <v>156767402.52000004</v>
      </c>
      <c r="G104" s="13">
        <f t="shared" si="33"/>
        <v>150890619.52000004</v>
      </c>
      <c r="H104" s="13">
        <f t="shared" si="34"/>
        <v>22831763.520000041</v>
      </c>
      <c r="I104" s="13">
        <f t="shared" si="35"/>
        <v>66.227460000947886</v>
      </c>
      <c r="J104" s="13">
        <f t="shared" si="36"/>
        <v>67.076677945143743</v>
      </c>
      <c r="K104" s="13">
        <f t="shared" si="37"/>
        <v>93.086528822901101</v>
      </c>
    </row>
    <row r="105" spans="1:12" ht="39.6" x14ac:dyDescent="0.25">
      <c r="A105" s="4" t="s">
        <v>17</v>
      </c>
      <c r="B105" s="5">
        <f>SUM(B106:B107)</f>
        <v>310926800</v>
      </c>
      <c r="C105" s="5">
        <f t="shared" ref="C105:E105" si="52">SUM(C106:C107)</f>
        <v>312171720</v>
      </c>
      <c r="D105" s="5">
        <f t="shared" si="52"/>
        <v>216087313</v>
      </c>
      <c r="E105" s="5">
        <f t="shared" si="52"/>
        <v>207236686.36999997</v>
      </c>
      <c r="F105" s="5">
        <f t="shared" si="32"/>
        <v>103690113.63000003</v>
      </c>
      <c r="G105" s="5">
        <f t="shared" si="33"/>
        <v>104935033.63000003</v>
      </c>
      <c r="H105" s="5">
        <f t="shared" si="34"/>
        <v>8850626.630000025</v>
      </c>
      <c r="I105" s="5">
        <f t="shared" si="35"/>
        <v>66.651278169009544</v>
      </c>
      <c r="J105" s="5">
        <f t="shared" si="36"/>
        <v>66.385477316779358</v>
      </c>
      <c r="K105" s="5">
        <f t="shared" si="37"/>
        <v>95.904143326545039</v>
      </c>
    </row>
    <row r="106" spans="1:12" ht="26.4" x14ac:dyDescent="0.25">
      <c r="A106" s="6" t="s">
        <v>13</v>
      </c>
      <c r="B106" s="7">
        <v>309626800</v>
      </c>
      <c r="C106" s="7">
        <v>311685407</v>
      </c>
      <c r="D106" s="7">
        <v>216008981</v>
      </c>
      <c r="E106" s="7">
        <v>207163759.63999999</v>
      </c>
      <c r="F106" s="7">
        <f t="shared" si="32"/>
        <v>102463040.36000001</v>
      </c>
      <c r="G106" s="7">
        <f t="shared" si="33"/>
        <v>104521647.36000001</v>
      </c>
      <c r="H106" s="7">
        <f t="shared" si="34"/>
        <v>8845221.3600000143</v>
      </c>
      <c r="I106" s="7">
        <f t="shared" si="35"/>
        <v>66.907567316524279</v>
      </c>
      <c r="J106" s="7">
        <f t="shared" si="36"/>
        <v>66.465658958489499</v>
      </c>
      <c r="K106" s="7">
        <f t="shared" si="37"/>
        <v>95.905160369234821</v>
      </c>
    </row>
    <row r="107" spans="1:12" ht="66" x14ac:dyDescent="0.25">
      <c r="A107" s="6" t="s">
        <v>2</v>
      </c>
      <c r="B107" s="7">
        <v>1300000</v>
      </c>
      <c r="C107" s="7">
        <v>486313</v>
      </c>
      <c r="D107" s="7">
        <v>78332</v>
      </c>
      <c r="E107" s="7">
        <v>72926.73</v>
      </c>
      <c r="F107" s="7">
        <f t="shared" si="32"/>
        <v>1227073.27</v>
      </c>
      <c r="G107" s="7">
        <f t="shared" si="33"/>
        <v>413386.27</v>
      </c>
      <c r="H107" s="7">
        <f t="shared" si="34"/>
        <v>5405.2700000000041</v>
      </c>
      <c r="I107" s="7">
        <f t="shared" si="35"/>
        <v>5.6097484615384614</v>
      </c>
      <c r="J107" s="7">
        <f t="shared" si="36"/>
        <v>14.995842183943262</v>
      </c>
      <c r="K107" s="7">
        <f t="shared" si="37"/>
        <v>93.099537864474286</v>
      </c>
    </row>
    <row r="108" spans="1:12" ht="39.6" x14ac:dyDescent="0.25">
      <c r="A108" s="4" t="s">
        <v>18</v>
      </c>
      <c r="B108" s="5">
        <f>B109</f>
        <v>98884300</v>
      </c>
      <c r="C108" s="5">
        <f t="shared" ref="C108:E110" si="53">C109</f>
        <v>88172528</v>
      </c>
      <c r="D108" s="5">
        <f t="shared" si="53"/>
        <v>70853642</v>
      </c>
      <c r="E108" s="5">
        <f t="shared" si="53"/>
        <v>60000472.310000002</v>
      </c>
      <c r="F108" s="5">
        <f t="shared" si="32"/>
        <v>38883827.689999998</v>
      </c>
      <c r="G108" s="5">
        <f t="shared" si="33"/>
        <v>28172055.689999998</v>
      </c>
      <c r="H108" s="5">
        <f t="shared" si="34"/>
        <v>10853169.689999998</v>
      </c>
      <c r="I108" s="5">
        <f t="shared" si="35"/>
        <v>60.677450626641438</v>
      </c>
      <c r="J108" s="5">
        <f t="shared" si="36"/>
        <v>68.048941854088625</v>
      </c>
      <c r="K108" s="5">
        <f t="shared" si="37"/>
        <v>84.682269840130459</v>
      </c>
    </row>
    <row r="109" spans="1:12" ht="26.4" x14ac:dyDescent="0.25">
      <c r="A109" s="6" t="s">
        <v>13</v>
      </c>
      <c r="B109" s="7">
        <v>98884300</v>
      </c>
      <c r="C109" s="7">
        <v>88172528</v>
      </c>
      <c r="D109" s="7">
        <v>70853642</v>
      </c>
      <c r="E109" s="7">
        <v>60000472.310000002</v>
      </c>
      <c r="F109" s="7">
        <f t="shared" si="32"/>
        <v>38883827.689999998</v>
      </c>
      <c r="G109" s="7">
        <f t="shared" si="33"/>
        <v>28172055.689999998</v>
      </c>
      <c r="H109" s="7">
        <f t="shared" si="34"/>
        <v>10853169.689999998</v>
      </c>
      <c r="I109" s="7">
        <f t="shared" si="35"/>
        <v>60.677450626641438</v>
      </c>
      <c r="J109" s="7">
        <f t="shared" si="36"/>
        <v>68.048941854088625</v>
      </c>
      <c r="K109" s="7">
        <f t="shared" si="37"/>
        <v>84.682269840130459</v>
      </c>
      <c r="L109" s="14"/>
    </row>
    <row r="110" spans="1:12" ht="39.6" x14ac:dyDescent="0.25">
      <c r="A110" s="4" t="s">
        <v>78</v>
      </c>
      <c r="B110" s="5">
        <f>B111</f>
        <v>0</v>
      </c>
      <c r="C110" s="5">
        <f t="shared" si="53"/>
        <v>2416000</v>
      </c>
      <c r="D110" s="5">
        <f t="shared" si="53"/>
        <v>2416000</v>
      </c>
      <c r="E110" s="5">
        <f t="shared" si="53"/>
        <v>2077262</v>
      </c>
      <c r="F110" s="5">
        <f t="shared" ref="F110:F111" si="54">B110-E110</f>
        <v>-2077262</v>
      </c>
      <c r="G110" s="5">
        <f t="shared" ref="G110:G111" si="55">C110-E110</f>
        <v>338738</v>
      </c>
      <c r="H110" s="5">
        <f t="shared" ref="H110:H111" si="56">D110-E110</f>
        <v>338738</v>
      </c>
      <c r="I110" s="5"/>
      <c r="J110" s="5">
        <f t="shared" ref="J110:J111" si="57">E110/C110*100</f>
        <v>85.979387417218547</v>
      </c>
      <c r="K110" s="5">
        <f t="shared" ref="K110:K111" si="58">E110/D110*100</f>
        <v>85.979387417218547</v>
      </c>
    </row>
    <row r="111" spans="1:12" ht="39.6" x14ac:dyDescent="0.25">
      <c r="A111" s="6" t="s">
        <v>70</v>
      </c>
      <c r="B111" s="7"/>
      <c r="C111" s="7">
        <v>2416000</v>
      </c>
      <c r="D111" s="7">
        <v>2416000</v>
      </c>
      <c r="E111" s="7">
        <v>2077262</v>
      </c>
      <c r="F111" s="7">
        <f t="shared" si="54"/>
        <v>-2077262</v>
      </c>
      <c r="G111" s="7">
        <f t="shared" si="55"/>
        <v>338738</v>
      </c>
      <c r="H111" s="7">
        <f t="shared" si="56"/>
        <v>338738</v>
      </c>
      <c r="I111" s="7"/>
      <c r="J111" s="7">
        <f t="shared" si="57"/>
        <v>85.979387417218547</v>
      </c>
      <c r="K111" s="7">
        <f t="shared" si="58"/>
        <v>85.979387417218547</v>
      </c>
    </row>
    <row r="112" spans="1:12" ht="31.95" customHeight="1" x14ac:dyDescent="0.25">
      <c r="A112" s="4" t="s">
        <v>19</v>
      </c>
      <c r="B112" s="5">
        <f>B113</f>
        <v>6329300</v>
      </c>
      <c r="C112" s="5">
        <f t="shared" ref="C112:E112" si="59">C113</f>
        <v>6329300</v>
      </c>
      <c r="D112" s="5">
        <f t="shared" si="59"/>
        <v>6329300</v>
      </c>
      <c r="E112" s="5">
        <f t="shared" si="59"/>
        <v>6329299.9900000002</v>
      </c>
      <c r="F112" s="5">
        <f t="shared" si="32"/>
        <v>9.9999997764825821E-3</v>
      </c>
      <c r="G112" s="5">
        <f t="shared" si="33"/>
        <v>9.9999997764825821E-3</v>
      </c>
      <c r="H112" s="5">
        <f t="shared" si="34"/>
        <v>9.9999997764825821E-3</v>
      </c>
      <c r="I112" s="5">
        <f t="shared" si="35"/>
        <v>99.999999842004655</v>
      </c>
      <c r="J112" s="5">
        <f t="shared" si="36"/>
        <v>99.999999842004655</v>
      </c>
      <c r="K112" s="5">
        <f t="shared" si="37"/>
        <v>99.999999842004655</v>
      </c>
    </row>
    <row r="113" spans="1:11" ht="26.4" x14ac:dyDescent="0.25">
      <c r="A113" s="6" t="s">
        <v>13</v>
      </c>
      <c r="B113" s="7">
        <v>6329300</v>
      </c>
      <c r="C113" s="7">
        <v>6329300</v>
      </c>
      <c r="D113" s="7">
        <v>6329300</v>
      </c>
      <c r="E113" s="7">
        <v>6329299.9900000002</v>
      </c>
      <c r="F113" s="7">
        <f t="shared" si="32"/>
        <v>9.9999997764825821E-3</v>
      </c>
      <c r="G113" s="7">
        <f t="shared" si="33"/>
        <v>9.9999997764825821E-3</v>
      </c>
      <c r="H113" s="7">
        <f t="shared" si="34"/>
        <v>9.9999997764825821E-3</v>
      </c>
      <c r="I113" s="7">
        <f t="shared" si="35"/>
        <v>99.999999842004655</v>
      </c>
      <c r="J113" s="7">
        <f t="shared" si="36"/>
        <v>99.999999842004655</v>
      </c>
      <c r="K113" s="7">
        <f t="shared" si="37"/>
        <v>99.999999842004655</v>
      </c>
    </row>
    <row r="114" spans="1:11" ht="84.6" customHeight="1" x14ac:dyDescent="0.25">
      <c r="A114" s="4" t="s">
        <v>20</v>
      </c>
      <c r="B114" s="5">
        <f>SUM(B115:B116)</f>
        <v>48045600</v>
      </c>
      <c r="C114" s="5">
        <f t="shared" ref="C114:E114" si="60">SUM(C115:C116)</f>
        <v>49219669</v>
      </c>
      <c r="D114" s="5">
        <f t="shared" si="60"/>
        <v>34564106</v>
      </c>
      <c r="E114" s="5">
        <f t="shared" si="60"/>
        <v>31774876.810000002</v>
      </c>
      <c r="F114" s="5">
        <f t="shared" si="32"/>
        <v>16270723.189999998</v>
      </c>
      <c r="G114" s="5">
        <f t="shared" si="33"/>
        <v>17444792.189999998</v>
      </c>
      <c r="H114" s="5">
        <f t="shared" si="34"/>
        <v>2789229.1899999976</v>
      </c>
      <c r="I114" s="5">
        <f t="shared" si="35"/>
        <v>66.134831930499359</v>
      </c>
      <c r="J114" s="5">
        <f t="shared" si="36"/>
        <v>64.557274470903096</v>
      </c>
      <c r="K114" s="5">
        <f t="shared" si="37"/>
        <v>91.93027243348925</v>
      </c>
    </row>
    <row r="115" spans="1:11" ht="26.4" x14ac:dyDescent="0.25">
      <c r="A115" s="6" t="s">
        <v>13</v>
      </c>
      <c r="B115" s="7">
        <v>24061700</v>
      </c>
      <c r="C115" s="7">
        <v>24628478</v>
      </c>
      <c r="D115" s="7">
        <v>18140421</v>
      </c>
      <c r="E115" s="7">
        <v>16518326.01</v>
      </c>
      <c r="F115" s="7">
        <f t="shared" si="32"/>
        <v>7543373.9900000002</v>
      </c>
      <c r="G115" s="7">
        <f t="shared" si="33"/>
        <v>8110151.9900000002</v>
      </c>
      <c r="H115" s="7">
        <f t="shared" si="34"/>
        <v>1622094.9900000002</v>
      </c>
      <c r="I115" s="7">
        <f t="shared" si="35"/>
        <v>68.649870998308515</v>
      </c>
      <c r="J115" s="7">
        <f t="shared" si="36"/>
        <v>67.070023612502567</v>
      </c>
      <c r="K115" s="7">
        <f t="shared" si="37"/>
        <v>91.058118276306814</v>
      </c>
    </row>
    <row r="116" spans="1:11" ht="56.4" customHeight="1" x14ac:dyDescent="0.25">
      <c r="A116" s="6" t="s">
        <v>4</v>
      </c>
      <c r="B116" s="7">
        <v>23983900</v>
      </c>
      <c r="C116" s="7">
        <v>24591191</v>
      </c>
      <c r="D116" s="7">
        <v>16423685</v>
      </c>
      <c r="E116" s="7">
        <v>15256550.800000001</v>
      </c>
      <c r="F116" s="7">
        <f t="shared" si="32"/>
        <v>8727349.1999999993</v>
      </c>
      <c r="G116" s="7">
        <f t="shared" si="33"/>
        <v>9334640.1999999993</v>
      </c>
      <c r="H116" s="7">
        <f t="shared" si="34"/>
        <v>1167134.1999999993</v>
      </c>
      <c r="I116" s="7">
        <f t="shared" si="35"/>
        <v>63.611634471457933</v>
      </c>
      <c r="J116" s="7">
        <f t="shared" si="36"/>
        <v>62.04071531143002</v>
      </c>
      <c r="K116" s="7">
        <f t="shared" si="37"/>
        <v>92.893591176401642</v>
      </c>
    </row>
    <row r="117" spans="1:11" ht="52.8" x14ac:dyDescent="0.25">
      <c r="A117" s="12" t="s">
        <v>49</v>
      </c>
      <c r="B117" s="13">
        <f>B118+B120+B124</f>
        <v>554712800</v>
      </c>
      <c r="C117" s="13">
        <f t="shared" ref="C117:E117" si="61">C118+C120+C124</f>
        <v>691138285</v>
      </c>
      <c r="D117" s="13">
        <f t="shared" si="61"/>
        <v>535203061</v>
      </c>
      <c r="E117" s="13">
        <f t="shared" si="61"/>
        <v>432537032.27999997</v>
      </c>
      <c r="F117" s="13">
        <f t="shared" si="32"/>
        <v>122175767.72000003</v>
      </c>
      <c r="G117" s="13">
        <f t="shared" si="33"/>
        <v>258601252.72000003</v>
      </c>
      <c r="H117" s="13">
        <f t="shared" si="34"/>
        <v>102666028.72000003</v>
      </c>
      <c r="I117" s="13">
        <f t="shared" si="35"/>
        <v>77.974950691601137</v>
      </c>
      <c r="J117" s="13">
        <f t="shared" si="36"/>
        <v>62.583283500204303</v>
      </c>
      <c r="K117" s="13">
        <f t="shared" si="37"/>
        <v>80.817368920092918</v>
      </c>
    </row>
    <row r="118" spans="1:11" ht="27" customHeight="1" x14ac:dyDescent="0.25">
      <c r="A118" s="4" t="s">
        <v>21</v>
      </c>
      <c r="B118" s="5">
        <f>B119</f>
        <v>297978400</v>
      </c>
      <c r="C118" s="5">
        <f t="shared" ref="C118:E118" si="62">C119</f>
        <v>301606666</v>
      </c>
      <c r="D118" s="5">
        <f t="shared" si="62"/>
        <v>205063913</v>
      </c>
      <c r="E118" s="5">
        <f t="shared" si="62"/>
        <v>200521420.13999999</v>
      </c>
      <c r="F118" s="5">
        <f t="shared" si="32"/>
        <v>97456979.860000014</v>
      </c>
      <c r="G118" s="5">
        <f t="shared" si="33"/>
        <v>101085245.86000001</v>
      </c>
      <c r="H118" s="5">
        <f t="shared" si="34"/>
        <v>4542492.8600000143</v>
      </c>
      <c r="I118" s="5">
        <f t="shared" si="35"/>
        <v>67.293944842981901</v>
      </c>
      <c r="J118" s="5">
        <f t="shared" si="36"/>
        <v>66.484412562685208</v>
      </c>
      <c r="K118" s="5">
        <f t="shared" si="37"/>
        <v>97.784840446305139</v>
      </c>
    </row>
    <row r="119" spans="1:11" ht="52.8" x14ac:dyDescent="0.25">
      <c r="A119" s="6" t="s">
        <v>9</v>
      </c>
      <c r="B119" s="7">
        <v>297978400</v>
      </c>
      <c r="C119" s="7">
        <v>301606666</v>
      </c>
      <c r="D119" s="7">
        <v>205063913</v>
      </c>
      <c r="E119" s="7">
        <v>200521420.13999999</v>
      </c>
      <c r="F119" s="7">
        <f t="shared" si="32"/>
        <v>97456979.860000014</v>
      </c>
      <c r="G119" s="7">
        <f t="shared" si="33"/>
        <v>101085245.86000001</v>
      </c>
      <c r="H119" s="7">
        <f t="shared" si="34"/>
        <v>4542492.8600000143</v>
      </c>
      <c r="I119" s="7">
        <f t="shared" si="35"/>
        <v>67.293944842981901</v>
      </c>
      <c r="J119" s="7">
        <f t="shared" si="36"/>
        <v>66.484412562685208</v>
      </c>
      <c r="K119" s="7">
        <f t="shared" si="37"/>
        <v>97.784840446305139</v>
      </c>
    </row>
    <row r="120" spans="1:11" ht="26.4" x14ac:dyDescent="0.25">
      <c r="A120" s="4" t="s">
        <v>22</v>
      </c>
      <c r="B120" s="5">
        <f>SUM(B121:B123)</f>
        <v>236470800</v>
      </c>
      <c r="C120" s="5">
        <f t="shared" ref="C120:E120" si="63">SUM(C121:C123)</f>
        <v>350859421</v>
      </c>
      <c r="D120" s="5">
        <f t="shared" si="63"/>
        <v>305238090</v>
      </c>
      <c r="E120" s="5">
        <f t="shared" si="63"/>
        <v>223964567.21999997</v>
      </c>
      <c r="F120" s="5">
        <f t="shared" si="32"/>
        <v>12506232.780000031</v>
      </c>
      <c r="G120" s="5">
        <f t="shared" si="33"/>
        <v>126894853.78000003</v>
      </c>
      <c r="H120" s="5">
        <f t="shared" si="34"/>
        <v>81273522.780000031</v>
      </c>
      <c r="I120" s="5">
        <f t="shared" si="35"/>
        <v>94.711299331672222</v>
      </c>
      <c r="J120" s="5">
        <f t="shared" si="36"/>
        <v>63.833134815553372</v>
      </c>
      <c r="K120" s="5">
        <f t="shared" si="37"/>
        <v>73.37372842950235</v>
      </c>
    </row>
    <row r="121" spans="1:11" ht="39.6" x14ac:dyDescent="0.25">
      <c r="A121" s="6" t="s">
        <v>70</v>
      </c>
      <c r="B121" s="5"/>
      <c r="C121" s="5">
        <v>9684782</v>
      </c>
      <c r="D121" s="5"/>
      <c r="E121" s="5"/>
      <c r="F121" s="7">
        <f t="shared" ref="F121" si="64">B121-E121</f>
        <v>0</v>
      </c>
      <c r="G121" s="7">
        <f t="shared" ref="G121" si="65">C121-E121</f>
        <v>9684782</v>
      </c>
      <c r="H121" s="7">
        <f t="shared" ref="H121" si="66">D121-E121</f>
        <v>0</v>
      </c>
      <c r="I121" s="7"/>
      <c r="J121" s="7">
        <f t="shared" ref="J121" si="67">E121/C121*100</f>
        <v>0</v>
      </c>
      <c r="K121" s="7"/>
    </row>
    <row r="122" spans="1:11" ht="66" x14ac:dyDescent="0.25">
      <c r="A122" s="6" t="s">
        <v>2</v>
      </c>
      <c r="B122" s="7"/>
      <c r="C122" s="7">
        <v>5695950</v>
      </c>
      <c r="D122" s="7">
        <v>5666673</v>
      </c>
      <c r="E122" s="7">
        <v>4280826.95</v>
      </c>
      <c r="F122" s="7">
        <f t="shared" si="32"/>
        <v>-4280826.95</v>
      </c>
      <c r="G122" s="7">
        <f t="shared" si="33"/>
        <v>1415123.0499999998</v>
      </c>
      <c r="H122" s="7">
        <f t="shared" si="34"/>
        <v>1385846.0499999998</v>
      </c>
      <c r="I122" s="7"/>
      <c r="J122" s="7">
        <f t="shared" si="36"/>
        <v>75.155627243918929</v>
      </c>
      <c r="K122" s="7">
        <f t="shared" si="37"/>
        <v>75.543920568559358</v>
      </c>
    </row>
    <row r="123" spans="1:11" ht="52.8" x14ac:dyDescent="0.25">
      <c r="A123" s="6" t="s">
        <v>9</v>
      </c>
      <c r="B123" s="7">
        <v>236470800</v>
      </c>
      <c r="C123" s="7">
        <v>335478689</v>
      </c>
      <c r="D123" s="7">
        <v>299571417</v>
      </c>
      <c r="E123" s="7">
        <v>219683740.26999998</v>
      </c>
      <c r="F123" s="7">
        <f t="shared" si="32"/>
        <v>16787059.730000019</v>
      </c>
      <c r="G123" s="7">
        <f t="shared" si="33"/>
        <v>115794948.73000002</v>
      </c>
      <c r="H123" s="7">
        <f t="shared" si="34"/>
        <v>79887676.730000019</v>
      </c>
      <c r="I123" s="7">
        <f t="shared" si="35"/>
        <v>92.901000998854826</v>
      </c>
      <c r="J123" s="7">
        <f t="shared" si="36"/>
        <v>65.483664826769356</v>
      </c>
      <c r="K123" s="7">
        <f t="shared" si="37"/>
        <v>73.332677219335636</v>
      </c>
    </row>
    <row r="124" spans="1:11" ht="26.4" x14ac:dyDescent="0.25">
      <c r="A124" s="4" t="s">
        <v>15</v>
      </c>
      <c r="B124" s="5">
        <f>SUM(B125:B126)</f>
        <v>20263600</v>
      </c>
      <c r="C124" s="5">
        <f t="shared" ref="C124:E124" si="68">SUM(C125:C126)</f>
        <v>38672198</v>
      </c>
      <c r="D124" s="5">
        <f t="shared" si="68"/>
        <v>24901058</v>
      </c>
      <c r="E124" s="5">
        <f t="shared" si="68"/>
        <v>8051044.9199999999</v>
      </c>
      <c r="F124" s="5">
        <f t="shared" si="32"/>
        <v>12212555.08</v>
      </c>
      <c r="G124" s="5">
        <f t="shared" si="33"/>
        <v>30621153.079999998</v>
      </c>
      <c r="H124" s="5">
        <f t="shared" si="34"/>
        <v>16850013.079999998</v>
      </c>
      <c r="I124" s="5">
        <f t="shared" si="35"/>
        <v>39.73156260486784</v>
      </c>
      <c r="J124" s="5">
        <f t="shared" si="36"/>
        <v>20.81868974708911</v>
      </c>
      <c r="K124" s="5">
        <f t="shared" si="37"/>
        <v>32.332139943612034</v>
      </c>
    </row>
    <row r="125" spans="1:11" ht="66" x14ac:dyDescent="0.25">
      <c r="A125" s="6" t="s">
        <v>2</v>
      </c>
      <c r="B125" s="7"/>
      <c r="C125" s="7">
        <v>1440681</v>
      </c>
      <c r="D125" s="7">
        <v>1438481</v>
      </c>
      <c r="E125" s="7"/>
      <c r="F125" s="7">
        <f t="shared" si="32"/>
        <v>0</v>
      </c>
      <c r="G125" s="7">
        <f t="shared" si="33"/>
        <v>1440681</v>
      </c>
      <c r="H125" s="7">
        <f t="shared" si="34"/>
        <v>1438481</v>
      </c>
      <c r="I125" s="7"/>
      <c r="J125" s="7">
        <f t="shared" si="36"/>
        <v>0</v>
      </c>
      <c r="K125" s="7">
        <f t="shared" si="37"/>
        <v>0</v>
      </c>
    </row>
    <row r="126" spans="1:11" ht="52.8" x14ac:dyDescent="0.25">
      <c r="A126" s="6" t="s">
        <v>9</v>
      </c>
      <c r="B126" s="7">
        <v>20263600</v>
      </c>
      <c r="C126" s="7">
        <v>37231517</v>
      </c>
      <c r="D126" s="7">
        <v>23462577</v>
      </c>
      <c r="E126" s="7">
        <v>8051044.9199999999</v>
      </c>
      <c r="F126" s="7">
        <f t="shared" si="32"/>
        <v>12212555.08</v>
      </c>
      <c r="G126" s="7">
        <f t="shared" si="33"/>
        <v>29180472.079999998</v>
      </c>
      <c r="H126" s="7">
        <f t="shared" si="34"/>
        <v>15411532.08</v>
      </c>
      <c r="I126" s="7">
        <f t="shared" si="35"/>
        <v>39.73156260486784</v>
      </c>
      <c r="J126" s="7">
        <f t="shared" si="36"/>
        <v>21.624273112481557</v>
      </c>
      <c r="K126" s="7">
        <f t="shared" si="37"/>
        <v>34.31441022015612</v>
      </c>
    </row>
    <row r="127" spans="1:11" ht="52.8" x14ac:dyDescent="0.25">
      <c r="A127" s="12" t="s">
        <v>50</v>
      </c>
      <c r="B127" s="13">
        <f>B128+B130</f>
        <v>70295700</v>
      </c>
      <c r="C127" s="13">
        <f t="shared" ref="C127:E127" si="69">C128+C130</f>
        <v>77791149</v>
      </c>
      <c r="D127" s="13">
        <f t="shared" si="69"/>
        <v>51392999</v>
      </c>
      <c r="E127" s="13">
        <f t="shared" si="69"/>
        <v>49694231.380000003</v>
      </c>
      <c r="F127" s="13">
        <f t="shared" si="32"/>
        <v>20601468.619999997</v>
      </c>
      <c r="G127" s="13">
        <f t="shared" si="33"/>
        <v>28096917.619999997</v>
      </c>
      <c r="H127" s="13">
        <f t="shared" si="34"/>
        <v>1698767.6199999973</v>
      </c>
      <c r="I127" s="13">
        <f t="shared" si="35"/>
        <v>70.693131130353635</v>
      </c>
      <c r="J127" s="13">
        <f t="shared" si="36"/>
        <v>63.881600951799797</v>
      </c>
      <c r="K127" s="13">
        <f t="shared" si="37"/>
        <v>96.694554408081927</v>
      </c>
    </row>
    <row r="128" spans="1:11" ht="42.6" customHeight="1" x14ac:dyDescent="0.25">
      <c r="A128" s="4" t="s">
        <v>23</v>
      </c>
      <c r="B128" s="5">
        <f>B129</f>
        <v>70281900</v>
      </c>
      <c r="C128" s="5">
        <f t="shared" ref="C128:E128" si="70">C129</f>
        <v>77777349</v>
      </c>
      <c r="D128" s="5">
        <f t="shared" si="70"/>
        <v>51380947</v>
      </c>
      <c r="E128" s="5">
        <f t="shared" si="70"/>
        <v>49682875.18</v>
      </c>
      <c r="F128" s="5">
        <f t="shared" si="32"/>
        <v>20599024.82</v>
      </c>
      <c r="G128" s="5">
        <f t="shared" si="33"/>
        <v>28094473.82</v>
      </c>
      <c r="H128" s="5">
        <f t="shared" si="34"/>
        <v>1698071.8200000003</v>
      </c>
      <c r="I128" s="5">
        <f t="shared" si="35"/>
        <v>70.690853804464595</v>
      </c>
      <c r="J128" s="5">
        <f t="shared" si="36"/>
        <v>63.878334526418477</v>
      </c>
      <c r="K128" s="5">
        <f t="shared" si="37"/>
        <v>96.695133275764661</v>
      </c>
    </row>
    <row r="129" spans="1:11" ht="31.95" customHeight="1" x14ac:dyDescent="0.25">
      <c r="A129" s="1" t="s">
        <v>0</v>
      </c>
      <c r="B129" s="7">
        <v>70281900</v>
      </c>
      <c r="C129" s="7">
        <v>77777349</v>
      </c>
      <c r="D129" s="7">
        <v>51380947</v>
      </c>
      <c r="E129" s="7">
        <v>49682875.18</v>
      </c>
      <c r="F129" s="7">
        <f t="shared" si="32"/>
        <v>20599024.82</v>
      </c>
      <c r="G129" s="7">
        <f t="shared" si="33"/>
        <v>28094473.82</v>
      </c>
      <c r="H129" s="7">
        <f t="shared" si="34"/>
        <v>1698071.8200000003</v>
      </c>
      <c r="I129" s="7">
        <f t="shared" si="35"/>
        <v>70.690853804464595</v>
      </c>
      <c r="J129" s="7">
        <f t="shared" si="36"/>
        <v>63.878334526418477</v>
      </c>
      <c r="K129" s="7">
        <f t="shared" si="37"/>
        <v>96.695133275764661</v>
      </c>
    </row>
    <row r="130" spans="1:11" ht="42.6" customHeight="1" x14ac:dyDescent="0.25">
      <c r="A130" s="4" t="s">
        <v>61</v>
      </c>
      <c r="B130" s="5">
        <f>B131</f>
        <v>13800</v>
      </c>
      <c r="C130" s="5">
        <f t="shared" ref="C130:E130" si="71">C131</f>
        <v>13800</v>
      </c>
      <c r="D130" s="5">
        <f t="shared" si="71"/>
        <v>12052</v>
      </c>
      <c r="E130" s="5">
        <f t="shared" si="71"/>
        <v>11356.2</v>
      </c>
      <c r="F130" s="5">
        <f t="shared" si="32"/>
        <v>2443.7999999999993</v>
      </c>
      <c r="G130" s="5">
        <f t="shared" si="33"/>
        <v>2443.7999999999993</v>
      </c>
      <c r="H130" s="5">
        <f t="shared" si="34"/>
        <v>695.79999999999927</v>
      </c>
      <c r="I130" s="5">
        <f t="shared" si="35"/>
        <v>82.291304347826085</v>
      </c>
      <c r="J130" s="5">
        <f t="shared" si="36"/>
        <v>82.291304347826085</v>
      </c>
      <c r="K130" s="5">
        <f t="shared" si="37"/>
        <v>94.226684367739793</v>
      </c>
    </row>
    <row r="131" spans="1:11" ht="31.95" customHeight="1" x14ac:dyDescent="0.25">
      <c r="A131" s="1" t="s">
        <v>0</v>
      </c>
      <c r="B131" s="7">
        <v>13800</v>
      </c>
      <c r="C131" s="7">
        <v>13800</v>
      </c>
      <c r="D131" s="7">
        <v>12052</v>
      </c>
      <c r="E131" s="7">
        <v>11356.2</v>
      </c>
      <c r="F131" s="7">
        <f t="shared" si="32"/>
        <v>2443.7999999999993</v>
      </c>
      <c r="G131" s="7">
        <f t="shared" si="33"/>
        <v>2443.7999999999993</v>
      </c>
      <c r="H131" s="7">
        <f t="shared" si="34"/>
        <v>695.79999999999927</v>
      </c>
      <c r="I131" s="7">
        <f t="shared" si="35"/>
        <v>82.291304347826085</v>
      </c>
      <c r="J131" s="7">
        <f t="shared" si="36"/>
        <v>82.291304347826085</v>
      </c>
      <c r="K131" s="7">
        <f t="shared" si="37"/>
        <v>94.226684367739793</v>
      </c>
    </row>
    <row r="132" spans="1:11" ht="51.6" customHeight="1" x14ac:dyDescent="0.25">
      <c r="A132" s="12" t="s">
        <v>51</v>
      </c>
      <c r="B132" s="13">
        <f>SUM(B133:B134)</f>
        <v>53302200</v>
      </c>
      <c r="C132" s="13">
        <f>SUM(C133:C134)</f>
        <v>76115618</v>
      </c>
      <c r="D132" s="13">
        <f>SUM(D133:D134)</f>
        <v>51254212</v>
      </c>
      <c r="E132" s="13">
        <f>SUM(E133:E134)</f>
        <v>44673939.059999995</v>
      </c>
      <c r="F132" s="13">
        <f t="shared" si="32"/>
        <v>8628260.9400000051</v>
      </c>
      <c r="G132" s="13">
        <f t="shared" si="33"/>
        <v>31441678.940000005</v>
      </c>
      <c r="H132" s="13">
        <f t="shared" si="34"/>
        <v>6580272.9400000051</v>
      </c>
      <c r="I132" s="13">
        <f t="shared" si="35"/>
        <v>83.812561320170644</v>
      </c>
      <c r="J132" s="13">
        <f t="shared" si="36"/>
        <v>58.692210920497281</v>
      </c>
      <c r="K132" s="13">
        <f t="shared" si="37"/>
        <v>87.161498180871448</v>
      </c>
    </row>
    <row r="133" spans="1:11" ht="54.6" customHeight="1" x14ac:dyDescent="0.25">
      <c r="A133" s="6" t="s">
        <v>4</v>
      </c>
      <c r="B133" s="7">
        <v>53302200</v>
      </c>
      <c r="C133" s="7">
        <v>75043436</v>
      </c>
      <c r="D133" s="7">
        <v>50182030</v>
      </c>
      <c r="E133" s="7">
        <v>44088939.059999995</v>
      </c>
      <c r="F133" s="7">
        <f t="shared" si="32"/>
        <v>9213260.9400000051</v>
      </c>
      <c r="G133" s="7">
        <f t="shared" si="33"/>
        <v>30954496.940000005</v>
      </c>
      <c r="H133" s="7">
        <f t="shared" si="34"/>
        <v>6093090.9400000051</v>
      </c>
      <c r="I133" s="7">
        <f t="shared" si="35"/>
        <v>82.715045645395492</v>
      </c>
      <c r="J133" s="7">
        <f t="shared" si="36"/>
        <v>58.751226503008205</v>
      </c>
      <c r="K133" s="7">
        <f t="shared" si="37"/>
        <v>87.858022204362783</v>
      </c>
    </row>
    <row r="134" spans="1:11" ht="65.400000000000006" customHeight="1" x14ac:dyDescent="0.25">
      <c r="A134" s="6" t="s">
        <v>2</v>
      </c>
      <c r="B134" s="7"/>
      <c r="C134" s="7">
        <v>1072182</v>
      </c>
      <c r="D134" s="7">
        <v>1072182</v>
      </c>
      <c r="E134" s="7">
        <v>585000</v>
      </c>
      <c r="F134" s="7">
        <f t="shared" si="32"/>
        <v>-585000</v>
      </c>
      <c r="G134" s="7">
        <f t="shared" si="33"/>
        <v>487182</v>
      </c>
      <c r="H134" s="7">
        <f t="shared" si="34"/>
        <v>487182</v>
      </c>
      <c r="I134" s="7"/>
      <c r="J134" s="7">
        <f t="shared" si="36"/>
        <v>54.561632260194628</v>
      </c>
      <c r="K134" s="7">
        <f t="shared" si="37"/>
        <v>54.561632260194628</v>
      </c>
    </row>
    <row r="135" spans="1:11" ht="79.2" x14ac:dyDescent="0.25">
      <c r="A135" s="12" t="s">
        <v>52</v>
      </c>
      <c r="B135" s="13">
        <f>B136+B140</f>
        <v>660000</v>
      </c>
      <c r="C135" s="13">
        <f t="shared" ref="C135:E135" si="72">C136+C140</f>
        <v>660000</v>
      </c>
      <c r="D135" s="13">
        <f t="shared" si="72"/>
        <v>451100</v>
      </c>
      <c r="E135" s="13">
        <f t="shared" si="72"/>
        <v>421906.5</v>
      </c>
      <c r="F135" s="13">
        <f t="shared" si="32"/>
        <v>238093.5</v>
      </c>
      <c r="G135" s="13">
        <f t="shared" si="33"/>
        <v>238093.5</v>
      </c>
      <c r="H135" s="13">
        <f t="shared" si="34"/>
        <v>29193.5</v>
      </c>
      <c r="I135" s="13">
        <f t="shared" si="35"/>
        <v>63.92522727272727</v>
      </c>
      <c r="J135" s="13">
        <f t="shared" si="36"/>
        <v>63.92522727272727</v>
      </c>
      <c r="K135" s="13">
        <f t="shared" si="37"/>
        <v>93.528375083130129</v>
      </c>
    </row>
    <row r="136" spans="1:11" ht="198" x14ac:dyDescent="0.25">
      <c r="A136" s="4" t="s">
        <v>64</v>
      </c>
      <c r="B136" s="5">
        <f>SUM(B137:B139)</f>
        <v>260150</v>
      </c>
      <c r="C136" s="5">
        <f t="shared" ref="C136:E136" si="73">SUM(C137:C139)</f>
        <v>259900</v>
      </c>
      <c r="D136" s="5">
        <f t="shared" si="73"/>
        <v>171000</v>
      </c>
      <c r="E136" s="5">
        <f t="shared" si="73"/>
        <v>154556.5</v>
      </c>
      <c r="F136" s="5">
        <f t="shared" si="32"/>
        <v>105593.5</v>
      </c>
      <c r="G136" s="5">
        <f t="shared" si="33"/>
        <v>105343.5</v>
      </c>
      <c r="H136" s="5">
        <f t="shared" si="34"/>
        <v>16443.5</v>
      </c>
      <c r="I136" s="5">
        <f t="shared" si="35"/>
        <v>59.410532385162405</v>
      </c>
      <c r="J136" s="5">
        <f t="shared" si="36"/>
        <v>59.467679876875721</v>
      </c>
      <c r="K136" s="5">
        <f t="shared" si="37"/>
        <v>90.383918128654969</v>
      </c>
    </row>
    <row r="137" spans="1:11" ht="26.4" x14ac:dyDescent="0.25">
      <c r="A137" s="6" t="s">
        <v>13</v>
      </c>
      <c r="B137" s="7">
        <v>104500</v>
      </c>
      <c r="C137" s="7">
        <v>104500</v>
      </c>
      <c r="D137" s="7">
        <v>104500</v>
      </c>
      <c r="E137" s="7">
        <v>104494</v>
      </c>
      <c r="F137" s="7">
        <f t="shared" si="32"/>
        <v>6</v>
      </c>
      <c r="G137" s="7">
        <f t="shared" si="33"/>
        <v>6</v>
      </c>
      <c r="H137" s="7">
        <f t="shared" si="34"/>
        <v>6</v>
      </c>
      <c r="I137" s="7">
        <f t="shared" si="35"/>
        <v>99.994258373205753</v>
      </c>
      <c r="J137" s="7">
        <f t="shared" si="36"/>
        <v>99.994258373205753</v>
      </c>
      <c r="K137" s="7">
        <f t="shared" si="37"/>
        <v>99.994258373205753</v>
      </c>
    </row>
    <row r="138" spans="1:11" ht="52.8" x14ac:dyDescent="0.25">
      <c r="A138" s="6" t="s">
        <v>1</v>
      </c>
      <c r="B138" s="7">
        <v>66750</v>
      </c>
      <c r="C138" s="7">
        <v>66500</v>
      </c>
      <c r="D138" s="7">
        <v>66500</v>
      </c>
      <c r="E138" s="7">
        <v>50062.5</v>
      </c>
      <c r="F138" s="7">
        <f t="shared" si="32"/>
        <v>16687.5</v>
      </c>
      <c r="G138" s="7">
        <f t="shared" si="33"/>
        <v>16437.5</v>
      </c>
      <c r="H138" s="7">
        <f t="shared" si="34"/>
        <v>16437.5</v>
      </c>
      <c r="I138" s="7">
        <f t="shared" si="35"/>
        <v>75</v>
      </c>
      <c r="J138" s="7">
        <f t="shared" si="36"/>
        <v>75.281954887218049</v>
      </c>
      <c r="K138" s="7">
        <f t="shared" si="37"/>
        <v>75.281954887218049</v>
      </c>
    </row>
    <row r="139" spans="1:11" ht="39.6" x14ac:dyDescent="0.25">
      <c r="A139" s="6" t="s">
        <v>5</v>
      </c>
      <c r="B139" s="7">
        <v>88900</v>
      </c>
      <c r="C139" s="7">
        <v>88900</v>
      </c>
      <c r="D139" s="7"/>
      <c r="E139" s="7"/>
      <c r="F139" s="7">
        <f t="shared" si="32"/>
        <v>88900</v>
      </c>
      <c r="G139" s="7">
        <f t="shared" si="33"/>
        <v>88900</v>
      </c>
      <c r="H139" s="7">
        <f t="shared" si="34"/>
        <v>0</v>
      </c>
      <c r="I139" s="7">
        <f t="shared" si="35"/>
        <v>0</v>
      </c>
      <c r="J139" s="7">
        <f t="shared" si="36"/>
        <v>0</v>
      </c>
      <c r="K139" s="7"/>
    </row>
    <row r="140" spans="1:11" ht="66" x14ac:dyDescent="0.25">
      <c r="A140" s="12" t="s">
        <v>53</v>
      </c>
      <c r="B140" s="13">
        <f>SUM(B141)</f>
        <v>399850</v>
      </c>
      <c r="C140" s="13">
        <f t="shared" ref="C140:E140" si="74">SUM(C141)</f>
        <v>400100</v>
      </c>
      <c r="D140" s="13">
        <f t="shared" si="74"/>
        <v>280100</v>
      </c>
      <c r="E140" s="13">
        <f t="shared" si="74"/>
        <v>267350</v>
      </c>
      <c r="F140" s="5">
        <f t="shared" si="32"/>
        <v>132500</v>
      </c>
      <c r="G140" s="5">
        <f t="shared" si="33"/>
        <v>132750</v>
      </c>
      <c r="H140" s="5">
        <f t="shared" si="34"/>
        <v>12750</v>
      </c>
      <c r="I140" s="5">
        <f t="shared" si="35"/>
        <v>66.862573465049394</v>
      </c>
      <c r="J140" s="5">
        <f t="shared" si="36"/>
        <v>66.820794801299684</v>
      </c>
      <c r="K140" s="5">
        <f t="shared" si="37"/>
        <v>95.448054266333443</v>
      </c>
    </row>
    <row r="141" spans="1:11" ht="52.8" x14ac:dyDescent="0.25">
      <c r="A141" s="6" t="s">
        <v>1</v>
      </c>
      <c r="B141" s="7">
        <v>399850</v>
      </c>
      <c r="C141" s="7">
        <v>400100</v>
      </c>
      <c r="D141" s="7">
        <v>280100</v>
      </c>
      <c r="E141" s="7">
        <v>267350</v>
      </c>
      <c r="F141" s="7">
        <f t="shared" si="32"/>
        <v>132500</v>
      </c>
      <c r="G141" s="7">
        <f t="shared" si="33"/>
        <v>132750</v>
      </c>
      <c r="H141" s="7">
        <f t="shared" si="34"/>
        <v>12750</v>
      </c>
      <c r="I141" s="7">
        <f t="shared" si="35"/>
        <v>66.862573465049394</v>
      </c>
      <c r="J141" s="7">
        <f t="shared" si="36"/>
        <v>66.820794801299684</v>
      </c>
      <c r="K141" s="7">
        <f t="shared" si="37"/>
        <v>95.448054266333443</v>
      </c>
    </row>
    <row r="142" spans="1:11" ht="39.6" x14ac:dyDescent="0.25">
      <c r="A142" s="12" t="s">
        <v>62</v>
      </c>
      <c r="B142" s="13">
        <f>SUM(B143:B146)</f>
        <v>1596800</v>
      </c>
      <c r="C142" s="13">
        <f t="shared" ref="C142:E142" si="75">SUM(C143:C146)</f>
        <v>10716001</v>
      </c>
      <c r="D142" s="13">
        <f t="shared" si="75"/>
        <v>10700801</v>
      </c>
      <c r="E142" s="13">
        <f t="shared" si="75"/>
        <v>9501182.5500000007</v>
      </c>
      <c r="F142" s="13">
        <f t="shared" si="32"/>
        <v>-7904382.5500000007</v>
      </c>
      <c r="G142" s="13">
        <f t="shared" si="33"/>
        <v>1214818.4499999993</v>
      </c>
      <c r="H142" s="13">
        <f t="shared" si="34"/>
        <v>1199618.4499999993</v>
      </c>
      <c r="I142" s="13">
        <f t="shared" si="35"/>
        <v>595.01393724949901</v>
      </c>
      <c r="J142" s="13">
        <f t="shared" si="36"/>
        <v>88.663509363241005</v>
      </c>
      <c r="K142" s="13">
        <f t="shared" si="37"/>
        <v>88.789451836362531</v>
      </c>
    </row>
    <row r="143" spans="1:11" ht="52.8" x14ac:dyDescent="0.25">
      <c r="A143" s="6" t="s">
        <v>1</v>
      </c>
      <c r="B143" s="7">
        <v>500000</v>
      </c>
      <c r="C143" s="7">
        <v>9205771</v>
      </c>
      <c r="D143" s="7">
        <v>9205771</v>
      </c>
      <c r="E143" s="7">
        <v>8013920.5499999998</v>
      </c>
      <c r="F143" s="7">
        <f t="shared" si="32"/>
        <v>-7513920.5499999998</v>
      </c>
      <c r="G143" s="7">
        <f t="shared" si="33"/>
        <v>1191850.4500000002</v>
      </c>
      <c r="H143" s="7">
        <f t="shared" si="34"/>
        <v>1191850.4500000002</v>
      </c>
      <c r="I143" s="7">
        <f t="shared" si="35"/>
        <v>1602.7841100000001</v>
      </c>
      <c r="J143" s="7">
        <f t="shared" si="36"/>
        <v>87.053225091086887</v>
      </c>
      <c r="K143" s="7">
        <f t="shared" si="37"/>
        <v>87.053225091086887</v>
      </c>
    </row>
    <row r="144" spans="1:11" ht="39.6" x14ac:dyDescent="0.25">
      <c r="A144" s="6" t="s">
        <v>5</v>
      </c>
      <c r="B144" s="7">
        <v>596800</v>
      </c>
      <c r="C144" s="7">
        <v>910930</v>
      </c>
      <c r="D144" s="7">
        <v>905730</v>
      </c>
      <c r="E144" s="7">
        <v>903962</v>
      </c>
      <c r="F144" s="7">
        <f t="shared" si="32"/>
        <v>-307162</v>
      </c>
      <c r="G144" s="7">
        <f t="shared" si="33"/>
        <v>6968</v>
      </c>
      <c r="H144" s="7">
        <f t="shared" si="34"/>
        <v>1768</v>
      </c>
      <c r="I144" s="7">
        <f t="shared" si="35"/>
        <v>151.46816353887399</v>
      </c>
      <c r="J144" s="7">
        <f t="shared" si="36"/>
        <v>99.23506745853139</v>
      </c>
      <c r="K144" s="7">
        <f t="shared" si="37"/>
        <v>99.804798339460987</v>
      </c>
    </row>
    <row r="145" spans="1:11" ht="39.6" x14ac:dyDescent="0.25">
      <c r="A145" s="6" t="s">
        <v>6</v>
      </c>
      <c r="B145" s="7">
        <v>500000</v>
      </c>
      <c r="C145" s="7">
        <v>500000</v>
      </c>
      <c r="D145" s="7">
        <v>490000</v>
      </c>
      <c r="E145" s="7">
        <v>490000</v>
      </c>
      <c r="F145" s="7">
        <f t="shared" si="32"/>
        <v>10000</v>
      </c>
      <c r="G145" s="7">
        <f t="shared" si="33"/>
        <v>10000</v>
      </c>
      <c r="H145" s="7">
        <f t="shared" si="34"/>
        <v>0</v>
      </c>
      <c r="I145" s="7">
        <f t="shared" si="35"/>
        <v>98</v>
      </c>
      <c r="J145" s="7">
        <f t="shared" si="36"/>
        <v>98</v>
      </c>
      <c r="K145" s="7">
        <f t="shared" si="37"/>
        <v>100</v>
      </c>
    </row>
    <row r="146" spans="1:11" ht="52.8" x14ac:dyDescent="0.25">
      <c r="A146" s="6" t="s">
        <v>9</v>
      </c>
      <c r="B146" s="7"/>
      <c r="C146" s="7">
        <v>99300</v>
      </c>
      <c r="D146" s="7">
        <v>99300</v>
      </c>
      <c r="E146" s="7">
        <v>93300</v>
      </c>
      <c r="F146" s="7">
        <f t="shared" si="32"/>
        <v>-93300</v>
      </c>
      <c r="G146" s="7">
        <f t="shared" si="33"/>
        <v>6000</v>
      </c>
      <c r="H146" s="7">
        <f t="shared" si="34"/>
        <v>6000</v>
      </c>
      <c r="I146" s="7"/>
      <c r="J146" s="7">
        <f t="shared" si="36"/>
        <v>93.957703927492446</v>
      </c>
      <c r="K146" s="7">
        <f t="shared" si="37"/>
        <v>93.957703927492446</v>
      </c>
    </row>
    <row r="147" spans="1:11" ht="78" customHeight="1" x14ac:dyDescent="0.25">
      <c r="A147" s="12" t="s">
        <v>54</v>
      </c>
      <c r="B147" s="13">
        <f>SUM(B148:B149)</f>
        <v>4414200</v>
      </c>
      <c r="C147" s="13">
        <f t="shared" ref="C147:E147" si="76">SUM(C148:C149)</f>
        <v>4424200</v>
      </c>
      <c r="D147" s="13">
        <f t="shared" si="76"/>
        <v>4217800</v>
      </c>
      <c r="E147" s="13">
        <f t="shared" si="76"/>
        <v>4005560.77</v>
      </c>
      <c r="F147" s="13">
        <f t="shared" si="32"/>
        <v>408639.23</v>
      </c>
      <c r="G147" s="13">
        <f t="shared" si="33"/>
        <v>418639.23</v>
      </c>
      <c r="H147" s="13">
        <f t="shared" si="34"/>
        <v>212239.22999999998</v>
      </c>
      <c r="I147" s="13">
        <f t="shared" si="35"/>
        <v>90.74262085995197</v>
      </c>
      <c r="J147" s="13">
        <f t="shared" si="36"/>
        <v>90.537515709054745</v>
      </c>
      <c r="K147" s="13">
        <f t="shared" si="37"/>
        <v>94.968011048413871</v>
      </c>
    </row>
    <row r="148" spans="1:11" ht="44.4" customHeight="1" x14ac:dyDescent="0.25">
      <c r="A148" s="6" t="s">
        <v>13</v>
      </c>
      <c r="B148" s="7">
        <v>2950000</v>
      </c>
      <c r="C148" s="7">
        <v>2960000</v>
      </c>
      <c r="D148" s="7">
        <v>2960000</v>
      </c>
      <c r="E148" s="7">
        <v>2800000</v>
      </c>
      <c r="F148" s="7">
        <f t="shared" si="32"/>
        <v>150000</v>
      </c>
      <c r="G148" s="7">
        <f t="shared" si="33"/>
        <v>160000</v>
      </c>
      <c r="H148" s="7">
        <f t="shared" si="34"/>
        <v>160000</v>
      </c>
      <c r="I148" s="7">
        <f t="shared" si="35"/>
        <v>94.915254237288138</v>
      </c>
      <c r="J148" s="7">
        <f t="shared" si="36"/>
        <v>94.594594594594597</v>
      </c>
      <c r="K148" s="7">
        <f t="shared" si="37"/>
        <v>94.594594594594597</v>
      </c>
    </row>
    <row r="149" spans="1:11" ht="52.8" x14ac:dyDescent="0.25">
      <c r="A149" s="18" t="s">
        <v>1</v>
      </c>
      <c r="B149" s="19">
        <v>1464200</v>
      </c>
      <c r="C149" s="19">
        <v>1464200</v>
      </c>
      <c r="D149" s="19">
        <v>1257800</v>
      </c>
      <c r="E149" s="19">
        <v>1205560.77</v>
      </c>
      <c r="F149" s="19">
        <f t="shared" si="32"/>
        <v>258639.22999999998</v>
      </c>
      <c r="G149" s="19">
        <f t="shared" si="33"/>
        <v>258639.22999999998</v>
      </c>
      <c r="H149" s="19">
        <f t="shared" si="34"/>
        <v>52239.229999999981</v>
      </c>
      <c r="I149" s="19">
        <f t="shared" si="35"/>
        <v>82.335799071165141</v>
      </c>
      <c r="J149" s="19">
        <f t="shared" si="36"/>
        <v>82.335799071165141</v>
      </c>
      <c r="K149" s="19">
        <f t="shared" si="37"/>
        <v>95.846777707107648</v>
      </c>
    </row>
    <row r="150" spans="1:11" ht="25.2" customHeight="1" collapsed="1" x14ac:dyDescent="0.25">
      <c r="A150" s="23" t="s">
        <v>71</v>
      </c>
      <c r="B150" s="16">
        <f>B6+B21+B28+B31+B38+B47+B60+B82+B92+B104+B117+B127+B132+B135+B147+B142</f>
        <v>12286565250</v>
      </c>
      <c r="C150" s="16">
        <f>C6+C21+C28+C31+C38+C47+C60+C82+C92+C104+C117+C127+C132+C135+C147+C142</f>
        <v>12897592212.860001</v>
      </c>
      <c r="D150" s="16">
        <f>D6+D21+D28+D31+D38+D47+D60+D82+D92+D104+D117+D127+D132+D135+D147+D142</f>
        <v>9794999567.2199993</v>
      </c>
      <c r="E150" s="16">
        <f>E6+E21+E28+E31+E38+E47+E60+E82+E92+E104+E117+E127+E132+E135+E147+E142</f>
        <v>8520328436.3599997</v>
      </c>
      <c r="F150" s="16">
        <f t="shared" si="32"/>
        <v>3766236813.6400003</v>
      </c>
      <c r="G150" s="16">
        <f t="shared" si="33"/>
        <v>4377263776.500001</v>
      </c>
      <c r="H150" s="16">
        <f t="shared" si="34"/>
        <v>1274671130.8599997</v>
      </c>
      <c r="I150" s="16">
        <f t="shared" si="35"/>
        <v>69.346707261087474</v>
      </c>
      <c r="J150" s="16">
        <f t="shared" si="36"/>
        <v>66.061388015233618</v>
      </c>
      <c r="K150" s="16">
        <f t="shared" si="37"/>
        <v>86.986511616337154</v>
      </c>
    </row>
    <row r="151" spans="1:11" ht="17.399999999999999" customHeight="1" x14ac:dyDescent="0.25">
      <c r="A151" s="20" t="s">
        <v>72</v>
      </c>
      <c r="B151" s="21">
        <f>B152-B150</f>
        <v>95668200</v>
      </c>
      <c r="C151" s="21">
        <v>236962147</v>
      </c>
      <c r="D151" s="21">
        <v>189143079</v>
      </c>
      <c r="E151" s="21">
        <v>105247262.81</v>
      </c>
      <c r="F151" s="7">
        <f t="shared" ref="F151:F152" si="77">B151-E151</f>
        <v>-9579062.8100000024</v>
      </c>
      <c r="G151" s="7">
        <f t="shared" ref="G151:G152" si="78">C151-E151</f>
        <v>131714884.19</v>
      </c>
      <c r="H151" s="7">
        <f t="shared" ref="H151:H152" si="79">D151-E151</f>
        <v>83895816.189999998</v>
      </c>
      <c r="I151" s="7">
        <f t="shared" ref="I151:I152" si="80">E151/B151*100</f>
        <v>110.01279715725812</v>
      </c>
      <c r="J151" s="7">
        <f t="shared" ref="J151:J152" si="81">E151/C151*100</f>
        <v>44.415221647194144</v>
      </c>
      <c r="K151" s="7">
        <f t="shared" ref="K151:K152" si="82">E151/D151*100</f>
        <v>55.644257969386231</v>
      </c>
    </row>
    <row r="152" spans="1:11" x14ac:dyDescent="0.25">
      <c r="A152" s="20" t="s">
        <v>73</v>
      </c>
      <c r="B152" s="22">
        <v>12382233450</v>
      </c>
      <c r="C152" s="22">
        <f t="shared" ref="C152:E152" si="83">C150+C151</f>
        <v>13134554359.860001</v>
      </c>
      <c r="D152" s="22">
        <f t="shared" si="83"/>
        <v>9984142646.2199993</v>
      </c>
      <c r="E152" s="22">
        <f t="shared" si="83"/>
        <v>8625575699.1700001</v>
      </c>
      <c r="F152" s="5">
        <f t="shared" si="77"/>
        <v>3756657750.8299999</v>
      </c>
      <c r="G152" s="5">
        <f t="shared" si="78"/>
        <v>4508978660.6900005</v>
      </c>
      <c r="H152" s="5">
        <f t="shared" si="79"/>
        <v>1358566947.0499992</v>
      </c>
      <c r="I152" s="5">
        <f t="shared" si="80"/>
        <v>69.660903535702602</v>
      </c>
      <c r="J152" s="5">
        <f t="shared" si="81"/>
        <v>65.670866805578768</v>
      </c>
      <c r="K152" s="5">
        <f t="shared" si="82"/>
        <v>86.39275303659295</v>
      </c>
    </row>
  </sheetData>
  <autoFilter ref="A5:N5"/>
  <mergeCells count="1">
    <mergeCell ref="A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Трусова Вера Альбертовна</cp:lastModifiedBy>
  <cp:lastPrinted>2019-11-14T09:14:43Z</cp:lastPrinted>
  <dcterms:created xsi:type="dcterms:W3CDTF">2018-04-12T12:44:43Z</dcterms:created>
  <dcterms:modified xsi:type="dcterms:W3CDTF">2022-10-14T08:44:15Z</dcterms:modified>
</cp:coreProperties>
</file>