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ёт за 3 квартал\На сайт проект постановления за 9 месяцев 2022 года\"/>
    </mc:Choice>
  </mc:AlternateContent>
  <bookViews>
    <workbookView xWindow="0" yWindow="0" windowWidth="23040" windowHeight="8805"/>
  </bookViews>
  <sheets>
    <sheet name="2022" sheetId="5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_xlnm._FilterDatabase" localSheetId="0" hidden="1">'2022'!$A$4:$IJ$4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_xlnm.Print_Titles" localSheetId="0">'2022'!$4:$4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I36" i="5" l="1"/>
  <c r="L42" i="5"/>
  <c r="J26" i="5"/>
  <c r="C5" i="5"/>
  <c r="J52" i="5"/>
  <c r="D50" i="5"/>
  <c r="G51" i="5"/>
  <c r="I48" i="5"/>
  <c r="G47" i="5"/>
  <c r="F41" i="5"/>
  <c r="E41" i="5"/>
  <c r="D41" i="5"/>
  <c r="H37" i="5"/>
  <c r="G35" i="5"/>
  <c r="L31" i="5"/>
  <c r="I30" i="5"/>
  <c r="J29" i="5"/>
  <c r="G28" i="5"/>
  <c r="L28" i="5"/>
  <c r="G25" i="5"/>
  <c r="G20" i="5"/>
  <c r="G19" i="5"/>
  <c r="H16" i="5"/>
  <c r="I15" i="5"/>
  <c r="I16" i="5"/>
  <c r="K16" i="5"/>
  <c r="E15" i="5"/>
  <c r="F15" i="5"/>
  <c r="C15" i="5"/>
  <c r="F14" i="5"/>
  <c r="E14" i="5"/>
  <c r="D14" i="5"/>
  <c r="G11" i="5"/>
  <c r="L59" i="5"/>
  <c r="K59" i="5"/>
  <c r="J59" i="5"/>
  <c r="I59" i="5"/>
  <c r="H59" i="5"/>
  <c r="G59" i="5"/>
  <c r="F58" i="5"/>
  <c r="J58" i="5" s="1"/>
  <c r="E58" i="5"/>
  <c r="D58" i="5"/>
  <c r="H58" i="5" s="1"/>
  <c r="C58" i="5"/>
  <c r="L57" i="5"/>
  <c r="K57" i="5"/>
  <c r="J57" i="5"/>
  <c r="I57" i="5"/>
  <c r="H57" i="5"/>
  <c r="G57" i="5"/>
  <c r="L56" i="5"/>
  <c r="K56" i="5"/>
  <c r="J56" i="5"/>
  <c r="I56" i="5"/>
  <c r="H56" i="5"/>
  <c r="G56" i="5"/>
  <c r="F55" i="5"/>
  <c r="J55" i="5" s="1"/>
  <c r="E55" i="5"/>
  <c r="D55" i="5"/>
  <c r="C55" i="5"/>
  <c r="L54" i="5"/>
  <c r="K54" i="5"/>
  <c r="J54" i="5"/>
  <c r="I54" i="5"/>
  <c r="H54" i="5"/>
  <c r="G54" i="5"/>
  <c r="L53" i="5"/>
  <c r="K53" i="5"/>
  <c r="J53" i="5"/>
  <c r="I53" i="5"/>
  <c r="H53" i="5"/>
  <c r="G53" i="5"/>
  <c r="C50" i="5"/>
  <c r="L49" i="5"/>
  <c r="K49" i="5"/>
  <c r="J49" i="5"/>
  <c r="I49" i="5"/>
  <c r="H49" i="5"/>
  <c r="G49" i="5"/>
  <c r="J48" i="5"/>
  <c r="L46" i="5"/>
  <c r="K46" i="5"/>
  <c r="J46" i="5"/>
  <c r="I46" i="5"/>
  <c r="H46" i="5"/>
  <c r="G46" i="5"/>
  <c r="C45" i="5"/>
  <c r="L44" i="5"/>
  <c r="K44" i="5"/>
  <c r="J44" i="5"/>
  <c r="I44" i="5"/>
  <c r="H44" i="5"/>
  <c r="G44" i="5"/>
  <c r="F43" i="5"/>
  <c r="J43" i="5" s="1"/>
  <c r="E43" i="5"/>
  <c r="D43" i="5"/>
  <c r="H43" i="5" s="1"/>
  <c r="C43" i="5"/>
  <c r="G42" i="5"/>
  <c r="C40" i="5"/>
  <c r="L39" i="5"/>
  <c r="K39" i="5"/>
  <c r="J39" i="5"/>
  <c r="I39" i="5"/>
  <c r="H39" i="5"/>
  <c r="G39" i="5"/>
  <c r="J38" i="5"/>
  <c r="I38" i="5"/>
  <c r="G36" i="5"/>
  <c r="C34" i="5"/>
  <c r="L33" i="5"/>
  <c r="K33" i="5"/>
  <c r="J33" i="5"/>
  <c r="I33" i="5"/>
  <c r="H33" i="5"/>
  <c r="G33" i="5"/>
  <c r="F32" i="5"/>
  <c r="E32" i="5"/>
  <c r="D32" i="5"/>
  <c r="C32" i="5"/>
  <c r="I31" i="5"/>
  <c r="G31" i="5"/>
  <c r="L30" i="5"/>
  <c r="J30" i="5"/>
  <c r="H30" i="5"/>
  <c r="G30" i="5"/>
  <c r="J28" i="5"/>
  <c r="I28" i="5"/>
  <c r="C27" i="5"/>
  <c r="G26" i="5"/>
  <c r="L24" i="5"/>
  <c r="K24" i="5"/>
  <c r="J24" i="5"/>
  <c r="I24" i="5"/>
  <c r="H24" i="5"/>
  <c r="G24" i="5"/>
  <c r="L22" i="5"/>
  <c r="K22" i="5"/>
  <c r="J22" i="5"/>
  <c r="I22" i="5"/>
  <c r="H22" i="5"/>
  <c r="G22" i="5"/>
  <c r="C21" i="5"/>
  <c r="L18" i="5"/>
  <c r="K18" i="5"/>
  <c r="J18" i="5"/>
  <c r="I18" i="5"/>
  <c r="H18" i="5"/>
  <c r="G18" i="5"/>
  <c r="C17" i="5"/>
  <c r="L13" i="5"/>
  <c r="K13" i="5"/>
  <c r="J13" i="5"/>
  <c r="I13" i="5"/>
  <c r="H13" i="5"/>
  <c r="G13" i="5"/>
  <c r="K12" i="5"/>
  <c r="I12" i="5"/>
  <c r="H12" i="5"/>
  <c r="G12" i="5"/>
  <c r="K10" i="5"/>
  <c r="J10" i="5"/>
  <c r="I10" i="5"/>
  <c r="H10" i="5"/>
  <c r="G10" i="5"/>
  <c r="L9" i="5"/>
  <c r="K9" i="5"/>
  <c r="J9" i="5"/>
  <c r="I9" i="5"/>
  <c r="H9" i="5"/>
  <c r="G9" i="5"/>
  <c r="L8" i="5"/>
  <c r="K8" i="5"/>
  <c r="J8" i="5"/>
  <c r="I8" i="5"/>
  <c r="H8" i="5"/>
  <c r="G8" i="5"/>
  <c r="L7" i="5"/>
  <c r="K7" i="5"/>
  <c r="J7" i="5"/>
  <c r="I7" i="5"/>
  <c r="H7" i="5"/>
  <c r="G7" i="5"/>
  <c r="C6" i="5"/>
  <c r="J42" i="5" l="1"/>
  <c r="K42" i="5"/>
  <c r="F40" i="5"/>
  <c r="G40" i="5" s="1"/>
  <c r="H42" i="5"/>
  <c r="I42" i="5"/>
  <c r="E40" i="5"/>
  <c r="H26" i="5"/>
  <c r="I26" i="5"/>
  <c r="L26" i="5"/>
  <c r="D21" i="5"/>
  <c r="K26" i="5"/>
  <c r="I23" i="5"/>
  <c r="I58" i="5"/>
  <c r="G58" i="5"/>
  <c r="G55" i="5"/>
  <c r="H55" i="5"/>
  <c r="I55" i="5"/>
  <c r="J41" i="5"/>
  <c r="H51" i="5"/>
  <c r="I51" i="5"/>
  <c r="G52" i="5"/>
  <c r="H52" i="5"/>
  <c r="I52" i="5"/>
  <c r="L52" i="5"/>
  <c r="K52" i="5"/>
  <c r="E50" i="5"/>
  <c r="F50" i="5"/>
  <c r="J50" i="5" s="1"/>
  <c r="J51" i="5"/>
  <c r="K51" i="5"/>
  <c r="L51" i="5"/>
  <c r="H47" i="5"/>
  <c r="J47" i="5"/>
  <c r="F45" i="5"/>
  <c r="J45" i="5" s="1"/>
  <c r="G48" i="5"/>
  <c r="H48" i="5"/>
  <c r="L48" i="5"/>
  <c r="E45" i="5"/>
  <c r="L45" i="5" s="1"/>
  <c r="K48" i="5"/>
  <c r="D45" i="5"/>
  <c r="G41" i="5"/>
  <c r="I45" i="5"/>
  <c r="K47" i="5"/>
  <c r="I47" i="5"/>
  <c r="H41" i="5"/>
  <c r="I41" i="5"/>
  <c r="L41" i="5"/>
  <c r="K41" i="5"/>
  <c r="D40" i="5"/>
  <c r="K40" i="5" s="1"/>
  <c r="L36" i="5"/>
  <c r="J36" i="5"/>
  <c r="L38" i="5"/>
  <c r="G38" i="5"/>
  <c r="K38" i="5"/>
  <c r="H38" i="5"/>
  <c r="L37" i="5"/>
  <c r="J37" i="5"/>
  <c r="K37" i="5"/>
  <c r="G37" i="5"/>
  <c r="I37" i="5"/>
  <c r="E34" i="5"/>
  <c r="H36" i="5"/>
  <c r="D34" i="5"/>
  <c r="K36" i="5"/>
  <c r="J35" i="5"/>
  <c r="F34" i="5"/>
  <c r="K35" i="5"/>
  <c r="H35" i="5"/>
  <c r="I35" i="5"/>
  <c r="L35" i="5"/>
  <c r="J31" i="5"/>
  <c r="K31" i="5"/>
  <c r="H31" i="5"/>
  <c r="K30" i="5"/>
  <c r="G29" i="5"/>
  <c r="H29" i="5"/>
  <c r="K29" i="5"/>
  <c r="I29" i="5"/>
  <c r="L29" i="5"/>
  <c r="E27" i="5"/>
  <c r="F27" i="5"/>
  <c r="J27" i="5" s="1"/>
  <c r="H28" i="5"/>
  <c r="D27" i="5"/>
  <c r="K28" i="5"/>
  <c r="J25" i="5"/>
  <c r="K25" i="5"/>
  <c r="I25" i="5"/>
  <c r="L25" i="5"/>
  <c r="E21" i="5"/>
  <c r="H25" i="5"/>
  <c r="J23" i="5"/>
  <c r="G23" i="5"/>
  <c r="F21" i="5"/>
  <c r="J21" i="5" s="1"/>
  <c r="H23" i="5"/>
  <c r="K23" i="5"/>
  <c r="L23" i="5"/>
  <c r="J20" i="5"/>
  <c r="K20" i="5"/>
  <c r="H20" i="5"/>
  <c r="L20" i="5"/>
  <c r="I20" i="5"/>
  <c r="E17" i="5"/>
  <c r="D17" i="5"/>
  <c r="F17" i="5"/>
  <c r="J17" i="5" s="1"/>
  <c r="J19" i="5"/>
  <c r="H19" i="5"/>
  <c r="L19" i="5"/>
  <c r="I19" i="5"/>
  <c r="K19" i="5"/>
  <c r="D15" i="5"/>
  <c r="G15" i="5"/>
  <c r="G16" i="5"/>
  <c r="L14" i="5"/>
  <c r="G14" i="5"/>
  <c r="J14" i="5"/>
  <c r="K14" i="5"/>
  <c r="I14" i="5"/>
  <c r="D6" i="5"/>
  <c r="H14" i="5"/>
  <c r="J11" i="5"/>
  <c r="L11" i="5"/>
  <c r="F6" i="5"/>
  <c r="I11" i="5"/>
  <c r="E6" i="5"/>
  <c r="K11" i="5"/>
  <c r="H11" i="5"/>
  <c r="I43" i="5"/>
  <c r="G43" i="5"/>
  <c r="K43" i="5"/>
  <c r="G32" i="5"/>
  <c r="H32" i="5"/>
  <c r="L55" i="5"/>
  <c r="L43" i="5"/>
  <c r="L32" i="5"/>
  <c r="I32" i="5"/>
  <c r="J32" i="5"/>
  <c r="K58" i="5"/>
  <c r="K32" i="5"/>
  <c r="L58" i="5"/>
  <c r="K55" i="5"/>
  <c r="J40" i="5" l="1"/>
  <c r="L40" i="5"/>
  <c r="I40" i="5"/>
  <c r="E5" i="5"/>
  <c r="I21" i="5"/>
  <c r="F5" i="5"/>
  <c r="D5" i="5"/>
  <c r="I50" i="5"/>
  <c r="K50" i="5"/>
  <c r="L50" i="5"/>
  <c r="H50" i="5"/>
  <c r="G50" i="5"/>
  <c r="G45" i="5"/>
  <c r="K45" i="5"/>
  <c r="H45" i="5"/>
  <c r="H40" i="5"/>
  <c r="I34" i="5"/>
  <c r="J34" i="5"/>
  <c r="L34" i="5"/>
  <c r="H34" i="5"/>
  <c r="K34" i="5"/>
  <c r="G34" i="5"/>
  <c r="I27" i="5"/>
  <c r="L27" i="5"/>
  <c r="G27" i="5"/>
  <c r="H27" i="5"/>
  <c r="K27" i="5"/>
  <c r="K21" i="5"/>
  <c r="G21" i="5"/>
  <c r="L21" i="5"/>
  <c r="H21" i="5"/>
  <c r="I17" i="5"/>
  <c r="H17" i="5"/>
  <c r="G17" i="5"/>
  <c r="L17" i="5"/>
  <c r="K17" i="5"/>
  <c r="K6" i="5"/>
  <c r="H15" i="5"/>
  <c r="K15" i="5"/>
  <c r="H6" i="5"/>
  <c r="L6" i="5"/>
  <c r="J6" i="5"/>
  <c r="G6" i="5"/>
  <c r="I6" i="5"/>
  <c r="H5" i="5" l="1"/>
  <c r="G5" i="5"/>
  <c r="J5" i="5"/>
  <c r="L5" i="5"/>
  <c r="K5" i="5"/>
  <c r="I5" i="5"/>
</calcChain>
</file>

<file path=xl/sharedStrings.xml><?xml version="1.0" encoding="utf-8"?>
<sst xmlns="http://schemas.openxmlformats.org/spreadsheetml/2006/main" count="124" uniqueCount="124">
  <si>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</si>
  <si>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</si>
  <si>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</si>
  <si>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</si>
  <si>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</si>
  <si>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</si>
  <si>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</si>
  <si>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</si>
  <si>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</si>
  <si>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</si>
  <si>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</si>
  <si>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</si>
  <si>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</si>
  <si>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</si>
  <si>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</si>
  <si>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</si>
  <si>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</si>
  <si>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</si>
  <si>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</si>
  <si>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</si>
  <si>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</si>
  <si>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</si>
  <si>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</si>
  <si>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</si>
  <si>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</si>
  <si>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</si>
  <si>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</si>
  <si>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</si>
  <si>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</si>
  <si>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</si>
  <si>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</si>
  <si>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</si>
  <si>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</si>
  <si>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</si>
  <si>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</si>
  <si>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</si>
  <si>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</si>
  <si>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</si>
  <si>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</si>
  <si>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</si>
  <si>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</si>
  <si>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</si>
  <si>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</si>
  <si>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</si>
  <si>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</si>
  <si>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</si>
  <si>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</si>
  <si>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</si>
  <si>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</si>
  <si>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</si>
  <si>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</si>
  <si>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</si>
  <si>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</si>
  <si>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</si>
  <si>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</si>
  <si>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</si>
  <si>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</si>
  <si>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</si>
  <si>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</si>
  <si>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</si>
  <si>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</si>
  <si>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</si>
  <si>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</si>
  <si>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</si>
  <si>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</si>
  <si>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</si>
  <si>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</si>
  <si>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</si>
  <si>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</si>
  <si>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</si>
  <si>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</si>
  <si>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</si>
  <si>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</si>
  <si>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</si>
  <si>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</si>
  <si>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</si>
  <si>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</si>
  <si>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</si>
  <si>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</si>
  <si>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</si>
  <si>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</si>
  <si>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</si>
  <si>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</si>
  <si>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</si>
  <si>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</si>
  <si>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</si>
  <si>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</si>
  <si>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</si>
  <si>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</si>
  <si>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</si>
  <si>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</si>
  <si>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</si>
  <si>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</si>
  <si>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</si>
  <si>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</si>
  <si>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</si>
  <si>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</si>
  <si>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</si>
  <si>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</si>
  <si>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</si>
  <si>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</si>
  <si>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1300</t>
  </si>
  <si>
    <t>Обслуживание государственного (муниципального) внутреннего долга</t>
  </si>
  <si>
    <t>1301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</si>
  <si>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</si>
  <si>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</si>
  <si>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</si>
  <si>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</si>
  <si>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Уточненный план на 2022 год, руб.</t>
  </si>
  <si>
    <t>в рублях</t>
  </si>
  <si>
    <t>ОБСЛУЖИВАНИЕ ГОСУДАРСТВЕННОГО (МУНИЦИПАЛЬНОГО) ДОЛГА</t>
  </si>
  <si>
    <t>Первоначальный план на 2022 год, руб.</t>
  </si>
  <si>
    <t>0107</t>
  </si>
  <si>
    <t>Обеспечение проведения выборов и референдумов</t>
  </si>
  <si>
    <t>% исполнения к первоначальному плану (гр.6/гр.3)*100</t>
  </si>
  <si>
    <t>% исполнения к уточненному плану (гр.6/гр.4)*100</t>
  </si>
  <si>
    <t>Анализ исполнения расходов бюджета города Нефтеюганска за 9 месяцев 2022 года по разделам, подразделам классификации расходов</t>
  </si>
  <si>
    <t>План 9 месяцев  2022 года, руб.</t>
  </si>
  <si>
    <t xml:space="preserve">Отклонение от плана                              9 месяцев                   (гр.5-гр.6),  руб. </t>
  </si>
  <si>
    <t>% исполнения к плану 9 месяцев  (гр.6/гр.5)*100</t>
  </si>
  <si>
    <t>НАЦИОНАЛЬНАЯ ОБОРОНА</t>
  </si>
  <si>
    <t>0200</t>
  </si>
  <si>
    <t>Мобилизационная и вневойсковая подготовка</t>
  </si>
  <si>
    <t>0203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</si>
</sst>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right"/>
    </xf>
    <xf numFmtId="4" fontId="3" fillId="0" borderId="0" xfId="0" applyNumberFormat="1" applyFont="1"/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2/9%20&#1084;&#1077;&#1089;&#1103;&#1094;&#1077;&#1074;%202022/&#1040;&#1062;&#1050;%209%20&#1084;&#1077;&#1089;&#1103;&#1094;&#1077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  <sheetName val="приложение №3"/>
      <sheetName val="приложение с субвенциями"/>
      <sheetName val="приложение "/>
      <sheetName val="проверка с думой"/>
      <sheetName val="проверка"/>
      <sheetName val="Бюджет"/>
    </sheetNames>
    <sheetDataSet>
      <sheetData sheetId="0"/>
      <sheetData sheetId="1"/>
      <sheetData sheetId="2"/>
      <sheetData sheetId="3"/>
      <sheetData sheetId="4"/>
      <sheetData sheetId="5">
        <row r="47">
          <cell r="F47">
            <v>160000</v>
          </cell>
          <cell r="G47">
            <v>92000</v>
          </cell>
          <cell r="H47">
            <v>92000</v>
          </cell>
        </row>
        <row r="136">
          <cell r="F136">
            <v>123781927</v>
          </cell>
          <cell r="G136">
            <v>85249047</v>
          </cell>
          <cell r="H136">
            <v>77579465.730000004</v>
          </cell>
        </row>
        <row r="461">
          <cell r="F461">
            <v>60581600</v>
          </cell>
          <cell r="G461">
            <v>55871900</v>
          </cell>
          <cell r="H461">
            <v>130000</v>
          </cell>
        </row>
        <row r="484">
          <cell r="F484">
            <v>101617634</v>
          </cell>
          <cell r="G484">
            <v>76744262</v>
          </cell>
          <cell r="H484">
            <v>67267125.390000001</v>
          </cell>
        </row>
        <row r="1151">
          <cell r="F1151">
            <v>530439734</v>
          </cell>
          <cell r="G1151">
            <v>338895415</v>
          </cell>
          <cell r="H1151">
            <v>317606752.56999999</v>
          </cell>
        </row>
        <row r="1436">
          <cell r="F1436">
            <v>79041390</v>
          </cell>
          <cell r="G1436">
            <v>59502494</v>
          </cell>
          <cell r="H1436">
            <v>53840144.200000003</v>
          </cell>
        </row>
        <row r="1663">
          <cell r="F1663">
            <v>17255536</v>
          </cell>
          <cell r="G1663">
            <v>14995422</v>
          </cell>
          <cell r="H1663">
            <v>1834000.05</v>
          </cell>
        </row>
        <row r="1700">
          <cell r="F1700">
            <v>121114889</v>
          </cell>
          <cell r="G1700">
            <v>88849708</v>
          </cell>
          <cell r="H1700">
            <v>81457935.959999993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J60"/>
  <sheetViews>
    <sheetView tabSelected="1" zoomScale="75" zoomScaleNormal="75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8" sqref="P8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21.85546875" style="6" customWidth="1"/>
    <col min="4" max="4" width="23.140625" style="1" customWidth="1"/>
    <col min="5" max="5" width="20.28515625" style="6" customWidth="1"/>
    <col min="6" max="6" width="20.42578125" style="1" customWidth="1"/>
    <col min="7" max="7" width="23.42578125" style="1" customWidth="1"/>
    <col min="8" max="9" width="21.85546875" style="1" customWidth="1"/>
    <col min="10" max="10" width="15.28515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4" customFormat="1" ht="36" customHeight="1" x14ac:dyDescent="0.2">
      <c r="A1" s="19" t="s">
        <v>116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44" customFormat="1" x14ac:dyDescent="0.3">
      <c r="A2" s="1"/>
      <c r="B2" s="1"/>
      <c r="C2" s="10"/>
      <c r="D2" s="5"/>
      <c r="E2" s="17"/>
      <c r="G2" s="6"/>
      <c r="K2" s="5"/>
      <c r="L2" s="5" t="s">
        <v>109</v>
      </c>
    </row>
    <row r="3" spans="1:244" customFormat="1" ht="92.25" customHeight="1" x14ac:dyDescent="0.3">
      <c r="A3" s="7" t="s">
        <v>97</v>
      </c>
      <c r="B3" s="7" t="s">
        <v>96</v>
      </c>
      <c r="C3" s="8" t="s">
        <v>111</v>
      </c>
      <c r="D3" s="9" t="s">
        <v>108</v>
      </c>
      <c r="E3" s="9" t="s">
        <v>117</v>
      </c>
      <c r="F3" s="9" t="s">
        <v>98</v>
      </c>
      <c r="G3" s="9" t="s">
        <v>99</v>
      </c>
      <c r="H3" s="9" t="s">
        <v>100</v>
      </c>
      <c r="I3" s="9" t="s">
        <v>118</v>
      </c>
      <c r="J3" s="9" t="s">
        <v>114</v>
      </c>
      <c r="K3" s="9" t="s">
        <v>115</v>
      </c>
      <c r="L3" s="9" t="s">
        <v>119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x14ac:dyDescent="0.3">
      <c r="A4" s="4">
        <v>1</v>
      </c>
      <c r="B4" s="4">
        <v>2</v>
      </c>
      <c r="C4" s="11">
        <v>3</v>
      </c>
      <c r="D4" s="11">
        <v>4</v>
      </c>
      <c r="E4" s="11">
        <v>5</v>
      </c>
      <c r="F4" s="11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x14ac:dyDescent="0.3">
      <c r="A5" s="3" t="s">
        <v>95</v>
      </c>
      <c r="B5" s="2" t="s">
        <v>94</v>
      </c>
      <c r="C5" s="12">
        <f>C6+C17+C21+C27+C32+C34+C40+C43+C45+C50+C55+C58+C15</f>
        <v>12382233450</v>
      </c>
      <c r="D5" s="12">
        <f t="shared" ref="D5:F5" si="0">D6+D17+D21+D27+D32+D34+D40+D43+D45+D50+D55+D58+D15</f>
        <v>13134554359.859999</v>
      </c>
      <c r="E5" s="12">
        <f t="shared" si="0"/>
        <v>9984142646.2199993</v>
      </c>
      <c r="F5" s="12">
        <f t="shared" si="0"/>
        <v>8625575699.1700001</v>
      </c>
      <c r="G5" s="13">
        <f>C5-F5</f>
        <v>3756657750.8299999</v>
      </c>
      <c r="H5" s="13">
        <f>D5-F5</f>
        <v>4508978660.6899986</v>
      </c>
      <c r="I5" s="13">
        <f>E5-F5</f>
        <v>1358566947.0499992</v>
      </c>
      <c r="J5" s="13">
        <f>F5/C5*100</f>
        <v>69.660903535702602</v>
      </c>
      <c r="K5" s="14">
        <f>F5/D5*100</f>
        <v>65.670866805578783</v>
      </c>
      <c r="L5" s="14">
        <f>F5/E5*100</f>
        <v>86.39275303659295</v>
      </c>
    </row>
    <row r="6" spans="1:244" x14ac:dyDescent="0.3">
      <c r="A6" s="3" t="s">
        <v>93</v>
      </c>
      <c r="B6" s="2" t="s">
        <v>92</v>
      </c>
      <c r="C6" s="12">
        <f>SUM(C7:C14)</f>
        <v>742983900</v>
      </c>
      <c r="D6" s="12">
        <f>SUM(D7:D14)</f>
        <v>873925143</v>
      </c>
      <c r="E6" s="12">
        <f>SUM(E7:E14)</f>
        <v>646907214</v>
      </c>
      <c r="F6" s="12">
        <f>SUM(F7:F14)</f>
        <v>530293256.78999996</v>
      </c>
      <c r="G6" s="13">
        <f t="shared" ref="G6:G59" si="1">C6-F6</f>
        <v>212690643.21000004</v>
      </c>
      <c r="H6" s="13">
        <f t="shared" ref="H6:H59" si="2">D6-F6</f>
        <v>343631886.21000004</v>
      </c>
      <c r="I6" s="13">
        <f t="shared" ref="I6:I59" si="3">E6-F6</f>
        <v>116613957.21000004</v>
      </c>
      <c r="J6" s="13">
        <f t="shared" ref="J6:J59" si="4">F6/C6*100</f>
        <v>71.373451940210273</v>
      </c>
      <c r="K6" s="14">
        <f t="shared" ref="K6:K59" si="5">F6/D6*100</f>
        <v>60.67948279524439</v>
      </c>
      <c r="L6" s="14">
        <f t="shared" ref="L6:L59" si="6">F6/E6*100</f>
        <v>81.973619294033711</v>
      </c>
    </row>
    <row r="7" spans="1:244" ht="56.25" x14ac:dyDescent="0.3">
      <c r="A7" s="3" t="s">
        <v>91</v>
      </c>
      <c r="B7" s="2" t="s">
        <v>90</v>
      </c>
      <c r="C7" s="12">
        <v>5970500</v>
      </c>
      <c r="D7" s="13">
        <v>5985590</v>
      </c>
      <c r="E7" s="12">
        <v>4312290</v>
      </c>
      <c r="F7" s="13">
        <v>4241060.9800000004</v>
      </c>
      <c r="G7" s="13">
        <f t="shared" si="1"/>
        <v>1729439.0199999996</v>
      </c>
      <c r="H7" s="13">
        <f t="shared" si="2"/>
        <v>1744529.0199999996</v>
      </c>
      <c r="I7" s="13">
        <f t="shared" si="3"/>
        <v>71229.019999999553</v>
      </c>
      <c r="J7" s="13">
        <f t="shared" si="4"/>
        <v>71.033598191106279</v>
      </c>
      <c r="K7" s="14">
        <f t="shared" si="5"/>
        <v>70.854518602176228</v>
      </c>
      <c r="L7" s="14">
        <f t="shared" si="6"/>
        <v>98.348232145797255</v>
      </c>
    </row>
    <row r="8" spans="1:244" ht="75" x14ac:dyDescent="0.3">
      <c r="A8" s="3" t="s">
        <v>89</v>
      </c>
      <c r="B8" s="2" t="s">
        <v>88</v>
      </c>
      <c r="C8" s="12">
        <v>29208200</v>
      </c>
      <c r="D8" s="13">
        <v>30364789</v>
      </c>
      <c r="E8" s="12">
        <v>23130975</v>
      </c>
      <c r="F8" s="13">
        <v>21265637.52</v>
      </c>
      <c r="G8" s="13">
        <f t="shared" si="1"/>
        <v>7942562.4800000004</v>
      </c>
      <c r="H8" s="13">
        <f t="shared" si="2"/>
        <v>9099151.4800000004</v>
      </c>
      <c r="I8" s="13">
        <f t="shared" si="3"/>
        <v>1865337.4800000004</v>
      </c>
      <c r="J8" s="13">
        <f t="shared" si="4"/>
        <v>72.807079929608804</v>
      </c>
      <c r="K8" s="14">
        <f t="shared" si="5"/>
        <v>70.033872193216951</v>
      </c>
      <c r="L8" s="14">
        <f t="shared" si="6"/>
        <v>91.93575938757445</v>
      </c>
    </row>
    <row r="9" spans="1:244" ht="75" x14ac:dyDescent="0.3">
      <c r="A9" s="3" t="s">
        <v>87</v>
      </c>
      <c r="B9" s="2" t="s">
        <v>86</v>
      </c>
      <c r="C9" s="12">
        <v>220263700</v>
      </c>
      <c r="D9" s="13">
        <v>219766615</v>
      </c>
      <c r="E9" s="12">
        <v>155583319</v>
      </c>
      <c r="F9" s="13">
        <v>151152400.65000001</v>
      </c>
      <c r="G9" s="13">
        <f t="shared" si="1"/>
        <v>69111299.349999994</v>
      </c>
      <c r="H9" s="13">
        <f t="shared" si="2"/>
        <v>68614214.349999994</v>
      </c>
      <c r="I9" s="13">
        <f t="shared" si="3"/>
        <v>4430918.349999994</v>
      </c>
      <c r="J9" s="13">
        <f t="shared" si="4"/>
        <v>68.623382177816865</v>
      </c>
      <c r="K9" s="14">
        <f t="shared" si="5"/>
        <v>68.77859981144087</v>
      </c>
      <c r="L9" s="14">
        <f t="shared" si="6"/>
        <v>97.152060787442124</v>
      </c>
    </row>
    <row r="10" spans="1:244" x14ac:dyDescent="0.3">
      <c r="A10" s="3" t="s">
        <v>85</v>
      </c>
      <c r="B10" s="2" t="s">
        <v>84</v>
      </c>
      <c r="C10" s="12">
        <v>9700</v>
      </c>
      <c r="D10" s="13">
        <v>9700</v>
      </c>
      <c r="E10" s="12">
        <v>2880</v>
      </c>
      <c r="F10" s="13">
        <v>2670.36</v>
      </c>
      <c r="G10" s="13">
        <f t="shared" si="1"/>
        <v>7029.6399999999994</v>
      </c>
      <c r="H10" s="13">
        <f t="shared" si="2"/>
        <v>7029.6399999999994</v>
      </c>
      <c r="I10" s="13">
        <f t="shared" si="3"/>
        <v>209.63999999999987</v>
      </c>
      <c r="J10" s="13">
        <f t="shared" si="4"/>
        <v>27.529484536082478</v>
      </c>
      <c r="K10" s="14">
        <f t="shared" si="5"/>
        <v>27.529484536082478</v>
      </c>
      <c r="L10" s="14">
        <v>0</v>
      </c>
    </row>
    <row r="11" spans="1:244" ht="56.25" x14ac:dyDescent="0.3">
      <c r="A11" s="3" t="s">
        <v>83</v>
      </c>
      <c r="B11" s="2" t="s">
        <v>82</v>
      </c>
      <c r="C11" s="12">
        <v>98566800</v>
      </c>
      <c r="D11" s="13">
        <v>106281795</v>
      </c>
      <c r="E11" s="13">
        <v>73674036</v>
      </c>
      <c r="F11" s="13">
        <v>70670631</v>
      </c>
      <c r="G11" s="13">
        <f t="shared" si="1"/>
        <v>27896169</v>
      </c>
      <c r="H11" s="13">
        <f t="shared" si="2"/>
        <v>35611164</v>
      </c>
      <c r="I11" s="13">
        <f t="shared" si="3"/>
        <v>3003405</v>
      </c>
      <c r="J11" s="13">
        <f t="shared" si="4"/>
        <v>71.698209742022669</v>
      </c>
      <c r="K11" s="14">
        <f t="shared" si="5"/>
        <v>66.49363703351078</v>
      </c>
      <c r="L11" s="14">
        <f t="shared" si="6"/>
        <v>95.923387446834056</v>
      </c>
    </row>
    <row r="12" spans="1:244" ht="37.5" x14ac:dyDescent="0.3">
      <c r="A12" s="3" t="s">
        <v>113</v>
      </c>
      <c r="B12" s="2" t="s">
        <v>112</v>
      </c>
      <c r="C12" s="12"/>
      <c r="D12" s="13">
        <v>2594185</v>
      </c>
      <c r="E12" s="12">
        <v>2594185</v>
      </c>
      <c r="F12" s="13">
        <v>2594185</v>
      </c>
      <c r="G12" s="13">
        <f t="shared" si="1"/>
        <v>-2594185</v>
      </c>
      <c r="H12" s="13">
        <f t="shared" si="2"/>
        <v>0</v>
      </c>
      <c r="I12" s="13">
        <f t="shared" si="3"/>
        <v>0</v>
      </c>
      <c r="J12" s="13">
        <v>0</v>
      </c>
      <c r="K12" s="14">
        <f t="shared" si="5"/>
        <v>100</v>
      </c>
      <c r="L12" s="14">
        <v>0</v>
      </c>
    </row>
    <row r="13" spans="1:244" x14ac:dyDescent="0.3">
      <c r="A13" s="3" t="s">
        <v>81</v>
      </c>
      <c r="B13" s="2" t="s">
        <v>80</v>
      </c>
      <c r="C13" s="12">
        <v>5000000</v>
      </c>
      <c r="D13" s="13">
        <v>22625029</v>
      </c>
      <c r="E13" s="12">
        <v>21300118</v>
      </c>
      <c r="F13" s="13">
        <v>0</v>
      </c>
      <c r="G13" s="13">
        <f t="shared" si="1"/>
        <v>5000000</v>
      </c>
      <c r="H13" s="13">
        <f t="shared" si="2"/>
        <v>22625029</v>
      </c>
      <c r="I13" s="13">
        <f t="shared" si="3"/>
        <v>21300118</v>
      </c>
      <c r="J13" s="13">
        <f t="shared" si="4"/>
        <v>0</v>
      </c>
      <c r="K13" s="14">
        <f t="shared" si="5"/>
        <v>0</v>
      </c>
      <c r="L13" s="14">
        <f t="shared" si="6"/>
        <v>0</v>
      </c>
    </row>
    <row r="14" spans="1:244" x14ac:dyDescent="0.3">
      <c r="A14" s="3" t="s">
        <v>79</v>
      </c>
      <c r="B14" s="2" t="s">
        <v>78</v>
      </c>
      <c r="C14" s="12">
        <v>383965000</v>
      </c>
      <c r="D14" s="13">
        <f>[3]проверка!$F$47+[3]проверка!$F$136+[3]проверка!$F$461+[3]проверка!$F$484+[3]проверка!$F$1436+[3]проверка!$F$1700</f>
        <v>486297440</v>
      </c>
      <c r="E14" s="12">
        <f>[3]проверка!$G$47+[3]проверка!$G$136+[3]проверка!$G$461+[3]проверка!$G$484+[3]проверка!$G$1436+[3]проверка!$G$1700</f>
        <v>366309411</v>
      </c>
      <c r="F14" s="13">
        <f>[3]проверка!$H$47+[3]проверка!$H$136+[3]проверка!$H$461+[3]проверка!$H$484+[3]проверка!$H$1436+[3]проверка!$H$1700</f>
        <v>280366671.27999997</v>
      </c>
      <c r="G14" s="13">
        <f t="shared" si="1"/>
        <v>103598328.72000003</v>
      </c>
      <c r="H14" s="13">
        <f t="shared" si="2"/>
        <v>205930768.72000003</v>
      </c>
      <c r="I14" s="13">
        <f t="shared" si="3"/>
        <v>85942739.720000029</v>
      </c>
      <c r="J14" s="13">
        <f t="shared" si="4"/>
        <v>73.018809339392902</v>
      </c>
      <c r="K14" s="14">
        <f t="shared" si="5"/>
        <v>57.653330702296103</v>
      </c>
      <c r="L14" s="14">
        <f t="shared" si="6"/>
        <v>76.538211375628563</v>
      </c>
    </row>
    <row r="15" spans="1:244" x14ac:dyDescent="0.3">
      <c r="A15" s="3" t="s">
        <v>120</v>
      </c>
      <c r="B15" s="2" t="s">
        <v>121</v>
      </c>
      <c r="C15" s="12">
        <f>C16</f>
        <v>0</v>
      </c>
      <c r="D15" s="12">
        <f t="shared" ref="D15:F15" si="7">D16</f>
        <v>155753</v>
      </c>
      <c r="E15" s="12">
        <f t="shared" si="7"/>
        <v>0</v>
      </c>
      <c r="F15" s="12">
        <f t="shared" si="7"/>
        <v>0</v>
      </c>
      <c r="G15" s="13">
        <f t="shared" ref="G15:G16" si="8">C15-F15</f>
        <v>0</v>
      </c>
      <c r="H15" s="13">
        <f t="shared" ref="H15:H16" si="9">D15-F15</f>
        <v>155753</v>
      </c>
      <c r="I15" s="13">
        <f t="shared" ref="I15:I16" si="10">E15-F15</f>
        <v>0</v>
      </c>
      <c r="J15" s="13"/>
      <c r="K15" s="14">
        <f t="shared" ref="K15:K16" si="11">F15/D15*100</f>
        <v>0</v>
      </c>
      <c r="L15" s="14"/>
    </row>
    <row r="16" spans="1:244" x14ac:dyDescent="0.3">
      <c r="A16" s="3" t="s">
        <v>122</v>
      </c>
      <c r="B16" s="2" t="s">
        <v>123</v>
      </c>
      <c r="C16" s="12"/>
      <c r="D16" s="13">
        <v>155753</v>
      </c>
      <c r="E16" s="12"/>
      <c r="F16" s="13"/>
      <c r="G16" s="13">
        <f t="shared" si="8"/>
        <v>0</v>
      </c>
      <c r="H16" s="13">
        <f t="shared" si="9"/>
        <v>155753</v>
      </c>
      <c r="I16" s="13">
        <f t="shared" si="10"/>
        <v>0</v>
      </c>
      <c r="J16" s="13"/>
      <c r="K16" s="14">
        <f t="shared" si="11"/>
        <v>0</v>
      </c>
      <c r="L16" s="14"/>
    </row>
    <row r="17" spans="1:12" ht="37.5" x14ac:dyDescent="0.3">
      <c r="A17" s="3" t="s">
        <v>77</v>
      </c>
      <c r="B17" s="2" t="s">
        <v>76</v>
      </c>
      <c r="C17" s="12">
        <f>SUM(C18:C20)</f>
        <v>43124900</v>
      </c>
      <c r="D17" s="12">
        <f t="shared" ref="D17:F17" si="12">SUM(D18:D20)</f>
        <v>72163416</v>
      </c>
      <c r="E17" s="12">
        <f t="shared" si="12"/>
        <v>31308933</v>
      </c>
      <c r="F17" s="12">
        <f t="shared" si="12"/>
        <v>26284767.920000002</v>
      </c>
      <c r="G17" s="13">
        <f t="shared" si="1"/>
        <v>16840132.079999998</v>
      </c>
      <c r="H17" s="13">
        <f t="shared" si="2"/>
        <v>45878648.079999998</v>
      </c>
      <c r="I17" s="13">
        <f t="shared" si="3"/>
        <v>5024165.0799999982</v>
      </c>
      <c r="J17" s="13">
        <f t="shared" si="4"/>
        <v>60.950327815252912</v>
      </c>
      <c r="K17" s="14">
        <f t="shared" si="5"/>
        <v>36.423951881657047</v>
      </c>
      <c r="L17" s="14">
        <f t="shared" si="6"/>
        <v>83.952934199322598</v>
      </c>
    </row>
    <row r="18" spans="1:12" x14ac:dyDescent="0.3">
      <c r="A18" s="3" t="s">
        <v>75</v>
      </c>
      <c r="B18" s="2" t="s">
        <v>74</v>
      </c>
      <c r="C18" s="12">
        <v>11214100</v>
      </c>
      <c r="D18" s="13">
        <v>10904250</v>
      </c>
      <c r="E18" s="12">
        <v>7854153</v>
      </c>
      <c r="F18" s="13">
        <v>7104202.7000000002</v>
      </c>
      <c r="G18" s="13">
        <f t="shared" si="1"/>
        <v>4109897.3</v>
      </c>
      <c r="H18" s="13">
        <f t="shared" si="2"/>
        <v>3800047.3</v>
      </c>
      <c r="I18" s="13">
        <f t="shared" si="3"/>
        <v>749950.29999999981</v>
      </c>
      <c r="J18" s="13">
        <f t="shared" si="4"/>
        <v>63.35062733522976</v>
      </c>
      <c r="K18" s="14">
        <f t="shared" si="5"/>
        <v>65.150768736960359</v>
      </c>
      <c r="L18" s="14">
        <f t="shared" si="6"/>
        <v>90.451544552289732</v>
      </c>
    </row>
    <row r="19" spans="1:12" ht="56.25" x14ac:dyDescent="0.3">
      <c r="A19" s="3" t="s">
        <v>104</v>
      </c>
      <c r="B19" s="2" t="s">
        <v>105</v>
      </c>
      <c r="C19" s="12">
        <v>28440300</v>
      </c>
      <c r="D19" s="13">
        <v>44986709</v>
      </c>
      <c r="E19" s="12">
        <v>21028561</v>
      </c>
      <c r="F19" s="13">
        <v>16907144.940000001</v>
      </c>
      <c r="G19" s="13">
        <f t="shared" si="1"/>
        <v>11533155.059999999</v>
      </c>
      <c r="H19" s="13">
        <f t="shared" si="2"/>
        <v>28079564.059999999</v>
      </c>
      <c r="I19" s="13">
        <f t="shared" si="3"/>
        <v>4121416.0599999987</v>
      </c>
      <c r="J19" s="13">
        <f t="shared" si="4"/>
        <v>59.447843166211335</v>
      </c>
      <c r="K19" s="14">
        <f t="shared" si="5"/>
        <v>37.582533410034507</v>
      </c>
      <c r="L19" s="14">
        <f t="shared" si="6"/>
        <v>80.400864994994194</v>
      </c>
    </row>
    <row r="20" spans="1:12" ht="56.25" x14ac:dyDescent="0.3">
      <c r="A20" s="3" t="s">
        <v>73</v>
      </c>
      <c r="B20" s="2" t="s">
        <v>72</v>
      </c>
      <c r="C20" s="12">
        <v>3470500</v>
      </c>
      <c r="D20" s="13">
        <v>16272457</v>
      </c>
      <c r="E20" s="12">
        <v>2426219</v>
      </c>
      <c r="F20" s="13">
        <v>2273420.2800000003</v>
      </c>
      <c r="G20" s="13">
        <f t="shared" si="1"/>
        <v>1197079.7199999997</v>
      </c>
      <c r="H20" s="13">
        <f t="shared" si="2"/>
        <v>13999036.719999999</v>
      </c>
      <c r="I20" s="13">
        <f t="shared" si="3"/>
        <v>152798.71999999974</v>
      </c>
      <c r="J20" s="13">
        <f t="shared" si="4"/>
        <v>65.50699553378476</v>
      </c>
      <c r="K20" s="14">
        <f t="shared" si="5"/>
        <v>13.970971193839999</v>
      </c>
      <c r="L20" s="14">
        <f t="shared" si="6"/>
        <v>93.702187642582984</v>
      </c>
    </row>
    <row r="21" spans="1:12" x14ac:dyDescent="0.3">
      <c r="A21" s="3" t="s">
        <v>71</v>
      </c>
      <c r="B21" s="2" t="s">
        <v>70</v>
      </c>
      <c r="C21" s="12">
        <f>SUM(C22:C26)</f>
        <v>687093900</v>
      </c>
      <c r="D21" s="12">
        <f>SUM(D22:D26)</f>
        <v>836851202</v>
      </c>
      <c r="E21" s="12">
        <f>SUM(E22:E26)</f>
        <v>652056284</v>
      </c>
      <c r="F21" s="12">
        <f>SUM(F22:F26)</f>
        <v>534833534.32999998</v>
      </c>
      <c r="G21" s="13">
        <f t="shared" si="1"/>
        <v>152260365.67000002</v>
      </c>
      <c r="H21" s="13">
        <f t="shared" si="2"/>
        <v>302017667.67000002</v>
      </c>
      <c r="I21" s="13">
        <f t="shared" si="3"/>
        <v>117222749.67000002</v>
      </c>
      <c r="J21" s="13">
        <f t="shared" si="4"/>
        <v>77.839947979453754</v>
      </c>
      <c r="K21" s="14">
        <f t="shared" si="5"/>
        <v>63.910230761668906</v>
      </c>
      <c r="L21" s="14">
        <f t="shared" si="6"/>
        <v>82.022602565701206</v>
      </c>
    </row>
    <row r="22" spans="1:12" x14ac:dyDescent="0.3">
      <c r="A22" s="3" t="s">
        <v>69</v>
      </c>
      <c r="B22" s="2" t="s">
        <v>68</v>
      </c>
      <c r="C22" s="12">
        <v>5927700</v>
      </c>
      <c r="D22" s="13">
        <v>4523300</v>
      </c>
      <c r="E22" s="12">
        <v>3853151</v>
      </c>
      <c r="F22" s="13">
        <v>3794984.21</v>
      </c>
      <c r="G22" s="13">
        <f t="shared" si="1"/>
        <v>2132715.79</v>
      </c>
      <c r="H22" s="13">
        <f t="shared" si="2"/>
        <v>728315.79</v>
      </c>
      <c r="I22" s="13">
        <f t="shared" si="3"/>
        <v>58166.790000000037</v>
      </c>
      <c r="J22" s="13">
        <f t="shared" si="4"/>
        <v>64.021192199335317</v>
      </c>
      <c r="K22" s="14">
        <f t="shared" si="5"/>
        <v>83.898574270996846</v>
      </c>
      <c r="L22" s="14">
        <f t="shared" si="6"/>
        <v>98.490409797072573</v>
      </c>
    </row>
    <row r="23" spans="1:12" x14ac:dyDescent="0.3">
      <c r="A23" s="3" t="s">
        <v>67</v>
      </c>
      <c r="B23" s="2" t="s">
        <v>66</v>
      </c>
      <c r="C23" s="12">
        <v>67757900</v>
      </c>
      <c r="D23" s="13">
        <v>67597083</v>
      </c>
      <c r="E23" s="12">
        <v>56554800</v>
      </c>
      <c r="F23" s="13">
        <v>48730653.039999999</v>
      </c>
      <c r="G23" s="13">
        <f t="shared" si="1"/>
        <v>19027246.960000001</v>
      </c>
      <c r="H23" s="13">
        <f t="shared" si="2"/>
        <v>18866429.960000001</v>
      </c>
      <c r="I23" s="13">
        <f t="shared" si="3"/>
        <v>7824146.9600000009</v>
      </c>
      <c r="J23" s="13">
        <f t="shared" si="4"/>
        <v>71.918777057730537</v>
      </c>
      <c r="K23" s="14">
        <f t="shared" si="5"/>
        <v>72.089875594187987</v>
      </c>
      <c r="L23" s="14">
        <f t="shared" si="6"/>
        <v>86.165370649352482</v>
      </c>
    </row>
    <row r="24" spans="1:12" x14ac:dyDescent="0.3">
      <c r="A24" s="3" t="s">
        <v>65</v>
      </c>
      <c r="B24" s="2" t="s">
        <v>64</v>
      </c>
      <c r="C24" s="12">
        <v>297978400</v>
      </c>
      <c r="D24" s="13">
        <v>301606666</v>
      </c>
      <c r="E24" s="12">
        <v>205063913</v>
      </c>
      <c r="F24" s="13">
        <v>200521420.13999999</v>
      </c>
      <c r="G24" s="13">
        <f>C24-F24</f>
        <v>97456979.860000014</v>
      </c>
      <c r="H24" s="13">
        <f>D24-F24</f>
        <v>101085245.86000001</v>
      </c>
      <c r="I24" s="13">
        <f t="shared" si="3"/>
        <v>4542492.8600000143</v>
      </c>
      <c r="J24" s="13">
        <f t="shared" si="4"/>
        <v>67.293944842981901</v>
      </c>
      <c r="K24" s="14">
        <f t="shared" si="5"/>
        <v>66.484412562685208</v>
      </c>
      <c r="L24" s="14">
        <f t="shared" si="6"/>
        <v>97.784840446305139</v>
      </c>
    </row>
    <row r="25" spans="1:12" x14ac:dyDescent="0.3">
      <c r="A25" s="3" t="s">
        <v>63</v>
      </c>
      <c r="B25" s="2" t="s">
        <v>62</v>
      </c>
      <c r="C25" s="12">
        <v>256734400</v>
      </c>
      <c r="D25" s="13">
        <v>402331619</v>
      </c>
      <c r="E25" s="12">
        <v>342939148</v>
      </c>
      <c r="F25" s="13">
        <v>244815612.13999999</v>
      </c>
      <c r="G25" s="13">
        <f t="shared" si="1"/>
        <v>11918787.860000014</v>
      </c>
      <c r="H25" s="13">
        <f t="shared" si="2"/>
        <v>157516006.86000001</v>
      </c>
      <c r="I25" s="13">
        <f t="shared" si="3"/>
        <v>98123535.860000014</v>
      </c>
      <c r="J25" s="13">
        <f t="shared" si="4"/>
        <v>95.357541544880618</v>
      </c>
      <c r="K25" s="14">
        <f t="shared" si="5"/>
        <v>60.849210098995478</v>
      </c>
      <c r="L25" s="14">
        <f t="shared" si="6"/>
        <v>71.387478964635434</v>
      </c>
    </row>
    <row r="26" spans="1:12" ht="37.5" x14ac:dyDescent="0.3">
      <c r="A26" s="3" t="s">
        <v>61</v>
      </c>
      <c r="B26" s="2" t="s">
        <v>60</v>
      </c>
      <c r="C26" s="12">
        <v>58695500</v>
      </c>
      <c r="D26" s="13">
        <v>60792534</v>
      </c>
      <c r="E26" s="12">
        <v>43645272</v>
      </c>
      <c r="F26" s="13">
        <v>36970864.799999997</v>
      </c>
      <c r="G26" s="13">
        <f t="shared" si="1"/>
        <v>21724635.200000003</v>
      </c>
      <c r="H26" s="13">
        <f t="shared" si="2"/>
        <v>23821669.200000003</v>
      </c>
      <c r="I26" s="13">
        <f t="shared" si="3"/>
        <v>6674407.200000003</v>
      </c>
      <c r="J26" s="13">
        <f t="shared" si="4"/>
        <v>62.987562589977074</v>
      </c>
      <c r="K26" s="14">
        <f t="shared" si="5"/>
        <v>60.814811239814418</v>
      </c>
      <c r="L26" s="14">
        <f t="shared" si="6"/>
        <v>84.707605442348935</v>
      </c>
    </row>
    <row r="27" spans="1:12" x14ac:dyDescent="0.3">
      <c r="A27" s="3" t="s">
        <v>59</v>
      </c>
      <c r="B27" s="2" t="s">
        <v>58</v>
      </c>
      <c r="C27" s="12">
        <f>SUM(C28:C31)</f>
        <v>3838453654</v>
      </c>
      <c r="D27" s="12">
        <f t="shared" ref="D27:F27" si="13">SUM(D28:D31)</f>
        <v>4389775789.3699999</v>
      </c>
      <c r="E27" s="12">
        <f t="shared" si="13"/>
        <v>3227656060.73</v>
      </c>
      <c r="F27" s="12">
        <f t="shared" si="13"/>
        <v>2934288518.5</v>
      </c>
      <c r="G27" s="13">
        <f t="shared" si="1"/>
        <v>904165135.5</v>
      </c>
      <c r="H27" s="13">
        <f t="shared" si="2"/>
        <v>1455487270.8699999</v>
      </c>
      <c r="I27" s="13">
        <f t="shared" si="3"/>
        <v>293367542.23000002</v>
      </c>
      <c r="J27" s="13">
        <f t="shared" si="4"/>
        <v>76.44454728383181</v>
      </c>
      <c r="K27" s="14">
        <f t="shared" si="5"/>
        <v>66.843699070132132</v>
      </c>
      <c r="L27" s="14">
        <f t="shared" si="6"/>
        <v>90.910817735528823</v>
      </c>
    </row>
    <row r="28" spans="1:12" x14ac:dyDescent="0.3">
      <c r="A28" s="3" t="s">
        <v>57</v>
      </c>
      <c r="B28" s="2" t="s">
        <v>56</v>
      </c>
      <c r="C28" s="12">
        <v>2199478000</v>
      </c>
      <c r="D28" s="13">
        <v>2787255804</v>
      </c>
      <c r="E28" s="12">
        <v>2160866155</v>
      </c>
      <c r="F28" s="13">
        <v>2069820786.72</v>
      </c>
      <c r="G28" s="13">
        <f t="shared" si="1"/>
        <v>129657213.27999997</v>
      </c>
      <c r="H28" s="13">
        <f t="shared" si="2"/>
        <v>717435017.27999997</v>
      </c>
      <c r="I28" s="13">
        <f t="shared" si="3"/>
        <v>91045368.279999971</v>
      </c>
      <c r="J28" s="13">
        <f t="shared" si="4"/>
        <v>94.105091604462515</v>
      </c>
      <c r="K28" s="14">
        <f t="shared" si="5"/>
        <v>74.260165993720179</v>
      </c>
      <c r="L28" s="14">
        <f t="shared" si="6"/>
        <v>95.786626206841589</v>
      </c>
    </row>
    <row r="29" spans="1:12" x14ac:dyDescent="0.3">
      <c r="A29" s="3" t="s">
        <v>55</v>
      </c>
      <c r="B29" s="2" t="s">
        <v>54</v>
      </c>
      <c r="C29" s="12">
        <v>1230801054</v>
      </c>
      <c r="D29" s="13">
        <v>994979943</v>
      </c>
      <c r="E29" s="12">
        <v>621161716</v>
      </c>
      <c r="F29" s="13">
        <v>540115460.39999998</v>
      </c>
      <c r="G29" s="13">
        <f t="shared" si="1"/>
        <v>690685593.60000002</v>
      </c>
      <c r="H29" s="13">
        <f t="shared" si="2"/>
        <v>454864482.60000002</v>
      </c>
      <c r="I29" s="13">
        <f t="shared" si="3"/>
        <v>81046255.600000024</v>
      </c>
      <c r="J29" s="13">
        <f t="shared" si="4"/>
        <v>43.883246495822384</v>
      </c>
      <c r="K29" s="14">
        <f t="shared" si="5"/>
        <v>54.284055090746683</v>
      </c>
      <c r="L29" s="14">
        <f t="shared" si="6"/>
        <v>86.952470908558055</v>
      </c>
    </row>
    <row r="30" spans="1:12" x14ac:dyDescent="0.3">
      <c r="A30" s="3" t="s">
        <v>53</v>
      </c>
      <c r="B30" s="2" t="s">
        <v>52</v>
      </c>
      <c r="C30" s="12">
        <v>258816500</v>
      </c>
      <c r="D30" s="13">
        <v>451862595.37</v>
      </c>
      <c r="E30" s="12">
        <v>334619511.73000002</v>
      </c>
      <c r="F30" s="13">
        <v>222548706.59</v>
      </c>
      <c r="G30" s="13">
        <f t="shared" si="1"/>
        <v>36267793.409999996</v>
      </c>
      <c r="H30" s="13">
        <f t="shared" si="2"/>
        <v>229313888.78</v>
      </c>
      <c r="I30" s="13">
        <f t="shared" si="3"/>
        <v>112070805.14000002</v>
      </c>
      <c r="J30" s="13">
        <f t="shared" si="4"/>
        <v>85.987062876594038</v>
      </c>
      <c r="K30" s="14">
        <f t="shared" si="5"/>
        <v>49.251411572973808</v>
      </c>
      <c r="L30" s="14">
        <f t="shared" si="6"/>
        <v>66.507988562714644</v>
      </c>
    </row>
    <row r="31" spans="1:12" ht="37.5" x14ac:dyDescent="0.3">
      <c r="A31" s="3" t="s">
        <v>51</v>
      </c>
      <c r="B31" s="2" t="s">
        <v>50</v>
      </c>
      <c r="C31" s="12">
        <v>149358100</v>
      </c>
      <c r="D31" s="13">
        <v>155677447</v>
      </c>
      <c r="E31" s="12">
        <v>111008678</v>
      </c>
      <c r="F31" s="13">
        <v>101803564.79000001</v>
      </c>
      <c r="G31" s="13">
        <f t="shared" si="1"/>
        <v>47554535.209999993</v>
      </c>
      <c r="H31" s="13">
        <f t="shared" si="2"/>
        <v>53873882.209999993</v>
      </c>
      <c r="I31" s="13">
        <f t="shared" si="3"/>
        <v>9205113.2099999934</v>
      </c>
      <c r="J31" s="13">
        <f t="shared" si="4"/>
        <v>68.160725658668667</v>
      </c>
      <c r="K31" s="14">
        <f t="shared" si="5"/>
        <v>65.393906922176086</v>
      </c>
      <c r="L31" s="14">
        <f t="shared" si="6"/>
        <v>91.707753505541262</v>
      </c>
    </row>
    <row r="32" spans="1:12" x14ac:dyDescent="0.3">
      <c r="A32" s="3" t="s">
        <v>49</v>
      </c>
      <c r="B32" s="2" t="s">
        <v>48</v>
      </c>
      <c r="C32" s="12">
        <f>C33</f>
        <v>124834155</v>
      </c>
      <c r="D32" s="12">
        <f t="shared" ref="D32:F32" si="14">D33</f>
        <v>125738616</v>
      </c>
      <c r="E32" s="12">
        <f t="shared" si="14"/>
        <v>124945530</v>
      </c>
      <c r="F32" s="12">
        <f t="shared" si="14"/>
        <v>124373307.25</v>
      </c>
      <c r="G32" s="13">
        <f t="shared" si="1"/>
        <v>460847.75</v>
      </c>
      <c r="H32" s="13">
        <f t="shared" si="2"/>
        <v>1365308.75</v>
      </c>
      <c r="I32" s="13">
        <f t="shared" si="3"/>
        <v>572222.75</v>
      </c>
      <c r="J32" s="13">
        <f t="shared" si="4"/>
        <v>99.630832002667859</v>
      </c>
      <c r="K32" s="14">
        <f t="shared" si="5"/>
        <v>98.9141690966282</v>
      </c>
      <c r="L32" s="14">
        <f t="shared" si="6"/>
        <v>99.542022231607646</v>
      </c>
    </row>
    <row r="33" spans="1:12" ht="37.5" x14ac:dyDescent="0.3">
      <c r="A33" s="3" t="s">
        <v>47</v>
      </c>
      <c r="B33" s="2" t="s">
        <v>46</v>
      </c>
      <c r="C33" s="12">
        <v>124834155</v>
      </c>
      <c r="D33" s="13">
        <v>125738616</v>
      </c>
      <c r="E33" s="12">
        <v>124945530</v>
      </c>
      <c r="F33" s="12">
        <v>124373307.25</v>
      </c>
      <c r="G33" s="13">
        <f t="shared" si="1"/>
        <v>460847.75</v>
      </c>
      <c r="H33" s="13">
        <f t="shared" si="2"/>
        <v>1365308.75</v>
      </c>
      <c r="I33" s="13">
        <f t="shared" si="3"/>
        <v>572222.75</v>
      </c>
      <c r="J33" s="13">
        <f t="shared" si="4"/>
        <v>99.630832002667859</v>
      </c>
      <c r="K33" s="14">
        <f t="shared" si="5"/>
        <v>98.9141690966282</v>
      </c>
      <c r="L33" s="14">
        <f t="shared" si="6"/>
        <v>99.542022231607646</v>
      </c>
    </row>
    <row r="34" spans="1:12" x14ac:dyDescent="0.3">
      <c r="A34" s="3" t="s">
        <v>45</v>
      </c>
      <c r="B34" s="2" t="s">
        <v>44</v>
      </c>
      <c r="C34" s="12">
        <f>SUM(C35:C39)</f>
        <v>4955724010</v>
      </c>
      <c r="D34" s="12">
        <f t="shared" ref="D34:F34" si="15">SUM(D35:D39)</f>
        <v>5138568556</v>
      </c>
      <c r="E34" s="12">
        <f t="shared" si="15"/>
        <v>4060834963</v>
      </c>
      <c r="F34" s="12">
        <f t="shared" si="15"/>
        <v>3384603968.3700004</v>
      </c>
      <c r="G34" s="13">
        <f t="shared" si="1"/>
        <v>1571120041.6299996</v>
      </c>
      <c r="H34" s="13">
        <f t="shared" si="2"/>
        <v>1753964587.6299996</v>
      </c>
      <c r="I34" s="13">
        <f t="shared" si="3"/>
        <v>676230994.62999964</v>
      </c>
      <c r="J34" s="13">
        <f t="shared" si="4"/>
        <v>68.296861599643449</v>
      </c>
      <c r="K34" s="14">
        <f t="shared" si="5"/>
        <v>65.866669510869912</v>
      </c>
      <c r="L34" s="14">
        <f t="shared" si="6"/>
        <v>83.347488859029511</v>
      </c>
    </row>
    <row r="35" spans="1:12" x14ac:dyDescent="0.3">
      <c r="A35" s="3" t="s">
        <v>43</v>
      </c>
      <c r="B35" s="2" t="s">
        <v>42</v>
      </c>
      <c r="C35" s="12">
        <v>1616097820</v>
      </c>
      <c r="D35" s="13">
        <v>1709235389</v>
      </c>
      <c r="E35" s="12">
        <v>1335830924</v>
      </c>
      <c r="F35" s="13">
        <v>1052336891.75</v>
      </c>
      <c r="G35" s="13">
        <f t="shared" si="1"/>
        <v>563760928.25</v>
      </c>
      <c r="H35" s="13">
        <f t="shared" si="2"/>
        <v>656898497.25</v>
      </c>
      <c r="I35" s="13">
        <f t="shared" si="3"/>
        <v>283494032.25</v>
      </c>
      <c r="J35" s="13">
        <f t="shared" si="4"/>
        <v>65.115915554542354</v>
      </c>
      <c r="K35" s="14">
        <f t="shared" si="5"/>
        <v>61.567698546522429</v>
      </c>
      <c r="L35" s="14">
        <f t="shared" si="6"/>
        <v>78.777701043099967</v>
      </c>
    </row>
    <row r="36" spans="1:12" x14ac:dyDescent="0.3">
      <c r="A36" s="3" t="s">
        <v>41</v>
      </c>
      <c r="B36" s="2" t="s">
        <v>40</v>
      </c>
      <c r="C36" s="12">
        <v>2717323206</v>
      </c>
      <c r="D36" s="13">
        <v>2765805305</v>
      </c>
      <c r="E36" s="12">
        <v>2218014127</v>
      </c>
      <c r="F36" s="13">
        <v>1899105976.21</v>
      </c>
      <c r="G36" s="13">
        <f t="shared" si="1"/>
        <v>818217229.78999996</v>
      </c>
      <c r="H36" s="13">
        <f t="shared" si="2"/>
        <v>866699328.78999996</v>
      </c>
      <c r="I36" s="13">
        <f t="shared" si="3"/>
        <v>318908150.78999996</v>
      </c>
      <c r="J36" s="13">
        <f t="shared" si="4"/>
        <v>69.888851352561559</v>
      </c>
      <c r="K36" s="14">
        <f t="shared" si="5"/>
        <v>68.663762151906056</v>
      </c>
      <c r="L36" s="14">
        <f t="shared" si="6"/>
        <v>85.621906240004748</v>
      </c>
    </row>
    <row r="37" spans="1:12" x14ac:dyDescent="0.3">
      <c r="A37" s="3" t="s">
        <v>39</v>
      </c>
      <c r="B37" s="2" t="s">
        <v>38</v>
      </c>
      <c r="C37" s="12">
        <v>368159594</v>
      </c>
      <c r="D37" s="13">
        <v>416966554</v>
      </c>
      <c r="E37" s="12">
        <v>308660878</v>
      </c>
      <c r="F37" s="13">
        <v>261320531.50999999</v>
      </c>
      <c r="G37" s="13">
        <f t="shared" si="1"/>
        <v>106839062.49000001</v>
      </c>
      <c r="H37" s="13">
        <f t="shared" si="2"/>
        <v>155646022.49000001</v>
      </c>
      <c r="I37" s="13">
        <f t="shared" si="3"/>
        <v>47340346.49000001</v>
      </c>
      <c r="J37" s="13">
        <f t="shared" si="4"/>
        <v>70.980231336847893</v>
      </c>
      <c r="K37" s="14">
        <f t="shared" si="5"/>
        <v>62.671820797885871</v>
      </c>
      <c r="L37" s="14">
        <f t="shared" si="6"/>
        <v>84.662667067900969</v>
      </c>
    </row>
    <row r="38" spans="1:12" x14ac:dyDescent="0.3">
      <c r="A38" s="3" t="s">
        <v>37</v>
      </c>
      <c r="B38" s="2" t="s">
        <v>36</v>
      </c>
      <c r="C38" s="12">
        <v>120259700</v>
      </c>
      <c r="D38" s="13">
        <v>110505113</v>
      </c>
      <c r="E38" s="12">
        <v>91343244</v>
      </c>
      <c r="F38" s="13">
        <v>78472553.870000005</v>
      </c>
      <c r="G38" s="13">
        <f t="shared" si="1"/>
        <v>41787146.129999995</v>
      </c>
      <c r="H38" s="13">
        <f t="shared" si="2"/>
        <v>32032559.129999995</v>
      </c>
      <c r="I38" s="13">
        <f t="shared" si="3"/>
        <v>12870690.129999995</v>
      </c>
      <c r="J38" s="13">
        <f t="shared" si="4"/>
        <v>65.252577438659841</v>
      </c>
      <c r="K38" s="14">
        <f t="shared" si="5"/>
        <v>71.01259999616488</v>
      </c>
      <c r="L38" s="14">
        <f t="shared" si="6"/>
        <v>85.909532477300672</v>
      </c>
    </row>
    <row r="39" spans="1:12" x14ac:dyDescent="0.3">
      <c r="A39" s="3" t="s">
        <v>35</v>
      </c>
      <c r="B39" s="2" t="s">
        <v>34</v>
      </c>
      <c r="C39" s="12">
        <v>133883690</v>
      </c>
      <c r="D39" s="13">
        <v>136056195</v>
      </c>
      <c r="E39" s="12">
        <v>106985790</v>
      </c>
      <c r="F39" s="13">
        <v>93368015.030000001</v>
      </c>
      <c r="G39" s="13">
        <f t="shared" si="1"/>
        <v>40515674.969999999</v>
      </c>
      <c r="H39" s="13">
        <f t="shared" si="2"/>
        <v>42688179.969999999</v>
      </c>
      <c r="I39" s="13">
        <f t="shared" si="3"/>
        <v>13617774.969999999</v>
      </c>
      <c r="J39" s="13">
        <f t="shared" si="4"/>
        <v>69.738154834244554</v>
      </c>
      <c r="K39" s="14">
        <f t="shared" si="5"/>
        <v>68.62459664552577</v>
      </c>
      <c r="L39" s="14">
        <f t="shared" si="6"/>
        <v>87.271417101280463</v>
      </c>
    </row>
    <row r="40" spans="1:12" x14ac:dyDescent="0.3">
      <c r="A40" s="3" t="s">
        <v>33</v>
      </c>
      <c r="B40" s="2" t="s">
        <v>32</v>
      </c>
      <c r="C40" s="12">
        <f>SUM(C41:C42)</f>
        <v>504048843</v>
      </c>
      <c r="D40" s="12">
        <f t="shared" ref="D40:F40" si="16">SUM(D41:D42)</f>
        <v>578218603</v>
      </c>
      <c r="E40" s="12">
        <f t="shared" si="16"/>
        <v>373355404</v>
      </c>
      <c r="F40" s="12">
        <f t="shared" si="16"/>
        <v>337450522.38999999</v>
      </c>
      <c r="G40" s="13">
        <f t="shared" si="1"/>
        <v>166598320.61000001</v>
      </c>
      <c r="H40" s="13">
        <f t="shared" si="2"/>
        <v>240768080.61000001</v>
      </c>
      <c r="I40" s="13">
        <f t="shared" si="3"/>
        <v>35904881.610000014</v>
      </c>
      <c r="J40" s="13">
        <f t="shared" si="4"/>
        <v>66.947980751539987</v>
      </c>
      <c r="K40" s="14">
        <f t="shared" si="5"/>
        <v>58.360371084428778</v>
      </c>
      <c r="L40" s="14">
        <f t="shared" si="6"/>
        <v>90.383189522549401</v>
      </c>
    </row>
    <row r="41" spans="1:12" x14ac:dyDescent="0.3">
      <c r="A41" s="3" t="s">
        <v>31</v>
      </c>
      <c r="B41" s="2" t="s">
        <v>30</v>
      </c>
      <c r="C41" s="12">
        <v>473873443</v>
      </c>
      <c r="D41" s="13">
        <f>[3]проверка!$F$1151+[3]проверка!$F$1663</f>
        <v>547695270</v>
      </c>
      <c r="E41" s="12">
        <f>[3]проверка!$G$1151+[3]проверка!$G$1663</f>
        <v>353890837</v>
      </c>
      <c r="F41" s="13">
        <f>[3]проверка!$H$1151+[3]проверка!$H$1663</f>
        <v>319440752.62</v>
      </c>
      <c r="G41" s="13">
        <f t="shared" si="1"/>
        <v>154432690.38</v>
      </c>
      <c r="H41" s="13">
        <f t="shared" si="2"/>
        <v>228254517.38</v>
      </c>
      <c r="I41" s="13">
        <f t="shared" si="3"/>
        <v>34450084.379999995</v>
      </c>
      <c r="J41" s="13">
        <f t="shared" si="4"/>
        <v>67.410562321805401</v>
      </c>
      <c r="K41" s="14">
        <f t="shared" si="5"/>
        <v>58.324541057292677</v>
      </c>
      <c r="L41" s="14">
        <f t="shared" si="6"/>
        <v>90.265335866833979</v>
      </c>
    </row>
    <row r="42" spans="1:12" ht="37.5" x14ac:dyDescent="0.3">
      <c r="A42" s="3" t="s">
        <v>29</v>
      </c>
      <c r="B42" s="2" t="s">
        <v>28</v>
      </c>
      <c r="C42" s="12">
        <v>30175400</v>
      </c>
      <c r="D42" s="13">
        <v>30523333</v>
      </c>
      <c r="E42" s="12">
        <v>19464567</v>
      </c>
      <c r="F42" s="13">
        <v>18009769.77</v>
      </c>
      <c r="G42" s="13">
        <f t="shared" si="1"/>
        <v>12165630.23</v>
      </c>
      <c r="H42" s="13">
        <f t="shared" si="2"/>
        <v>12513563.23</v>
      </c>
      <c r="I42" s="13">
        <f t="shared" si="3"/>
        <v>1454797.2300000004</v>
      </c>
      <c r="J42" s="13">
        <f t="shared" si="4"/>
        <v>59.683615693578204</v>
      </c>
      <c r="K42" s="14">
        <f t="shared" si="5"/>
        <v>59.003286993592738</v>
      </c>
      <c r="L42" s="14">
        <f t="shared" si="6"/>
        <v>92.525920407065826</v>
      </c>
    </row>
    <row r="43" spans="1:12" x14ac:dyDescent="0.3">
      <c r="A43" s="3" t="s">
        <v>27</v>
      </c>
      <c r="B43" s="2" t="s">
        <v>26</v>
      </c>
      <c r="C43" s="12">
        <f>C44</f>
        <v>7566800</v>
      </c>
      <c r="D43" s="12">
        <f t="shared" ref="D43:F43" si="17">D44</f>
        <v>7566800</v>
      </c>
      <c r="E43" s="12">
        <f t="shared" si="17"/>
        <v>7566800</v>
      </c>
      <c r="F43" s="12">
        <f t="shared" si="17"/>
        <v>4016853.47</v>
      </c>
      <c r="G43" s="13">
        <f t="shared" si="1"/>
        <v>3549946.53</v>
      </c>
      <c r="H43" s="13">
        <f t="shared" si="2"/>
        <v>3549946.53</v>
      </c>
      <c r="I43" s="13">
        <f t="shared" si="3"/>
        <v>3549946.53</v>
      </c>
      <c r="J43" s="13">
        <f t="shared" si="4"/>
        <v>53.085233784426713</v>
      </c>
      <c r="K43" s="14">
        <f t="shared" si="5"/>
        <v>53.085233784426713</v>
      </c>
      <c r="L43" s="14">
        <f t="shared" si="6"/>
        <v>53.085233784426713</v>
      </c>
    </row>
    <row r="44" spans="1:12" x14ac:dyDescent="0.3">
      <c r="A44" s="3" t="s">
        <v>25</v>
      </c>
      <c r="B44" s="2" t="s">
        <v>24</v>
      </c>
      <c r="C44" s="12">
        <v>7566800</v>
      </c>
      <c r="D44" s="12">
        <v>7566800</v>
      </c>
      <c r="E44" s="12">
        <v>7566800</v>
      </c>
      <c r="F44" s="13">
        <v>4016853.47</v>
      </c>
      <c r="G44" s="13">
        <f t="shared" si="1"/>
        <v>3549946.53</v>
      </c>
      <c r="H44" s="13">
        <f t="shared" si="2"/>
        <v>3549946.53</v>
      </c>
      <c r="I44" s="13">
        <f>E44-F44</f>
        <v>3549946.53</v>
      </c>
      <c r="J44" s="13">
        <f t="shared" si="4"/>
        <v>53.085233784426713</v>
      </c>
      <c r="K44" s="14">
        <f t="shared" si="5"/>
        <v>53.085233784426713</v>
      </c>
      <c r="L44" s="14">
        <f t="shared" si="6"/>
        <v>53.085233784426713</v>
      </c>
    </row>
    <row r="45" spans="1:12" x14ac:dyDescent="0.3">
      <c r="A45" s="3" t="s">
        <v>23</v>
      </c>
      <c r="B45" s="2" t="s">
        <v>22</v>
      </c>
      <c r="C45" s="12">
        <f>SUM(C46:C49)</f>
        <v>259282800</v>
      </c>
      <c r="D45" s="12">
        <f t="shared" ref="D45:F45" si="18">SUM(D46:D49)</f>
        <v>344023946.49000001</v>
      </c>
      <c r="E45" s="12">
        <f t="shared" si="18"/>
        <v>286490159.49000001</v>
      </c>
      <c r="F45" s="12">
        <f t="shared" si="18"/>
        <v>207302218.69</v>
      </c>
      <c r="G45" s="13">
        <f t="shared" si="1"/>
        <v>51980581.310000002</v>
      </c>
      <c r="H45" s="13">
        <f t="shared" si="2"/>
        <v>136721727.80000001</v>
      </c>
      <c r="I45" s="13">
        <f t="shared" si="3"/>
        <v>79187940.800000012</v>
      </c>
      <c r="J45" s="13">
        <f t="shared" si="4"/>
        <v>79.952167552186253</v>
      </c>
      <c r="K45" s="14">
        <f t="shared" si="5"/>
        <v>60.258078196317008</v>
      </c>
      <c r="L45" s="14">
        <f t="shared" si="6"/>
        <v>72.359280702357225</v>
      </c>
    </row>
    <row r="46" spans="1:12" x14ac:dyDescent="0.3">
      <c r="A46" s="3" t="s">
        <v>21</v>
      </c>
      <c r="B46" s="2" t="s">
        <v>20</v>
      </c>
      <c r="C46" s="12">
        <v>9352800</v>
      </c>
      <c r="D46" s="13">
        <v>9352800</v>
      </c>
      <c r="E46" s="12">
        <v>8714245</v>
      </c>
      <c r="F46" s="13">
        <v>8597842.9299999997</v>
      </c>
      <c r="G46" s="13">
        <f t="shared" si="1"/>
        <v>754957.0700000003</v>
      </c>
      <c r="H46" s="13">
        <f t="shared" si="2"/>
        <v>754957.0700000003</v>
      </c>
      <c r="I46" s="13">
        <f t="shared" si="3"/>
        <v>116402.0700000003</v>
      </c>
      <c r="J46" s="13">
        <f t="shared" si="4"/>
        <v>91.928010114618075</v>
      </c>
      <c r="K46" s="14">
        <f t="shared" si="5"/>
        <v>91.928010114618075</v>
      </c>
      <c r="L46" s="14">
        <f t="shared" si="6"/>
        <v>98.66423230010173</v>
      </c>
    </row>
    <row r="47" spans="1:12" x14ac:dyDescent="0.3">
      <c r="A47" s="3" t="s">
        <v>19</v>
      </c>
      <c r="B47" s="2" t="s">
        <v>18</v>
      </c>
      <c r="C47" s="12">
        <v>32102200</v>
      </c>
      <c r="D47" s="13">
        <v>33602200</v>
      </c>
      <c r="E47" s="12">
        <v>12450000</v>
      </c>
      <c r="F47" s="13">
        <v>3289640</v>
      </c>
      <c r="G47" s="13">
        <f t="shared" si="1"/>
        <v>28812560</v>
      </c>
      <c r="H47" s="13">
        <f t="shared" si="2"/>
        <v>30312560</v>
      </c>
      <c r="I47" s="13">
        <f t="shared" si="3"/>
        <v>9160360</v>
      </c>
      <c r="J47" s="13">
        <f t="shared" si="4"/>
        <v>10.24739737463476</v>
      </c>
      <c r="K47" s="14">
        <f t="shared" si="5"/>
        <v>9.7899542291873747</v>
      </c>
      <c r="L47" s="14">
        <v>0</v>
      </c>
    </row>
    <row r="48" spans="1:12" x14ac:dyDescent="0.3">
      <c r="A48" s="3" t="s">
        <v>17</v>
      </c>
      <c r="B48" s="2" t="s">
        <v>16</v>
      </c>
      <c r="C48" s="12">
        <v>179441400</v>
      </c>
      <c r="D48" s="13">
        <v>261576449.48999998</v>
      </c>
      <c r="E48" s="12">
        <v>236400017.49000001</v>
      </c>
      <c r="F48" s="13">
        <v>169927566.65000001</v>
      </c>
      <c r="G48" s="13">
        <f t="shared" si="1"/>
        <v>9513833.349999994</v>
      </c>
      <c r="H48" s="13">
        <f t="shared" si="2"/>
        <v>91648882.839999974</v>
      </c>
      <c r="I48" s="13">
        <f t="shared" si="3"/>
        <v>66472450.840000004</v>
      </c>
      <c r="J48" s="13">
        <f t="shared" si="4"/>
        <v>94.698083413303735</v>
      </c>
      <c r="K48" s="14">
        <f t="shared" si="5"/>
        <v>64.96286916551955</v>
      </c>
      <c r="L48" s="14">
        <f t="shared" si="6"/>
        <v>71.881368053277811</v>
      </c>
    </row>
    <row r="49" spans="1:12" x14ac:dyDescent="0.3">
      <c r="A49" s="3" t="s">
        <v>15</v>
      </c>
      <c r="B49" s="2" t="s">
        <v>14</v>
      </c>
      <c r="C49" s="12">
        <v>38386400</v>
      </c>
      <c r="D49" s="13">
        <v>39492497</v>
      </c>
      <c r="E49" s="12">
        <v>28925897</v>
      </c>
      <c r="F49" s="13">
        <v>25487169.109999999</v>
      </c>
      <c r="G49" s="13">
        <f t="shared" si="1"/>
        <v>12899230.890000001</v>
      </c>
      <c r="H49" s="13">
        <f t="shared" si="2"/>
        <v>14005327.890000001</v>
      </c>
      <c r="I49" s="13">
        <f t="shared" si="3"/>
        <v>3438727.8900000006</v>
      </c>
      <c r="J49" s="13">
        <f t="shared" si="4"/>
        <v>66.396351598482795</v>
      </c>
      <c r="K49" s="14">
        <f t="shared" si="5"/>
        <v>64.536737471930422</v>
      </c>
      <c r="L49" s="14">
        <f t="shared" si="6"/>
        <v>88.111940348816148</v>
      </c>
    </row>
    <row r="50" spans="1:12" x14ac:dyDescent="0.3">
      <c r="A50" s="3" t="s">
        <v>13</v>
      </c>
      <c r="B50" s="2" t="s">
        <v>12</v>
      </c>
      <c r="C50" s="12">
        <f>SUM(C51:C54)</f>
        <v>1179234188</v>
      </c>
      <c r="D50" s="12">
        <f t="shared" ref="D50:F50" si="19">SUM(D51:D54)</f>
        <v>726506166</v>
      </c>
      <c r="E50" s="12">
        <f t="shared" si="19"/>
        <v>544342640</v>
      </c>
      <c r="F50" s="12">
        <f t="shared" si="19"/>
        <v>515258460.61000001</v>
      </c>
      <c r="G50" s="13">
        <f t="shared" si="1"/>
        <v>663975727.38999999</v>
      </c>
      <c r="H50" s="13">
        <f t="shared" si="2"/>
        <v>211247705.38999999</v>
      </c>
      <c r="I50" s="13">
        <f t="shared" si="3"/>
        <v>29084179.389999986</v>
      </c>
      <c r="J50" s="13">
        <f t="shared" si="4"/>
        <v>43.694328561139038</v>
      </c>
      <c r="K50" s="14">
        <f t="shared" si="5"/>
        <v>70.922792499740467</v>
      </c>
      <c r="L50" s="14">
        <f t="shared" si="6"/>
        <v>94.657008793211574</v>
      </c>
    </row>
    <row r="51" spans="1:12" x14ac:dyDescent="0.3">
      <c r="A51" s="3" t="s">
        <v>11</v>
      </c>
      <c r="B51" s="2" t="s">
        <v>10</v>
      </c>
      <c r="C51" s="12">
        <v>610535232</v>
      </c>
      <c r="D51" s="13">
        <v>690936120</v>
      </c>
      <c r="E51" s="12">
        <v>520059840</v>
      </c>
      <c r="F51" s="13">
        <v>494583333.85000002</v>
      </c>
      <c r="G51" s="13">
        <f t="shared" si="1"/>
        <v>115951898.14999998</v>
      </c>
      <c r="H51" s="13">
        <f t="shared" si="2"/>
        <v>196352786.14999998</v>
      </c>
      <c r="I51" s="13">
        <f t="shared" si="3"/>
        <v>25476506.149999976</v>
      </c>
      <c r="J51" s="13">
        <f t="shared" si="4"/>
        <v>81.008156110800826</v>
      </c>
      <c r="K51" s="14">
        <f t="shared" si="5"/>
        <v>71.581629550645005</v>
      </c>
      <c r="L51" s="14">
        <f t="shared" si="6"/>
        <v>95.101235628961462</v>
      </c>
    </row>
    <row r="52" spans="1:12" x14ac:dyDescent="0.3">
      <c r="A52" s="3" t="s">
        <v>9</v>
      </c>
      <c r="B52" s="2" t="s">
        <v>8</v>
      </c>
      <c r="C52" s="12">
        <v>545162161</v>
      </c>
      <c r="D52" s="13">
        <v>11838998</v>
      </c>
      <c r="E52" s="12">
        <v>7410787</v>
      </c>
      <c r="F52" s="13">
        <v>4688510.5600000005</v>
      </c>
      <c r="G52" s="13">
        <f t="shared" si="1"/>
        <v>540473650.44000006</v>
      </c>
      <c r="H52" s="13">
        <f t="shared" si="2"/>
        <v>7150487.4399999995</v>
      </c>
      <c r="I52" s="13">
        <f t="shared" si="3"/>
        <v>2722276.4399999995</v>
      </c>
      <c r="J52" s="13">
        <f t="shared" si="4"/>
        <v>0.86002127356010694</v>
      </c>
      <c r="K52" s="14">
        <f t="shared" si="5"/>
        <v>39.602258231651028</v>
      </c>
      <c r="L52" s="14">
        <f t="shared" si="6"/>
        <v>63.266027751168672</v>
      </c>
    </row>
    <row r="53" spans="1:12" x14ac:dyDescent="0.3">
      <c r="A53" s="3" t="s">
        <v>106</v>
      </c>
      <c r="B53" s="2" t="s">
        <v>107</v>
      </c>
      <c r="C53" s="12">
        <v>1939895</v>
      </c>
      <c r="D53" s="13">
        <v>1939895</v>
      </c>
      <c r="E53" s="12">
        <v>1939895</v>
      </c>
      <c r="F53" s="13">
        <v>1939895</v>
      </c>
      <c r="G53" s="13">
        <f t="shared" si="1"/>
        <v>0</v>
      </c>
      <c r="H53" s="13">
        <f t="shared" si="2"/>
        <v>0</v>
      </c>
      <c r="I53" s="13">
        <f t="shared" si="3"/>
        <v>0</v>
      </c>
      <c r="J53" s="13">
        <f t="shared" si="4"/>
        <v>100</v>
      </c>
      <c r="K53" s="14">
        <f t="shared" si="5"/>
        <v>100</v>
      </c>
      <c r="L53" s="14">
        <f t="shared" si="6"/>
        <v>100</v>
      </c>
    </row>
    <row r="54" spans="1:12" ht="37.5" x14ac:dyDescent="0.3">
      <c r="A54" s="3" t="s">
        <v>7</v>
      </c>
      <c r="B54" s="2" t="s">
        <v>6</v>
      </c>
      <c r="C54" s="12">
        <v>21596900</v>
      </c>
      <c r="D54" s="13">
        <v>21791153</v>
      </c>
      <c r="E54" s="12">
        <v>14932118</v>
      </c>
      <c r="F54" s="13">
        <v>14046721.199999999</v>
      </c>
      <c r="G54" s="13">
        <f t="shared" si="1"/>
        <v>7550178.8000000007</v>
      </c>
      <c r="H54" s="13">
        <f t="shared" si="2"/>
        <v>7744431.8000000007</v>
      </c>
      <c r="I54" s="13">
        <f t="shared" si="3"/>
        <v>885396.80000000075</v>
      </c>
      <c r="J54" s="13">
        <f t="shared" si="4"/>
        <v>65.040451175863197</v>
      </c>
      <c r="K54" s="14">
        <f t="shared" si="5"/>
        <v>64.460660709417255</v>
      </c>
      <c r="L54" s="14">
        <f t="shared" si="6"/>
        <v>94.070521007133749</v>
      </c>
    </row>
    <row r="55" spans="1:12" x14ac:dyDescent="0.3">
      <c r="A55" s="3" t="s">
        <v>5</v>
      </c>
      <c r="B55" s="2" t="s">
        <v>4</v>
      </c>
      <c r="C55" s="12">
        <f>SUM(C56:C57)</f>
        <v>39872500</v>
      </c>
      <c r="D55" s="12">
        <f t="shared" ref="D55:F55" si="20">SUM(D56:D57)</f>
        <v>41046569</v>
      </c>
      <c r="E55" s="12">
        <f t="shared" si="20"/>
        <v>28666606</v>
      </c>
      <c r="F55" s="12">
        <f t="shared" si="20"/>
        <v>26858934.649999999</v>
      </c>
      <c r="G55" s="13">
        <f t="shared" si="1"/>
        <v>13013565.350000001</v>
      </c>
      <c r="H55" s="13">
        <f t="shared" si="2"/>
        <v>14187634.350000001</v>
      </c>
      <c r="I55" s="13">
        <f t="shared" si="3"/>
        <v>1807671.3500000015</v>
      </c>
      <c r="J55" s="13">
        <f t="shared" si="4"/>
        <v>67.362053169477704</v>
      </c>
      <c r="K55" s="14">
        <f t="shared" si="5"/>
        <v>65.43527340860085</v>
      </c>
      <c r="L55" s="14">
        <f t="shared" si="6"/>
        <v>93.694156364377406</v>
      </c>
    </row>
    <row r="56" spans="1:12" x14ac:dyDescent="0.3">
      <c r="A56" s="3" t="s">
        <v>3</v>
      </c>
      <c r="B56" s="2" t="s">
        <v>2</v>
      </c>
      <c r="C56" s="12">
        <v>23983900</v>
      </c>
      <c r="D56" s="13">
        <v>24591191</v>
      </c>
      <c r="E56" s="12">
        <v>16423685</v>
      </c>
      <c r="F56" s="13">
        <v>15256550.800000001</v>
      </c>
      <c r="G56" s="13">
        <f t="shared" si="1"/>
        <v>8727349.1999999993</v>
      </c>
      <c r="H56" s="13">
        <f t="shared" si="2"/>
        <v>9334640.1999999993</v>
      </c>
      <c r="I56" s="13">
        <f t="shared" si="3"/>
        <v>1167134.1999999993</v>
      </c>
      <c r="J56" s="13">
        <f t="shared" si="4"/>
        <v>63.611634471457933</v>
      </c>
      <c r="K56" s="14">
        <f t="shared" si="5"/>
        <v>62.04071531143002</v>
      </c>
      <c r="L56" s="14">
        <f t="shared" si="6"/>
        <v>92.893591176401642</v>
      </c>
    </row>
    <row r="57" spans="1:12" x14ac:dyDescent="0.3">
      <c r="A57" s="3" t="s">
        <v>1</v>
      </c>
      <c r="B57" s="2" t="s">
        <v>0</v>
      </c>
      <c r="C57" s="12">
        <v>15888600</v>
      </c>
      <c r="D57" s="13">
        <v>16455378</v>
      </c>
      <c r="E57" s="12">
        <v>12242921</v>
      </c>
      <c r="F57" s="13">
        <v>11602383.85</v>
      </c>
      <c r="G57" s="13">
        <f t="shared" si="1"/>
        <v>4286216.1500000004</v>
      </c>
      <c r="H57" s="13">
        <f t="shared" si="2"/>
        <v>4852994.1500000004</v>
      </c>
      <c r="I57" s="13">
        <f t="shared" si="3"/>
        <v>640537.15000000037</v>
      </c>
      <c r="J57" s="13">
        <f t="shared" si="4"/>
        <v>73.023323955540448</v>
      </c>
      <c r="K57" s="14">
        <f t="shared" si="5"/>
        <v>70.508157576203956</v>
      </c>
      <c r="L57" s="14">
        <f t="shared" si="6"/>
        <v>94.768101909666811</v>
      </c>
    </row>
    <row r="58" spans="1:12" ht="37.5" x14ac:dyDescent="0.3">
      <c r="A58" s="15" t="s">
        <v>110</v>
      </c>
      <c r="B58" s="16" t="s">
        <v>101</v>
      </c>
      <c r="C58" s="12">
        <f>C59</f>
        <v>13800</v>
      </c>
      <c r="D58" s="12">
        <f t="shared" ref="D58:F58" si="21">D59</f>
        <v>13800</v>
      </c>
      <c r="E58" s="12">
        <f t="shared" si="21"/>
        <v>12052</v>
      </c>
      <c r="F58" s="12">
        <f t="shared" si="21"/>
        <v>11356.2</v>
      </c>
      <c r="G58" s="13">
        <f t="shared" si="1"/>
        <v>2443.7999999999993</v>
      </c>
      <c r="H58" s="13">
        <f t="shared" si="2"/>
        <v>2443.7999999999993</v>
      </c>
      <c r="I58" s="13">
        <f>E58-F58</f>
        <v>695.79999999999927</v>
      </c>
      <c r="J58" s="13">
        <f t="shared" si="4"/>
        <v>82.291304347826085</v>
      </c>
      <c r="K58" s="14">
        <f t="shared" si="5"/>
        <v>82.291304347826085</v>
      </c>
      <c r="L58" s="14">
        <f t="shared" si="6"/>
        <v>94.226684367739793</v>
      </c>
    </row>
    <row r="59" spans="1:12" ht="37.5" x14ac:dyDescent="0.3">
      <c r="A59" s="15" t="s">
        <v>102</v>
      </c>
      <c r="B59" s="16" t="s">
        <v>103</v>
      </c>
      <c r="C59" s="12">
        <v>13800</v>
      </c>
      <c r="D59" s="12">
        <v>13800</v>
      </c>
      <c r="E59" s="12">
        <v>12052</v>
      </c>
      <c r="F59" s="13">
        <v>11356.2</v>
      </c>
      <c r="G59" s="13">
        <f t="shared" si="1"/>
        <v>2443.7999999999993</v>
      </c>
      <c r="H59" s="13">
        <f t="shared" si="2"/>
        <v>2443.7999999999993</v>
      </c>
      <c r="I59" s="13">
        <f t="shared" si="3"/>
        <v>695.79999999999927</v>
      </c>
      <c r="J59" s="13">
        <f t="shared" si="4"/>
        <v>82.291304347826085</v>
      </c>
      <c r="K59" s="14">
        <f t="shared" si="5"/>
        <v>82.291304347826085</v>
      </c>
      <c r="L59" s="14">
        <f t="shared" si="6"/>
        <v>94.226684367739793</v>
      </c>
    </row>
    <row r="60" spans="1:12" x14ac:dyDescent="0.3">
      <c r="D60" s="18"/>
      <c r="E60" s="18"/>
      <c r="F60" s="18"/>
    </row>
  </sheetData>
  <autoFilter ref="A4:IJ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dcterms:created xsi:type="dcterms:W3CDTF">2018-03-26T08:21:38Z</dcterms:created>
  <dcterms:modified xsi:type="dcterms:W3CDTF">2022-10-14T07:25:17Z</dcterms:modified>
</cp:coreProperties>
</file>