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75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45621"/>
</workbook>
</file>

<file path=xl/calcChain.xml><?xml version="1.0" encoding="utf-8"?>
<calcChain xmlns="http://schemas.openxmlformats.org/spreadsheetml/2006/main">
  <c r="H25" i="33" l="1"/>
  <c r="H28" i="33" s="1"/>
  <c r="H26" i="33"/>
  <c r="D26" i="33"/>
  <c r="D25" i="33"/>
  <c r="D28" i="33" s="1"/>
  <c r="H24" i="33"/>
  <c r="D24" i="33"/>
  <c r="D16" i="33"/>
  <c r="D9" i="33" l="1"/>
  <c r="M8" i="33" l="1"/>
  <c r="N8" i="33"/>
  <c r="O8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M13" i="33"/>
  <c r="N13" i="33"/>
  <c r="O13" i="33"/>
  <c r="M15" i="33"/>
  <c r="N15" i="33"/>
  <c r="O15" i="33"/>
  <c r="M16" i="33"/>
  <c r="N16" i="33"/>
  <c r="O16" i="33"/>
  <c r="M17" i="33"/>
  <c r="N17" i="33"/>
  <c r="O17" i="33"/>
  <c r="M19" i="33"/>
  <c r="N19" i="33"/>
  <c r="O19" i="33"/>
  <c r="M20" i="33"/>
  <c r="N20" i="33"/>
  <c r="O20" i="33"/>
  <c r="H16" i="33" l="1"/>
  <c r="L16" i="33" l="1"/>
  <c r="K7" i="33"/>
  <c r="E7" i="33"/>
  <c r="F7" i="33"/>
  <c r="G7" i="33"/>
  <c r="I7" i="33"/>
  <c r="J7" i="33"/>
  <c r="H13" i="33"/>
  <c r="D13" i="33"/>
  <c r="N7" i="33" l="1"/>
  <c r="M7" i="33"/>
  <c r="L13" i="33"/>
  <c r="O7" i="33"/>
  <c r="E18" i="33"/>
  <c r="F18" i="33"/>
  <c r="G18" i="33"/>
  <c r="I18" i="33"/>
  <c r="J18" i="33"/>
  <c r="N18" i="33" s="1"/>
  <c r="K18" i="33"/>
  <c r="D20" i="33"/>
  <c r="H20" i="33"/>
  <c r="L20" i="33" s="1"/>
  <c r="M18" i="33" l="1"/>
  <c r="O18" i="33"/>
  <c r="E14" i="33"/>
  <c r="F14" i="33"/>
  <c r="G14" i="33"/>
  <c r="I14" i="33"/>
  <c r="J14" i="33"/>
  <c r="K14" i="33"/>
  <c r="H17" i="33"/>
  <c r="D17" i="33"/>
  <c r="N14" i="33" l="1"/>
  <c r="L17" i="33"/>
  <c r="O14" i="33"/>
  <c r="M14" i="33"/>
  <c r="H19" i="33"/>
  <c r="D19" i="33"/>
  <c r="D11" i="33"/>
  <c r="H12" i="33"/>
  <c r="D12" i="33"/>
  <c r="H9" i="33"/>
  <c r="L9" i="33" l="1"/>
  <c r="L19" i="33"/>
  <c r="L12" i="33"/>
  <c r="D18" i="33"/>
  <c r="H18" i="33"/>
  <c r="L18" i="33" l="1"/>
  <c r="G6" i="33"/>
  <c r="J6" i="33"/>
  <c r="K6" i="33"/>
  <c r="O6" i="33" l="1"/>
  <c r="I6" i="33"/>
  <c r="F6" i="33" l="1"/>
  <c r="N6" i="33" s="1"/>
  <c r="D15" i="33"/>
  <c r="D14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K4" i="37" l="1"/>
  <c r="H12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T18" i="37"/>
  <c r="G4" i="37"/>
  <c r="W4" i="37"/>
  <c r="D4" i="37"/>
  <c r="T12" i="37"/>
  <c r="U4" i="37"/>
  <c r="L4" i="37"/>
  <c r="P4" i="37"/>
  <c r="T4" i="37" s="1"/>
  <c r="T7" i="37"/>
  <c r="D10" i="33" l="1"/>
  <c r="D8" i="33"/>
  <c r="D7" i="33" l="1"/>
  <c r="D6" i="33" s="1"/>
  <c r="H15" i="33" l="1"/>
  <c r="L15" i="33" s="1"/>
  <c r="H14" i="33" l="1"/>
  <c r="L14" i="33" s="1"/>
  <c r="H8" i="33" l="1"/>
  <c r="L8" i="33" s="1"/>
  <c r="H10" i="33"/>
  <c r="L10" i="33" s="1"/>
  <c r="H11" i="33"/>
  <c r="L11" i="33" s="1"/>
  <c r="H7" i="33" l="1"/>
  <c r="L7" i="33" s="1"/>
  <c r="H6" i="33" l="1"/>
  <c r="M7" i="36"/>
  <c r="M6" i="36"/>
  <c r="L6" i="33" l="1"/>
  <c r="L6" i="36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<sst xmlns="http://schemas.openxmlformats.org/spreadsheetml/2006/main" count="191" uniqueCount="100">
  <si>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</si>
  <si>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</si>
  <si>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</si>
  <si>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</si>
  <si>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</si>
  <si>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</si>
  <si>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</si>
  <si>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</si>
  <si>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</si>
  <si>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</si>
  <si>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</si>
  <si>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</si>
  <si>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</si>
  <si>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</si>
  <si>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</si>
  <si>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</si>
  <si>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</si>
  <si>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</si>
  <si>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</si>
  <si>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</si>
  <si>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</si>
  <si>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</si>
  <si>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</si>
  <si>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</si>
  <si>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</si>
  <si>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</si>
  <si>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</si>
  <si>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</si>
  <si>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</si>
  <si>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</si>
  <si>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</si>
  <si>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</si>
  <si>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</si>
  <si>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</si>
  <si>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</si>
  <si>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</si>
  <si>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</si>
  <si>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</si>
  <si>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</si>
  <si>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</si>
  <si>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</si>
  <si>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</si>
  <si>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</si>
  <si>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</si>
  <si>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</si>
  <si>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</si>
  <si>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</si>
  <si>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</si>
  <si>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</si>
  <si>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</si>
  <si>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</si>
  <si>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</si>
  <si>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</si>
  <si>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</si>
  <si>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</si>
  <si>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</si>
  <si>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</si>
  <si>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</si>
  <si>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</si>
  <si>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</si>
  <si>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</si>
  <si>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</si>
  <si>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</si>
  <si>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</si>
  <si>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</si>
  <si>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</si>
  <si>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</si>
  <si>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</si>
  <si>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</si>
  <si>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</si>
  <si>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</si>
  <si>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</si>
  <si>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</si>
  <si>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</si>
  <si>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</si>
  <si>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</si>
  <si>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</si>
  <si>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</si>
  <si>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</si>
  <si>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</si>
  <si>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</si>
  <si>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</si>
  <si>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</si>
  <si>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</si>
  <si>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</si>
  <si>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</si>
  <si>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</si>
  <si>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</si>
  <si>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</si>
  <si>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</si>
  <si>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</si>
  <si>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</si>
  <si>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</si>
  <si>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</si>
  <si>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Освоение на 01.11.2022  (рублей)</t>
  </si>
  <si>
    <t>срез</t>
  </si>
  <si>
    <t>график</t>
  </si>
  <si>
    <t>ДГиЗО+ДО</t>
  </si>
  <si>
    <t>откл</t>
  </si>
  <si>
    <t>Соисполнение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</si>
</sst>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80" formatCode="0.0000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2" fillId="0" borderId="0" applyFont="0" applyFill="0" applyBorder="0" applyAlignment="0" applyProtection="0"/>
  </cellStyleXfs>
  <cellXfs count="114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43" fontId="3" fillId="0" borderId="0" xfId="98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vertical="center"/>
    </xf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center"/>
    </xf>
    <xf numFmtId="0" fontId="3" fillId="25" borderId="0" xfId="0" applyFont="1" applyFill="1" applyAlignment="1">
      <alignment horizontal="right" vertical="center"/>
    </xf>
    <xf numFmtId="43" fontId="3" fillId="25" borderId="0" xfId="98" applyFont="1" applyFill="1" applyAlignment="1">
      <alignment vertical="center"/>
    </xf>
    <xf numFmtId="43" fontId="3" fillId="25" borderId="0" xfId="98" applyNumberFormat="1" applyFont="1" applyFill="1" applyAlignment="1">
      <alignment vertical="center"/>
    </xf>
    <xf numFmtId="43" fontId="3" fillId="25" borderId="0" xfId="0" applyNumberFormat="1" applyFont="1" applyFill="1" applyAlignment="1">
      <alignment vertical="center"/>
    </xf>
    <xf numFmtId="4" fontId="3" fillId="25" borderId="0" xfId="0" applyNumberFormat="1" applyFont="1" applyFill="1" applyAlignment="1">
      <alignment vertical="center"/>
    </xf>
  </cellXfs>
  <cellStyles count="9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98" builtinId="3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50" sqref="I50"/>
    </sheetView>
  </sheetViews>
  <sheetFormatPr defaultColWidth="9.140625" defaultRowHeight="18.75" outlineLevelRow="1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49.57031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7" width="9.140625" style="53"/>
    <col min="18" max="18" width="14.42578125" style="53" bestFit="1" customWidth="1"/>
    <col min="19" max="19" width="16.140625" style="53" bestFit="1" customWidth="1"/>
    <col min="20" max="20" width="21.140625" style="53" bestFit="1" customWidth="1"/>
    <col min="21" max="21" width="24.85546875" style="53" customWidth="1"/>
    <col min="22" max="16384" width="9.140625" style="53"/>
  </cols>
  <sheetData>
    <row r="1" spans="1:21" ht="62.25" customHeight="1" x14ac:dyDescent="0.25">
      <c r="A1" s="64" t="s">
        <v>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1" s="54" customFormat="1" ht="57" customHeight="1" x14ac:dyDescent="0.25">
      <c r="A2" s="71" t="s">
        <v>0</v>
      </c>
      <c r="B2" s="18" t="s">
        <v>1</v>
      </c>
      <c r="C2" s="72" t="s">
        <v>18</v>
      </c>
      <c r="D2" s="69" t="s">
        <v>92</v>
      </c>
      <c r="E2" s="69"/>
      <c r="F2" s="69"/>
      <c r="G2" s="69"/>
      <c r="H2" s="70" t="s">
        <v>94</v>
      </c>
      <c r="I2" s="70"/>
      <c r="J2" s="70"/>
      <c r="K2" s="70"/>
      <c r="L2" s="66" t="s">
        <v>93</v>
      </c>
      <c r="M2" s="67"/>
      <c r="N2" s="67"/>
      <c r="O2" s="68"/>
      <c r="T2" s="61"/>
    </row>
    <row r="3" spans="1:21" s="54" customFormat="1" ht="55.5" customHeight="1" x14ac:dyDescent="0.25">
      <c r="A3" s="71"/>
      <c r="B3" s="52" t="s">
        <v>2</v>
      </c>
      <c r="C3" s="72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  <c r="T3" s="62"/>
    </row>
    <row r="4" spans="1:21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21" s="55" customFormat="1" ht="30.75" customHeight="1" x14ac:dyDescent="0.25">
      <c r="A5" s="77" t="s">
        <v>84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T5" s="63"/>
    </row>
    <row r="6" spans="1:21" s="54" customFormat="1" ht="49.7" customHeight="1" x14ac:dyDescent="0.25">
      <c r="A6" s="20" t="s">
        <v>5</v>
      </c>
      <c r="B6" s="79" t="s">
        <v>68</v>
      </c>
      <c r="C6" s="79"/>
      <c r="D6" s="23">
        <f t="shared" ref="D6:K6" si="0">D7+D14+D18</f>
        <v>715211726</v>
      </c>
      <c r="E6" s="23">
        <f t="shared" si="0"/>
        <v>20870747.239999998</v>
      </c>
      <c r="F6" s="23">
        <f t="shared" si="0"/>
        <v>1013599.76</v>
      </c>
      <c r="G6" s="23">
        <f t="shared" si="0"/>
        <v>693327379</v>
      </c>
      <c r="H6" s="23">
        <f>H7+H14+H18</f>
        <v>533823161.36999989</v>
      </c>
      <c r="I6" s="23">
        <f t="shared" si="0"/>
        <v>17243378.810000002</v>
      </c>
      <c r="J6" s="23">
        <f t="shared" si="0"/>
        <v>829300.24</v>
      </c>
      <c r="K6" s="23">
        <f t="shared" si="0"/>
        <v>515750482.31999987</v>
      </c>
      <c r="L6" s="59">
        <f t="shared" ref="L6" si="1">H6/D6*100</f>
        <v>74.638480042202204</v>
      </c>
      <c r="M6" s="59">
        <f t="shared" ref="M6" si="2">I6/E6*100</f>
        <v>82.619843993664333</v>
      </c>
      <c r="N6" s="59">
        <f t="shared" ref="N6" si="3">J6/F6*100</f>
        <v>81.817327975689338</v>
      </c>
      <c r="O6" s="59">
        <f t="shared" ref="O6" si="4">K6/G6*100</f>
        <v>74.38772763652824</v>
      </c>
    </row>
    <row r="7" spans="1:21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656092591</v>
      </c>
      <c r="E7" s="23">
        <f t="shared" ref="E7:J7" si="5">SUM(E8:E13)</f>
        <v>18512747.239999998</v>
      </c>
      <c r="F7" s="23">
        <f t="shared" si="5"/>
        <v>1013599.76</v>
      </c>
      <c r="G7" s="23">
        <f t="shared" si="5"/>
        <v>636566244</v>
      </c>
      <c r="H7" s="23">
        <f>SUM(H8:H13)</f>
        <v>497590275.12999994</v>
      </c>
      <c r="I7" s="23">
        <f t="shared" si="5"/>
        <v>14889288.560000001</v>
      </c>
      <c r="J7" s="23">
        <f t="shared" si="5"/>
        <v>829300.24</v>
      </c>
      <c r="K7" s="23">
        <f>SUM(K8:K13)</f>
        <v>481871686.32999992</v>
      </c>
      <c r="L7" s="59">
        <f t="shared" ref="L7:L20" si="6">H7/D7*100</f>
        <v>75.841471456274974</v>
      </c>
      <c r="M7" s="59">
        <f t="shared" ref="M7:M20" si="7">I7/E7*100</f>
        <v>80.427223290928495</v>
      </c>
      <c r="N7" s="59">
        <f t="shared" ref="N7:N20" si="8">J7/F7*100</f>
        <v>81.817327975689338</v>
      </c>
      <c r="O7" s="59">
        <f t="shared" ref="O7:O20" si="9">K7/G7*100</f>
        <v>75.698592388760076</v>
      </c>
    </row>
    <row r="8" spans="1:21" s="54" customFormat="1" ht="55.5" customHeight="1" x14ac:dyDescent="0.25">
      <c r="A8" s="73" t="s">
        <v>76</v>
      </c>
      <c r="B8" s="75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247900</v>
      </c>
      <c r="I8" s="17">
        <v>0</v>
      </c>
      <c r="J8" s="17">
        <v>0</v>
      </c>
      <c r="K8" s="17">
        <v>247900</v>
      </c>
      <c r="L8" s="17">
        <f t="shared" si="6"/>
        <v>82.862586489287025</v>
      </c>
      <c r="M8" s="17" t="e">
        <f t="shared" si="7"/>
        <v>#DIV/0!</v>
      </c>
      <c r="N8" s="17" t="e">
        <f t="shared" si="8"/>
        <v>#DIV/0!</v>
      </c>
      <c r="O8" s="17">
        <f t="shared" si="9"/>
        <v>82.862586489287025</v>
      </c>
    </row>
    <row r="9" spans="1:21" s="54" customFormat="1" ht="83.1" customHeight="1" x14ac:dyDescent="0.25">
      <c r="A9" s="74"/>
      <c r="B9" s="76"/>
      <c r="C9" s="15" t="s">
        <v>4</v>
      </c>
      <c r="D9" s="16">
        <f>SUM(E9:G9)</f>
        <v>4860171</v>
      </c>
      <c r="E9" s="16">
        <v>0</v>
      </c>
      <c r="F9" s="16">
        <v>0</v>
      </c>
      <c r="G9" s="16">
        <v>4860171</v>
      </c>
      <c r="H9" s="17">
        <f t="shared" si="10"/>
        <v>3067862.66</v>
      </c>
      <c r="I9" s="17">
        <v>0</v>
      </c>
      <c r="J9" s="17">
        <v>0</v>
      </c>
      <c r="K9" s="17">
        <v>3067862.66</v>
      </c>
      <c r="L9" s="17">
        <f t="shared" si="6"/>
        <v>63.122525112799529</v>
      </c>
      <c r="M9" s="17" t="e">
        <f t="shared" si="7"/>
        <v>#DIV/0!</v>
      </c>
      <c r="N9" s="17" t="e">
        <f t="shared" si="8"/>
        <v>#DIV/0!</v>
      </c>
      <c r="O9" s="17">
        <f t="shared" si="9"/>
        <v>63.122525112799529</v>
      </c>
      <c r="T9" s="61"/>
      <c r="U9" s="61"/>
    </row>
    <row r="10" spans="1:21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889967</v>
      </c>
      <c r="E10" s="16">
        <v>0</v>
      </c>
      <c r="F10" s="16">
        <v>0</v>
      </c>
      <c r="G10" s="16">
        <v>889967</v>
      </c>
      <c r="H10" s="17">
        <f t="shared" si="10"/>
        <v>745564.47</v>
      </c>
      <c r="I10" s="17">
        <v>0</v>
      </c>
      <c r="J10" s="17">
        <v>0</v>
      </c>
      <c r="K10" s="16">
        <v>745564.47</v>
      </c>
      <c r="L10" s="17">
        <f t="shared" si="6"/>
        <v>83.77439500565751</v>
      </c>
      <c r="M10" s="17" t="e">
        <f t="shared" si="7"/>
        <v>#DIV/0!</v>
      </c>
      <c r="N10" s="17" t="e">
        <f t="shared" si="8"/>
        <v>#DIV/0!</v>
      </c>
      <c r="O10" s="17">
        <f t="shared" si="9"/>
        <v>83.77439500565751</v>
      </c>
      <c r="T10" s="61"/>
      <c r="U10" s="61"/>
    </row>
    <row r="11" spans="1:21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2434320</v>
      </c>
      <c r="I11" s="17">
        <v>1825740</v>
      </c>
      <c r="J11" s="17">
        <v>0</v>
      </c>
      <c r="K11" s="17">
        <v>608580</v>
      </c>
      <c r="L11" s="17">
        <f t="shared" si="6"/>
        <v>85.552942367248704</v>
      </c>
      <c r="M11" s="17">
        <f t="shared" si="7"/>
        <v>85.552942367248704</v>
      </c>
      <c r="N11" s="17" t="e">
        <f t="shared" si="8"/>
        <v>#DIV/0!</v>
      </c>
      <c r="O11" s="17">
        <f t="shared" si="9"/>
        <v>85.552942367248704</v>
      </c>
    </row>
    <row r="12" spans="1:21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645257992</v>
      </c>
      <c r="E12" s="16">
        <v>15549400</v>
      </c>
      <c r="F12" s="16">
        <v>0</v>
      </c>
      <c r="G12" s="16">
        <v>629708592</v>
      </c>
      <c r="H12" s="17">
        <f t="shared" si="10"/>
        <v>489154732.99999994</v>
      </c>
      <c r="I12" s="17">
        <v>12049948.800000001</v>
      </c>
      <c r="J12" s="17">
        <v>0</v>
      </c>
      <c r="K12" s="17">
        <v>477104784.19999993</v>
      </c>
      <c r="L12" s="17">
        <f t="shared" si="6"/>
        <v>75.807620992627704</v>
      </c>
      <c r="M12" s="17">
        <f t="shared" si="7"/>
        <v>77.494622300538936</v>
      </c>
      <c r="N12" s="17" t="e">
        <f t="shared" si="8"/>
        <v>#DIV/0!</v>
      </c>
      <c r="O12" s="17">
        <f t="shared" si="9"/>
        <v>75.765963853959917</v>
      </c>
    </row>
    <row r="13" spans="1:21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829300.24</v>
      </c>
      <c r="F13" s="16">
        <v>1013599.76</v>
      </c>
      <c r="G13" s="16">
        <v>96995</v>
      </c>
      <c r="H13" s="17">
        <f t="shared" si="10"/>
        <v>1939895</v>
      </c>
      <c r="I13" s="16">
        <v>1013599.76</v>
      </c>
      <c r="J13" s="16">
        <v>829300.24</v>
      </c>
      <c r="K13" s="16">
        <v>96995</v>
      </c>
      <c r="L13" s="17">
        <f t="shared" si="6"/>
        <v>100</v>
      </c>
      <c r="M13" s="17">
        <f t="shared" si="7"/>
        <v>122.22349772863927</v>
      </c>
      <c r="N13" s="17">
        <f t="shared" si="8"/>
        <v>81.817327975689338</v>
      </c>
      <c r="O13" s="17">
        <f t="shared" si="9"/>
        <v>100</v>
      </c>
    </row>
    <row r="14" spans="1:21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37342482</v>
      </c>
      <c r="E14" s="21">
        <f t="shared" ref="E14:K14" si="12">SUM(E15:E17)</f>
        <v>2358000</v>
      </c>
      <c r="F14" s="21">
        <f t="shared" si="12"/>
        <v>0</v>
      </c>
      <c r="G14" s="21">
        <f t="shared" si="12"/>
        <v>34984482</v>
      </c>
      <c r="H14" s="21">
        <f t="shared" si="12"/>
        <v>20881000.710000001</v>
      </c>
      <c r="I14" s="21">
        <f t="shared" si="12"/>
        <v>2354090.25</v>
      </c>
      <c r="J14" s="21">
        <f t="shared" si="12"/>
        <v>0</v>
      </c>
      <c r="K14" s="21">
        <f t="shared" si="12"/>
        <v>18526910.460000001</v>
      </c>
      <c r="L14" s="59">
        <f t="shared" si="6"/>
        <v>55.917549106671594</v>
      </c>
      <c r="M14" s="59">
        <f t="shared" si="7"/>
        <v>99.834192111959283</v>
      </c>
      <c r="N14" s="59" t="e">
        <f t="shared" si="8"/>
        <v>#DIV/0!</v>
      </c>
      <c r="O14" s="59">
        <f t="shared" si="9"/>
        <v>52.95750973245795</v>
      </c>
    </row>
    <row r="15" spans="1:21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2358000</v>
      </c>
      <c r="E15" s="16">
        <v>2358000</v>
      </c>
      <c r="F15" s="16">
        <v>0</v>
      </c>
      <c r="G15" s="16">
        <v>0</v>
      </c>
      <c r="H15" s="17">
        <f>SUM(I15:K15)</f>
        <v>2354090.25</v>
      </c>
      <c r="I15" s="17">
        <v>2354090.25</v>
      </c>
      <c r="J15" s="17">
        <v>0</v>
      </c>
      <c r="K15" s="17">
        <v>0</v>
      </c>
      <c r="L15" s="17">
        <f t="shared" si="6"/>
        <v>99.834192111959283</v>
      </c>
      <c r="M15" s="17">
        <f t="shared" si="7"/>
        <v>99.834192111959283</v>
      </c>
      <c r="N15" s="17" t="e">
        <f t="shared" si="8"/>
        <v>#DIV/0!</v>
      </c>
      <c r="O15" s="17" t="e">
        <f t="shared" si="9"/>
        <v>#DIV/0!</v>
      </c>
    </row>
    <row r="16" spans="1:21" s="54" customFormat="1" ht="42" customHeight="1" x14ac:dyDescent="0.25">
      <c r="A16" s="73" t="s">
        <v>81</v>
      </c>
      <c r="B16" s="75" t="s">
        <v>75</v>
      </c>
      <c r="C16" s="15" t="s">
        <v>53</v>
      </c>
      <c r="D16" s="16">
        <f>SUM(E16:G16)</f>
        <v>34984482</v>
      </c>
      <c r="E16" s="16">
        <v>0</v>
      </c>
      <c r="F16" s="16">
        <v>0</v>
      </c>
      <c r="G16" s="16">
        <v>34984482</v>
      </c>
      <c r="H16" s="17">
        <f>SUM(I16:K16)</f>
        <v>18526910.460000001</v>
      </c>
      <c r="I16" s="17">
        <v>0</v>
      </c>
      <c r="J16" s="17">
        <v>0</v>
      </c>
      <c r="K16" s="17">
        <v>18526910.460000001</v>
      </c>
      <c r="L16" s="17">
        <f t="shared" si="6"/>
        <v>52.95750973245795</v>
      </c>
      <c r="M16" s="17" t="e">
        <f t="shared" si="7"/>
        <v>#DIV/0!</v>
      </c>
      <c r="N16" s="17" t="e">
        <f t="shared" si="8"/>
        <v>#DIV/0!</v>
      </c>
      <c r="O16" s="17">
        <f t="shared" si="9"/>
        <v>52.95750973245795</v>
      </c>
    </row>
    <row r="17" spans="1:15" s="54" customFormat="1" ht="52.35" customHeight="1" x14ac:dyDescent="0.25">
      <c r="A17" s="74"/>
      <c r="B17" s="76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21776653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21776653</v>
      </c>
      <c r="H18" s="21">
        <f t="shared" si="13"/>
        <v>15351885.529999999</v>
      </c>
      <c r="I18" s="21">
        <f t="shared" si="13"/>
        <v>0</v>
      </c>
      <c r="J18" s="21">
        <f t="shared" si="13"/>
        <v>0</v>
      </c>
      <c r="K18" s="21">
        <f t="shared" si="13"/>
        <v>15351885.529999999</v>
      </c>
      <c r="L18" s="59">
        <f t="shared" si="6"/>
        <v>70.496992949283793</v>
      </c>
      <c r="M18" s="59" t="e">
        <f t="shared" si="7"/>
        <v>#DIV/0!</v>
      </c>
      <c r="N18" s="59" t="e">
        <f t="shared" si="8"/>
        <v>#DIV/0!</v>
      </c>
      <c r="O18" s="59">
        <f t="shared" si="9"/>
        <v>70.496992949283793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21776653</v>
      </c>
      <c r="E19" s="16">
        <v>0</v>
      </c>
      <c r="F19" s="16">
        <v>0</v>
      </c>
      <c r="G19" s="16">
        <v>21776653</v>
      </c>
      <c r="H19" s="17">
        <f>SUM(I19:K19)</f>
        <v>15351885.529999999</v>
      </c>
      <c r="I19" s="17">
        <v>0</v>
      </c>
      <c r="J19" s="17">
        <v>0</v>
      </c>
      <c r="K19" s="17">
        <v>15351885.529999999</v>
      </c>
      <c r="L19" s="17">
        <f t="shared" si="6"/>
        <v>70.496992949283793</v>
      </c>
      <c r="M19" s="17" t="e">
        <f t="shared" si="7"/>
        <v>#DIV/0!</v>
      </c>
      <c r="N19" s="17" t="e">
        <f t="shared" si="8"/>
        <v>#DIV/0!</v>
      </c>
      <c r="O19" s="17">
        <f t="shared" si="9"/>
        <v>70.496992949283793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  <row r="23" spans="1:15" hidden="1" outlineLevel="1" x14ac:dyDescent="0.25">
      <c r="A23" s="107"/>
      <c r="B23" s="108"/>
      <c r="C23" s="109" t="s">
        <v>95</v>
      </c>
      <c r="D23" s="110">
        <v>683455484</v>
      </c>
      <c r="E23" s="110"/>
      <c r="F23" s="110"/>
      <c r="G23" s="110"/>
      <c r="H23" s="111">
        <v>517562068.56</v>
      </c>
    </row>
    <row r="24" spans="1:15" hidden="1" outlineLevel="1" x14ac:dyDescent="0.25">
      <c r="A24" s="107"/>
      <c r="B24" s="108"/>
      <c r="C24" s="109" t="s">
        <v>96</v>
      </c>
      <c r="D24" s="110">
        <f>D6</f>
        <v>715211726</v>
      </c>
      <c r="E24" s="110"/>
      <c r="F24" s="110"/>
      <c r="G24" s="110"/>
      <c r="H24" s="111">
        <f>H6</f>
        <v>533823161.36999989</v>
      </c>
    </row>
    <row r="25" spans="1:15" hidden="1" outlineLevel="1" x14ac:dyDescent="0.25">
      <c r="A25" s="107"/>
      <c r="B25" s="108"/>
      <c r="C25" s="109" t="s">
        <v>98</v>
      </c>
      <c r="D25" s="112">
        <f>D24-D23</f>
        <v>31756242</v>
      </c>
      <c r="E25" s="110"/>
      <c r="F25" s="110"/>
      <c r="G25" s="108"/>
      <c r="H25" s="112">
        <f>ROUND(H24-H23,2)</f>
        <v>16261092.810000001</v>
      </c>
    </row>
    <row r="26" spans="1:15" hidden="1" outlineLevel="1" x14ac:dyDescent="0.25">
      <c r="A26" s="107"/>
      <c r="B26" s="108"/>
      <c r="C26" s="109" t="s">
        <v>97</v>
      </c>
      <c r="D26" s="112">
        <f>D16+D8</f>
        <v>35283652</v>
      </c>
      <c r="E26" s="113"/>
      <c r="F26" s="113"/>
      <c r="G26" s="108"/>
      <c r="H26" s="112">
        <f>H16+H8</f>
        <v>18774810.460000001</v>
      </c>
    </row>
    <row r="27" spans="1:15" hidden="1" outlineLevel="1" x14ac:dyDescent="0.25">
      <c r="A27" s="107"/>
      <c r="B27" s="108"/>
      <c r="C27" s="109" t="s">
        <v>99</v>
      </c>
      <c r="D27" s="112">
        <v>3527410</v>
      </c>
      <c r="E27" s="108"/>
      <c r="F27" s="108"/>
      <c r="G27" s="108"/>
      <c r="H27" s="112">
        <v>2513717.65</v>
      </c>
    </row>
    <row r="28" spans="1:15" hidden="1" outlineLevel="1" x14ac:dyDescent="0.25">
      <c r="D28" s="105">
        <f>D26-D25-D27</f>
        <v>0</v>
      </c>
      <c r="H28" s="105">
        <f>H26-H25-H27</f>
        <v>0</v>
      </c>
    </row>
    <row r="29" spans="1:15" collapsed="1" x14ac:dyDescent="0.25"/>
    <row r="30" spans="1:15" x14ac:dyDescent="0.25">
      <c r="H30" s="106"/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1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2.25" customHeight="1" x14ac:dyDescent="0.25">
      <c r="A2" s="83" t="s">
        <v>0</v>
      </c>
      <c r="B2" s="2" t="s">
        <v>1</v>
      </c>
      <c r="C2" s="84" t="s">
        <v>18</v>
      </c>
      <c r="D2" s="85" t="s">
        <v>38</v>
      </c>
      <c r="E2" s="85"/>
      <c r="F2" s="85"/>
      <c r="G2" s="86" t="s">
        <v>46</v>
      </c>
      <c r="H2" s="86"/>
      <c r="I2" s="86"/>
      <c r="J2" s="87" t="s">
        <v>44</v>
      </c>
      <c r="K2" s="88"/>
      <c r="L2" s="89"/>
      <c r="M2" s="90" t="s">
        <v>39</v>
      </c>
      <c r="N2" s="90" t="s">
        <v>40</v>
      </c>
    </row>
    <row r="3" spans="1:14" ht="25.5" x14ac:dyDescent="0.25">
      <c r="A3" s="83"/>
      <c r="B3" s="3" t="s">
        <v>2</v>
      </c>
      <c r="C3" s="84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91"/>
      <c r="N3" s="91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80" t="s">
        <v>42</v>
      </c>
      <c r="C5" s="80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9" t="s">
        <v>0</v>
      </c>
      <c r="B1" s="27" t="s">
        <v>1</v>
      </c>
      <c r="C1" s="100" t="s">
        <v>18</v>
      </c>
      <c r="D1" s="101" t="s">
        <v>56</v>
      </c>
      <c r="E1" s="101"/>
      <c r="F1" s="101"/>
      <c r="G1" s="101"/>
      <c r="H1" s="101" t="s">
        <v>57</v>
      </c>
      <c r="I1" s="101"/>
      <c r="J1" s="101"/>
      <c r="K1" s="101"/>
      <c r="L1" s="102" t="s">
        <v>67</v>
      </c>
      <c r="M1" s="103"/>
      <c r="N1" s="103"/>
      <c r="O1" s="104"/>
      <c r="P1" s="96" t="s">
        <v>58</v>
      </c>
      <c r="Q1" s="96"/>
      <c r="R1" s="96"/>
      <c r="S1" s="96"/>
      <c r="T1" s="96" t="s">
        <v>59</v>
      </c>
      <c r="U1" s="97"/>
      <c r="V1" s="97"/>
      <c r="W1" s="97"/>
    </row>
    <row r="2" spans="1:23" ht="22.5" x14ac:dyDescent="0.25">
      <c r="A2" s="99"/>
      <c r="B2" s="27" t="s">
        <v>2</v>
      </c>
      <c r="C2" s="100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8" t="s">
        <v>25</v>
      </c>
      <c r="B4" s="98"/>
      <c r="C4" s="98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80" t="s">
        <v>10</v>
      </c>
      <c r="C5" s="80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80" t="s">
        <v>61</v>
      </c>
      <c r="C7" s="80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80" t="s">
        <v>12</v>
      </c>
      <c r="C12" s="80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92" t="s">
        <v>13</v>
      </c>
      <c r="C14" s="93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90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4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4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5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ПК</cp:lastModifiedBy>
  <cp:lastPrinted>2022-09-01T13:31:38Z</cp:lastPrinted>
  <dcterms:created xsi:type="dcterms:W3CDTF">2012-05-22T08:33:39Z</dcterms:created>
  <dcterms:modified xsi:type="dcterms:W3CDTF">2022-11-07T13:22:52Z</dcterms:modified>
</cp:coreProperties>
</file>