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2\common\ПРОГРАММА НА 2020 ГОД\программа 2022\"/>
    </mc:Choice>
  </mc:AlternateContent>
  <bookViews>
    <workbookView xWindow="0" yWindow="0" windowWidth="28800" windowHeight="12435"/>
  </bookViews>
  <sheets>
    <sheet name="август 2022" sheetId="54" r:id="rId1"/>
    <sheet name="июль 2022 " sheetId="53" r:id="rId2"/>
    <sheet name="июнь 2022" sheetId="52" r:id="rId3"/>
    <sheet name="май 2022" sheetId="49" r:id="rId4"/>
    <sheet name="апрель 2022 " sheetId="48" r:id="rId5"/>
    <sheet name="март 2022" sheetId="47" r:id="rId6"/>
    <sheet name="февраль 2022" sheetId="50" r:id="rId7"/>
    <sheet name="январь 2022" sheetId="51" r:id="rId8"/>
    <sheet name="декабрь 2021" sheetId="46" r:id="rId9"/>
    <sheet name="ноябрь 2021" sheetId="45" r:id="rId10"/>
    <sheet name="октябрь 2021" sheetId="44" r:id="rId11"/>
    <sheet name="сентябрь 2021" sheetId="43" r:id="rId12"/>
    <sheet name="август 2021" sheetId="42" r:id="rId13"/>
    <sheet name="июль 2021" sheetId="41" r:id="rId14"/>
    <sheet name="май 2021" sheetId="40" r:id="rId15"/>
    <sheet name="апрель 2021" sheetId="39" r:id="rId16"/>
    <sheet name="март 2021" sheetId="38" r:id="rId17"/>
    <sheet name="февраль 2021" sheetId="37" r:id="rId18"/>
    <sheet name="июнь 2021" sheetId="36" r:id="rId19"/>
    <sheet name="апрель 2020" sheetId="35" r:id="rId20"/>
    <sheet name="март 2020" sheetId="34" r:id="rId21"/>
    <sheet name="февраль 2020" sheetId="33" r:id="rId22"/>
  </sheets>
  <definedNames>
    <definedName name="_xlnm._FilterDatabase" localSheetId="12" hidden="1">'август 2021'!$A$2:$L$15</definedName>
    <definedName name="_xlnm._FilterDatabase" localSheetId="0" hidden="1">'август 2022'!$A$2:$L$15</definedName>
    <definedName name="_xlnm._FilterDatabase" localSheetId="19" hidden="1">'апрель 2020'!$A$2:$L$15</definedName>
    <definedName name="_xlnm._FilterDatabase" localSheetId="15" hidden="1">'апрель 2021'!$A$2:$L$15</definedName>
    <definedName name="_xlnm._FilterDatabase" localSheetId="4" hidden="1">'апрель 2022 '!$A$2:$L$15</definedName>
    <definedName name="_xlnm._FilterDatabase" localSheetId="8" hidden="1">'декабрь 2021'!$A$2:$L$15</definedName>
    <definedName name="_xlnm._FilterDatabase" localSheetId="13" hidden="1">'июль 2021'!$A$2:$L$15</definedName>
    <definedName name="_xlnm._FilterDatabase" localSheetId="1" hidden="1">'июль 2022 '!$A$2:$L$15</definedName>
    <definedName name="_xlnm._FilterDatabase" localSheetId="18" hidden="1">'июнь 2021'!$A$2:$L$15</definedName>
    <definedName name="_xlnm._FilterDatabase" localSheetId="2" hidden="1">'июнь 2022'!$A$2:$L$15</definedName>
    <definedName name="_xlnm._FilterDatabase" localSheetId="14" hidden="1">'май 2021'!$A$2:$L$15</definedName>
    <definedName name="_xlnm._FilterDatabase" localSheetId="3" hidden="1">'май 2022'!$A$2:$L$15</definedName>
    <definedName name="_xlnm._FilterDatabase" localSheetId="20" hidden="1">'март 2020'!$A$2:$L$15</definedName>
    <definedName name="_xlnm._FilterDatabase" localSheetId="16" hidden="1">'март 2021'!$A$2:$L$15</definedName>
    <definedName name="_xlnm._FilterDatabase" localSheetId="5" hidden="1">'март 2022'!$A$2:$L$15</definedName>
    <definedName name="_xlnm._FilterDatabase" localSheetId="9" hidden="1">'ноябрь 2021'!$A$2:$L$15</definedName>
    <definedName name="_xlnm._FilterDatabase" localSheetId="10" hidden="1">'октябрь 2021'!$A$2:$L$15</definedName>
    <definedName name="_xlnm._FilterDatabase" localSheetId="11" hidden="1">'сентябрь 2021'!$A$2:$L$15</definedName>
    <definedName name="_xlnm._FilterDatabase" localSheetId="21" hidden="1">'февраль 2020'!$A$2:$L$15</definedName>
    <definedName name="_xlnm._FilterDatabase" localSheetId="17" hidden="1">'февраль 2021'!$A$2:$L$15</definedName>
    <definedName name="_xlnm._FilterDatabase" localSheetId="6" hidden="1">'февраль 2022'!$A$2:$L$15</definedName>
    <definedName name="_xlnm._FilterDatabase" localSheetId="7" hidden="1">'январь 2022'!$A$2:$L$15</definedName>
    <definedName name="_xlnm.Print_Titles" localSheetId="12">'август 2021'!$2:$3</definedName>
    <definedName name="_xlnm.Print_Titles" localSheetId="0">'август 2022'!$2:$3</definedName>
    <definedName name="_xlnm.Print_Titles" localSheetId="19">'апрель 2020'!$2:$3</definedName>
    <definedName name="_xlnm.Print_Titles" localSheetId="15">'апрель 2021'!$2:$3</definedName>
    <definedName name="_xlnm.Print_Titles" localSheetId="4">'апрель 2022 '!$2:$3</definedName>
    <definedName name="_xlnm.Print_Titles" localSheetId="8">'декабрь 2021'!$2:$3</definedName>
    <definedName name="_xlnm.Print_Titles" localSheetId="13">'июль 2021'!$2:$3</definedName>
    <definedName name="_xlnm.Print_Titles" localSheetId="1">'июль 2022 '!$2:$3</definedName>
    <definedName name="_xlnm.Print_Titles" localSheetId="18">'июнь 2021'!$2:$3</definedName>
    <definedName name="_xlnm.Print_Titles" localSheetId="2">'июнь 2022'!$2:$3</definedName>
    <definedName name="_xlnm.Print_Titles" localSheetId="14">'май 2021'!$2:$3</definedName>
    <definedName name="_xlnm.Print_Titles" localSheetId="3">'май 2022'!$2:$3</definedName>
    <definedName name="_xlnm.Print_Titles" localSheetId="20">'март 2020'!$2:$3</definedName>
    <definedName name="_xlnm.Print_Titles" localSheetId="16">'март 2021'!$2:$3</definedName>
    <definedName name="_xlnm.Print_Titles" localSheetId="5">'март 2022'!$2:$3</definedName>
    <definedName name="_xlnm.Print_Titles" localSheetId="9">'ноябрь 2021'!$2:$3</definedName>
    <definedName name="_xlnm.Print_Titles" localSheetId="10">'октябрь 2021'!$2:$3</definedName>
    <definedName name="_xlnm.Print_Titles" localSheetId="11">'сентябрь 2021'!$2:$3</definedName>
    <definedName name="_xlnm.Print_Titles" localSheetId="21">'февраль 2020'!$2:$3</definedName>
    <definedName name="_xlnm.Print_Titles" localSheetId="17">'февраль 2021'!$2:$3</definedName>
    <definedName name="_xlnm.Print_Titles" localSheetId="6">'февраль 2022'!$2:$3</definedName>
    <definedName name="_xlnm.Print_Titles" localSheetId="7">'январь 2022'!$2:$3</definedName>
    <definedName name="_xlnm.Print_Area" localSheetId="12">'август 2021'!$A$1:$O$61</definedName>
    <definedName name="_xlnm.Print_Area" localSheetId="0">'август 2022'!$A$1:$O$59</definedName>
    <definedName name="_xlnm.Print_Area" localSheetId="19">'апрель 2020'!$A$1:$O$59</definedName>
    <definedName name="_xlnm.Print_Area" localSheetId="15">'апрель 2021'!$A$1:$O$63</definedName>
    <definedName name="_xlnm.Print_Area" localSheetId="4">'апрель 2022 '!$A$1:$O$59</definedName>
    <definedName name="_xlnm.Print_Area" localSheetId="8">'декабрь 2021'!$A$1:$O$61</definedName>
    <definedName name="_xlnm.Print_Area" localSheetId="13">'июль 2021'!$A$1:$O$61</definedName>
    <definedName name="_xlnm.Print_Area" localSheetId="1">'июль 2022 '!$A$1:$O$59</definedName>
    <definedName name="_xlnm.Print_Area" localSheetId="18">'июнь 2021'!$A$1:$O$61</definedName>
    <definedName name="_xlnm.Print_Area" localSheetId="2">'июнь 2022'!$A$1:$O$59</definedName>
    <definedName name="_xlnm.Print_Area" localSheetId="14">'май 2021'!$A$1:$O$63</definedName>
    <definedName name="_xlnm.Print_Area" localSheetId="3">'май 2022'!$A$1:$O$59</definedName>
    <definedName name="_xlnm.Print_Area" localSheetId="20">'март 2020'!$A$1:$O$59</definedName>
    <definedName name="_xlnm.Print_Area" localSheetId="16">'март 2021'!$A$1:$O$63</definedName>
    <definedName name="_xlnm.Print_Area" localSheetId="5">'март 2022'!$A$1:$O$59</definedName>
    <definedName name="_xlnm.Print_Area" localSheetId="9">'ноябрь 2021'!$A$1:$O$61</definedName>
    <definedName name="_xlnm.Print_Area" localSheetId="10">'октябрь 2021'!$A$1:$O$61</definedName>
    <definedName name="_xlnm.Print_Area" localSheetId="11">'сентябрь 2021'!$A$1:$O$61</definedName>
    <definedName name="_xlnm.Print_Area" localSheetId="21">'февраль 2020'!$A$1:$O$58</definedName>
    <definedName name="_xlnm.Print_Area" localSheetId="17">'февраль 2021'!$A$1:$O$63</definedName>
    <definedName name="_xlnm.Print_Area" localSheetId="6">'февраль 2022'!$A$1:$O$59</definedName>
    <definedName name="_xlnm.Print_Area" localSheetId="7">'январь 2022'!$A$1:$O$59</definedName>
  </definedNames>
  <calcPr calcId="152511"/>
</workbook>
</file>

<file path=xl/calcChain.xml><?xml version="1.0" encoding="utf-8"?>
<calcChain xmlns="http://schemas.openxmlformats.org/spreadsheetml/2006/main">
  <c r="H37" i="54" l="1"/>
  <c r="D37" i="54"/>
  <c r="O36" i="54"/>
  <c r="L36" i="54"/>
  <c r="H36" i="54"/>
  <c r="D36" i="54"/>
  <c r="O35" i="54"/>
  <c r="K35" i="54"/>
  <c r="J35" i="54"/>
  <c r="I35" i="54"/>
  <c r="H35" i="54"/>
  <c r="L35" i="54" s="1"/>
  <c r="G35" i="54"/>
  <c r="F35" i="54"/>
  <c r="E35" i="54"/>
  <c r="D35" i="54"/>
  <c r="O34" i="54"/>
  <c r="H34" i="54"/>
  <c r="L34" i="54" s="1"/>
  <c r="D34" i="54"/>
  <c r="D33" i="54" s="1"/>
  <c r="K33" i="54"/>
  <c r="O33" i="54" s="1"/>
  <c r="J33" i="54"/>
  <c r="I33" i="54"/>
  <c r="G33" i="54"/>
  <c r="F33" i="54"/>
  <c r="E33" i="54"/>
  <c r="O32" i="54"/>
  <c r="L32" i="54"/>
  <c r="H32" i="54"/>
  <c r="D32" i="54"/>
  <c r="O31" i="54"/>
  <c r="L31" i="54"/>
  <c r="D31" i="54"/>
  <c r="O30" i="54"/>
  <c r="N30" i="54"/>
  <c r="M30" i="54"/>
  <c r="H30" i="54"/>
  <c r="L30" i="54" s="1"/>
  <c r="D30" i="54"/>
  <c r="H29" i="54"/>
  <c r="D29" i="54"/>
  <c r="O28" i="54"/>
  <c r="H28" i="54"/>
  <c r="L28" i="54" s="1"/>
  <c r="D28" i="54"/>
  <c r="H27" i="54"/>
  <c r="D27" i="54"/>
  <c r="O26" i="54"/>
  <c r="N26" i="54"/>
  <c r="H26" i="54"/>
  <c r="L26" i="54" s="1"/>
  <c r="D26" i="54"/>
  <c r="K25" i="54"/>
  <c r="O25" i="54" s="1"/>
  <c r="J25" i="54"/>
  <c r="I25" i="54"/>
  <c r="G25" i="54"/>
  <c r="F25" i="54"/>
  <c r="D25" i="54" s="1"/>
  <c r="E25" i="54"/>
  <c r="H24" i="54"/>
  <c r="D24" i="54"/>
  <c r="H23" i="54"/>
  <c r="D23" i="54"/>
  <c r="H22" i="54"/>
  <c r="D22" i="54"/>
  <c r="H21" i="54"/>
  <c r="D21" i="54"/>
  <c r="O20" i="54"/>
  <c r="L20" i="54"/>
  <c r="H20" i="54"/>
  <c r="D20" i="54"/>
  <c r="O19" i="54"/>
  <c r="L19" i="54"/>
  <c r="H19" i="54"/>
  <c r="D19" i="54"/>
  <c r="O18" i="54"/>
  <c r="L18" i="54"/>
  <c r="H18" i="54"/>
  <c r="D18" i="54"/>
  <c r="O17" i="54"/>
  <c r="L17" i="54"/>
  <c r="H17" i="54"/>
  <c r="D17" i="54"/>
  <c r="O16" i="54"/>
  <c r="K16" i="54"/>
  <c r="J16" i="54"/>
  <c r="I16" i="54"/>
  <c r="I5" i="54" s="1"/>
  <c r="H16" i="54"/>
  <c r="L16" i="54" s="1"/>
  <c r="G16" i="54"/>
  <c r="F16" i="54"/>
  <c r="E16" i="54"/>
  <c r="D16" i="54"/>
  <c r="H15" i="54"/>
  <c r="D15" i="54"/>
  <c r="O14" i="54"/>
  <c r="H14" i="54"/>
  <c r="H12" i="54" s="1"/>
  <c r="D14" i="54"/>
  <c r="O13" i="54"/>
  <c r="H13" i="54"/>
  <c r="D13" i="54"/>
  <c r="L13" i="54" s="1"/>
  <c r="K12" i="54"/>
  <c r="O12" i="54" s="1"/>
  <c r="J12" i="54"/>
  <c r="I12" i="54"/>
  <c r="G12" i="54"/>
  <c r="F12" i="54"/>
  <c r="E12" i="54"/>
  <c r="E5" i="54" s="1"/>
  <c r="O11" i="54"/>
  <c r="N11" i="54"/>
  <c r="M11" i="54"/>
  <c r="H11" i="54"/>
  <c r="D11" i="54"/>
  <c r="L11" i="54" s="1"/>
  <c r="O9" i="54"/>
  <c r="H9" i="54"/>
  <c r="L9" i="54" s="1"/>
  <c r="D9" i="54"/>
  <c r="H8" i="54"/>
  <c r="D8" i="54"/>
  <c r="D6" i="54" s="1"/>
  <c r="H7" i="54"/>
  <c r="D7" i="54"/>
  <c r="K6" i="54"/>
  <c r="O6" i="54" s="1"/>
  <c r="J6" i="54"/>
  <c r="N6" i="54" s="1"/>
  <c r="I6" i="54"/>
  <c r="M6" i="54" s="1"/>
  <c r="G6" i="54"/>
  <c r="F6" i="54"/>
  <c r="E6" i="54"/>
  <c r="J5" i="54"/>
  <c r="N5" i="54" s="1"/>
  <c r="G5" i="54"/>
  <c r="F5" i="54"/>
  <c r="H37" i="53"/>
  <c r="D37" i="53"/>
  <c r="O36" i="53"/>
  <c r="H36" i="53"/>
  <c r="L36" i="53" s="1"/>
  <c r="D36" i="53"/>
  <c r="D35" i="53" s="1"/>
  <c r="O35" i="53"/>
  <c r="K35" i="53"/>
  <c r="J35" i="53"/>
  <c r="I35" i="53"/>
  <c r="G35" i="53"/>
  <c r="F35" i="53"/>
  <c r="E35" i="53"/>
  <c r="O34" i="53"/>
  <c r="H34" i="53"/>
  <c r="L34" i="53" s="1"/>
  <c r="D34" i="53"/>
  <c r="K33" i="53"/>
  <c r="O33" i="53" s="1"/>
  <c r="J33" i="53"/>
  <c r="I33" i="53"/>
  <c r="G33" i="53"/>
  <c r="F33" i="53"/>
  <c r="E33" i="53"/>
  <c r="D33" i="53"/>
  <c r="O32" i="53"/>
  <c r="H32" i="53"/>
  <c r="L32" i="53" s="1"/>
  <c r="D32" i="53"/>
  <c r="O31" i="53"/>
  <c r="D31" i="53"/>
  <c r="L31" i="53" s="1"/>
  <c r="O30" i="53"/>
  <c r="N30" i="53"/>
  <c r="M30" i="53"/>
  <c r="H30" i="53"/>
  <c r="L30" i="53" s="1"/>
  <c r="D30" i="53"/>
  <c r="H29" i="53"/>
  <c r="D29" i="53"/>
  <c r="O28" i="53"/>
  <c r="H28" i="53"/>
  <c r="L28" i="53" s="1"/>
  <c r="D28" i="53"/>
  <c r="H27" i="53"/>
  <c r="D27" i="53"/>
  <c r="O26" i="53"/>
  <c r="N26" i="53"/>
  <c r="H26" i="53"/>
  <c r="L26" i="53" s="1"/>
  <c r="D26" i="53"/>
  <c r="K25" i="53"/>
  <c r="O25" i="53" s="1"/>
  <c r="J25" i="53"/>
  <c r="I25" i="53"/>
  <c r="G25" i="53"/>
  <c r="D25" i="53" s="1"/>
  <c r="F25" i="53"/>
  <c r="E25" i="53"/>
  <c r="H24" i="53"/>
  <c r="D24" i="53"/>
  <c r="H23" i="53"/>
  <c r="D23" i="53"/>
  <c r="H22" i="53"/>
  <c r="D22" i="53"/>
  <c r="H21" i="53"/>
  <c r="D21" i="53"/>
  <c r="O20" i="53"/>
  <c r="H20" i="53"/>
  <c r="L20" i="53" s="1"/>
  <c r="D20" i="53"/>
  <c r="O19" i="53"/>
  <c r="H19" i="53"/>
  <c r="L19" i="53" s="1"/>
  <c r="D19" i="53"/>
  <c r="O18" i="53"/>
  <c r="H18" i="53"/>
  <c r="L18" i="53" s="1"/>
  <c r="D18" i="53"/>
  <c r="O17" i="53"/>
  <c r="H17" i="53"/>
  <c r="L17" i="53" s="1"/>
  <c r="D17" i="53"/>
  <c r="D16" i="53" s="1"/>
  <c r="K16" i="53"/>
  <c r="J16" i="53"/>
  <c r="J5" i="53" s="1"/>
  <c r="I16" i="53"/>
  <c r="I5" i="53" s="1"/>
  <c r="M5" i="53" s="1"/>
  <c r="G16" i="53"/>
  <c r="F16" i="53"/>
  <c r="E16" i="53"/>
  <c r="H15" i="53"/>
  <c r="D15" i="53"/>
  <c r="O14" i="53"/>
  <c r="H14" i="53"/>
  <c r="L14" i="53" s="1"/>
  <c r="D14" i="53"/>
  <c r="O13" i="53"/>
  <c r="H13" i="53"/>
  <c r="L13" i="53" s="1"/>
  <c r="D13" i="53"/>
  <c r="D12" i="53" s="1"/>
  <c r="O12" i="53"/>
  <c r="K12" i="53"/>
  <c r="J12" i="53"/>
  <c r="I12" i="53"/>
  <c r="G12" i="53"/>
  <c r="F12" i="53"/>
  <c r="F5" i="53" s="1"/>
  <c r="E12" i="53"/>
  <c r="E5" i="53" s="1"/>
  <c r="O11" i="53"/>
  <c r="N11" i="53"/>
  <c r="M11" i="53"/>
  <c r="H11" i="53"/>
  <c r="L11" i="53" s="1"/>
  <c r="D11" i="53"/>
  <c r="O9" i="53"/>
  <c r="H9" i="53"/>
  <c r="L9" i="53" s="1"/>
  <c r="D9" i="53"/>
  <c r="H8" i="53"/>
  <c r="D8" i="53"/>
  <c r="H7" i="53"/>
  <c r="D7" i="53"/>
  <c r="D6" i="53" s="1"/>
  <c r="K6" i="53"/>
  <c r="J6" i="53"/>
  <c r="N6" i="53" s="1"/>
  <c r="I6" i="53"/>
  <c r="M6" i="53" s="1"/>
  <c r="G6" i="53"/>
  <c r="F6" i="53"/>
  <c r="E6" i="53"/>
  <c r="K5" i="54" l="1"/>
  <c r="O5" i="54" s="1"/>
  <c r="D12" i="54"/>
  <c r="L12" i="54"/>
  <c r="D5" i="54"/>
  <c r="L14" i="54"/>
  <c r="H6" i="54"/>
  <c r="L6" i="54"/>
  <c r="M5" i="54"/>
  <c r="H25" i="54"/>
  <c r="L25" i="54" s="1"/>
  <c r="H33" i="54"/>
  <c r="L33" i="54" s="1"/>
  <c r="G5" i="53"/>
  <c r="O16" i="53"/>
  <c r="K5" i="53"/>
  <c r="O5" i="53" s="1"/>
  <c r="H6" i="53"/>
  <c r="D5" i="53"/>
  <c r="O6" i="53"/>
  <c r="L6" i="53"/>
  <c r="N5" i="53"/>
  <c r="H25" i="53"/>
  <c r="L25" i="53" s="1"/>
  <c r="H33" i="53"/>
  <c r="L33" i="53" s="1"/>
  <c r="H12" i="53"/>
  <c r="L12" i="53" s="1"/>
  <c r="H16" i="53"/>
  <c r="L16" i="53" s="1"/>
  <c r="H35" i="53"/>
  <c r="L35" i="53" s="1"/>
  <c r="H5" i="54" l="1"/>
  <c r="L5" i="54" s="1"/>
  <c r="H5" i="53"/>
  <c r="L5" i="53" s="1"/>
  <c r="H37" i="52" l="1"/>
  <c r="D37" i="52"/>
  <c r="O36" i="52"/>
  <c r="L36" i="52"/>
  <c r="H36" i="52"/>
  <c r="D36" i="52"/>
  <c r="O35" i="52"/>
  <c r="K35" i="52"/>
  <c r="J35" i="52"/>
  <c r="I35" i="52"/>
  <c r="H35" i="52"/>
  <c r="L35" i="52" s="1"/>
  <c r="G35" i="52"/>
  <c r="F35" i="52"/>
  <c r="E35" i="52"/>
  <c r="D35" i="52"/>
  <c r="O34" i="52"/>
  <c r="H34" i="52"/>
  <c r="L34" i="52" s="1"/>
  <c r="D34" i="52"/>
  <c r="D33" i="52" s="1"/>
  <c r="K33" i="52"/>
  <c r="J33" i="52"/>
  <c r="I33" i="52"/>
  <c r="G33" i="52"/>
  <c r="F33" i="52"/>
  <c r="E33" i="52"/>
  <c r="O32" i="52"/>
  <c r="L32" i="52"/>
  <c r="H32" i="52"/>
  <c r="D32" i="52"/>
  <c r="O31" i="52"/>
  <c r="D31" i="52"/>
  <c r="L31" i="52" s="1"/>
  <c r="O30" i="52"/>
  <c r="N30" i="52"/>
  <c r="M30" i="52"/>
  <c r="H30" i="52"/>
  <c r="D30" i="52"/>
  <c r="H29" i="52"/>
  <c r="D29" i="52"/>
  <c r="O28" i="52"/>
  <c r="H28" i="52"/>
  <c r="D28" i="52"/>
  <c r="H27" i="52"/>
  <c r="D27" i="52"/>
  <c r="O26" i="52"/>
  <c r="N26" i="52"/>
  <c r="H26" i="52"/>
  <c r="L26" i="52" s="1"/>
  <c r="D26" i="52"/>
  <c r="K25" i="52"/>
  <c r="J25" i="52"/>
  <c r="I25" i="52"/>
  <c r="G25" i="52"/>
  <c r="F25" i="52"/>
  <c r="E25" i="52"/>
  <c r="H24" i="52"/>
  <c r="D24" i="52"/>
  <c r="H23" i="52"/>
  <c r="D23" i="52"/>
  <c r="H22" i="52"/>
  <c r="D22" i="52"/>
  <c r="H21" i="52"/>
  <c r="D21" i="52"/>
  <c r="O20" i="52"/>
  <c r="L20" i="52"/>
  <c r="H20" i="52"/>
  <c r="D20" i="52"/>
  <c r="O19" i="52"/>
  <c r="H19" i="52"/>
  <c r="L19" i="52" s="1"/>
  <c r="D19" i="52"/>
  <c r="O18" i="52"/>
  <c r="H18" i="52"/>
  <c r="L18" i="52" s="1"/>
  <c r="D18" i="52"/>
  <c r="O17" i="52"/>
  <c r="L17" i="52"/>
  <c r="H17" i="52"/>
  <c r="D17" i="52"/>
  <c r="K16" i="52"/>
  <c r="J16" i="52"/>
  <c r="I16" i="52"/>
  <c r="I5" i="52" s="1"/>
  <c r="H16" i="52"/>
  <c r="G16" i="52"/>
  <c r="O16" i="52" s="1"/>
  <c r="F16" i="52"/>
  <c r="E16" i="52"/>
  <c r="D16" i="52"/>
  <c r="H15" i="52"/>
  <c r="D15" i="52"/>
  <c r="O14" i="52"/>
  <c r="H14" i="52"/>
  <c r="L14" i="52" s="1"/>
  <c r="D14" i="52"/>
  <c r="O13" i="52"/>
  <c r="H13" i="52"/>
  <c r="L13" i="52" s="1"/>
  <c r="D13" i="52"/>
  <c r="K12" i="52"/>
  <c r="O12" i="52" s="1"/>
  <c r="J12" i="52"/>
  <c r="I12" i="52"/>
  <c r="H12" i="52"/>
  <c r="L12" i="52" s="1"/>
  <c r="G12" i="52"/>
  <c r="F12" i="52"/>
  <c r="E12" i="52"/>
  <c r="E5" i="52" s="1"/>
  <c r="D12" i="52"/>
  <c r="O11" i="52"/>
  <c r="N11" i="52"/>
  <c r="M11" i="52"/>
  <c r="H11" i="52"/>
  <c r="D11" i="52"/>
  <c r="O9" i="52"/>
  <c r="H9" i="52"/>
  <c r="D9" i="52"/>
  <c r="L9" i="52" s="1"/>
  <c r="H8" i="52"/>
  <c r="D8" i="52"/>
  <c r="H7" i="52"/>
  <c r="D7" i="52"/>
  <c r="K6" i="52"/>
  <c r="J6" i="52"/>
  <c r="N6" i="52" s="1"/>
  <c r="I6" i="52"/>
  <c r="M6" i="52" s="1"/>
  <c r="G6" i="52"/>
  <c r="F6" i="52"/>
  <c r="E6" i="52"/>
  <c r="K5" i="52"/>
  <c r="J5" i="52"/>
  <c r="F5" i="52"/>
  <c r="O33" i="52" l="1"/>
  <c r="M5" i="52"/>
  <c r="L30" i="52"/>
  <c r="D25" i="52"/>
  <c r="O25" i="52"/>
  <c r="N5" i="52"/>
  <c r="L28" i="52"/>
  <c r="G5" i="52"/>
  <c r="D5" i="52" s="1"/>
  <c r="L16" i="52"/>
  <c r="L11" i="52"/>
  <c r="H6" i="52"/>
  <c r="D6" i="52"/>
  <c r="O6" i="52"/>
  <c r="H25" i="52"/>
  <c r="H33" i="52"/>
  <c r="L33" i="52" s="1"/>
  <c r="H37" i="51"/>
  <c r="D37" i="51"/>
  <c r="O36" i="51"/>
  <c r="L36" i="51"/>
  <c r="H36" i="51"/>
  <c r="D36" i="51"/>
  <c r="O35" i="51"/>
  <c r="K35" i="51"/>
  <c r="J35" i="51"/>
  <c r="I35" i="51"/>
  <c r="H35" i="51"/>
  <c r="L35" i="51" s="1"/>
  <c r="G35" i="51"/>
  <c r="F35" i="51"/>
  <c r="E35" i="51"/>
  <c r="D35" i="51"/>
  <c r="O34" i="51"/>
  <c r="H34" i="51"/>
  <c r="L34" i="51" s="1"/>
  <c r="D34" i="51"/>
  <c r="D33" i="51" s="1"/>
  <c r="K33" i="51"/>
  <c r="O33" i="51" s="1"/>
  <c r="J33" i="51"/>
  <c r="I33" i="51"/>
  <c r="G33" i="51"/>
  <c r="F33" i="51"/>
  <c r="E33" i="51"/>
  <c r="O32" i="51"/>
  <c r="L32" i="51"/>
  <c r="H32" i="51"/>
  <c r="D32" i="51"/>
  <c r="O31" i="51"/>
  <c r="L31" i="51"/>
  <c r="D31" i="51"/>
  <c r="O30" i="51"/>
  <c r="N30" i="51"/>
  <c r="M30" i="51"/>
  <c r="H30" i="51"/>
  <c r="L30" i="51" s="1"/>
  <c r="D30" i="51"/>
  <c r="H29" i="51"/>
  <c r="D29" i="51"/>
  <c r="O28" i="51"/>
  <c r="H28" i="51"/>
  <c r="L28" i="51" s="1"/>
  <c r="D28" i="51"/>
  <c r="H27" i="51"/>
  <c r="D27" i="51"/>
  <c r="O26" i="51"/>
  <c r="N26" i="51"/>
  <c r="H26" i="51"/>
  <c r="L26" i="51" s="1"/>
  <c r="D26" i="51"/>
  <c r="K25" i="51"/>
  <c r="O25" i="51" s="1"/>
  <c r="J25" i="51"/>
  <c r="J5" i="51" s="1"/>
  <c r="I25" i="51"/>
  <c r="G25" i="51"/>
  <c r="G5" i="51" s="1"/>
  <c r="F25" i="51"/>
  <c r="D25" i="51" s="1"/>
  <c r="E25" i="51"/>
  <c r="H24" i="51"/>
  <c r="D24" i="51"/>
  <c r="H23" i="51"/>
  <c r="D23" i="51"/>
  <c r="H22" i="51"/>
  <c r="D22" i="51"/>
  <c r="H21" i="51"/>
  <c r="D21" i="51"/>
  <c r="O20" i="51"/>
  <c r="L20" i="51"/>
  <c r="H20" i="51"/>
  <c r="D20" i="51"/>
  <c r="O19" i="51"/>
  <c r="L19" i="51"/>
  <c r="H19" i="51"/>
  <c r="D19" i="51"/>
  <c r="O18" i="51"/>
  <c r="L18" i="51"/>
  <c r="H18" i="51"/>
  <c r="D18" i="51"/>
  <c r="O17" i="51"/>
  <c r="L17" i="51"/>
  <c r="H17" i="51"/>
  <c r="D17" i="51"/>
  <c r="O16" i="51"/>
  <c r="K16" i="51"/>
  <c r="J16" i="51"/>
  <c r="I16" i="51"/>
  <c r="H16" i="51"/>
  <c r="L16" i="51" s="1"/>
  <c r="G16" i="51"/>
  <c r="F16" i="51"/>
  <c r="E16" i="51"/>
  <c r="D16" i="51"/>
  <c r="H15" i="51"/>
  <c r="D15" i="51"/>
  <c r="O14" i="51"/>
  <c r="L14" i="51"/>
  <c r="H14" i="51"/>
  <c r="D14" i="51"/>
  <c r="O13" i="51"/>
  <c r="H13" i="51"/>
  <c r="H12" i="51" s="1"/>
  <c r="L12" i="51" s="1"/>
  <c r="D13" i="51"/>
  <c r="K12" i="51"/>
  <c r="O12" i="51" s="1"/>
  <c r="J12" i="51"/>
  <c r="I12" i="51"/>
  <c r="G12" i="51"/>
  <c r="F12" i="51"/>
  <c r="E12" i="51"/>
  <c r="D12" i="51"/>
  <c r="H11" i="51"/>
  <c r="D11" i="51"/>
  <c r="O9" i="51"/>
  <c r="H9" i="51"/>
  <c r="L9" i="51" s="1"/>
  <c r="D9" i="51"/>
  <c r="H8" i="51"/>
  <c r="D8" i="51"/>
  <c r="H7" i="51"/>
  <c r="D7" i="51"/>
  <c r="K6" i="51"/>
  <c r="O6" i="51" s="1"/>
  <c r="J6" i="51"/>
  <c r="N6" i="51" s="1"/>
  <c r="I6" i="51"/>
  <c r="M6" i="51" s="1"/>
  <c r="G6" i="51"/>
  <c r="F6" i="51"/>
  <c r="E6" i="51"/>
  <c r="D6" i="51"/>
  <c r="I5" i="51"/>
  <c r="M5" i="51" s="1"/>
  <c r="E5" i="51"/>
  <c r="H37" i="50"/>
  <c r="D37" i="50"/>
  <c r="O36" i="50"/>
  <c r="L36" i="50"/>
  <c r="H36" i="50"/>
  <c r="D36" i="50"/>
  <c r="O35" i="50"/>
  <c r="K35" i="50"/>
  <c r="J35" i="50"/>
  <c r="I35" i="50"/>
  <c r="H35" i="50"/>
  <c r="L35" i="50" s="1"/>
  <c r="G35" i="50"/>
  <c r="F35" i="50"/>
  <c r="E35" i="50"/>
  <c r="D35" i="50"/>
  <c r="O34" i="50"/>
  <c r="H34" i="50"/>
  <c r="D34" i="50"/>
  <c r="D33" i="50" s="1"/>
  <c r="K33" i="50"/>
  <c r="J33" i="50"/>
  <c r="I33" i="50"/>
  <c r="G33" i="50"/>
  <c r="F33" i="50"/>
  <c r="E33" i="50"/>
  <c r="O32" i="50"/>
  <c r="L32" i="50"/>
  <c r="H32" i="50"/>
  <c r="D32" i="50"/>
  <c r="O31" i="50"/>
  <c r="L31" i="50"/>
  <c r="D31" i="50"/>
  <c r="O30" i="50"/>
  <c r="N30" i="50"/>
  <c r="M30" i="50"/>
  <c r="H30" i="50"/>
  <c r="D30" i="50"/>
  <c r="L30" i="50" s="1"/>
  <c r="H29" i="50"/>
  <c r="D29" i="50"/>
  <c r="O28" i="50"/>
  <c r="H28" i="50"/>
  <c r="D28" i="50"/>
  <c r="H27" i="50"/>
  <c r="D27" i="50"/>
  <c r="O26" i="50"/>
  <c r="N26" i="50"/>
  <c r="H26" i="50"/>
  <c r="L26" i="50" s="1"/>
  <c r="D26" i="50"/>
  <c r="K25" i="50"/>
  <c r="J25" i="50"/>
  <c r="J5" i="50" s="1"/>
  <c r="I25" i="50"/>
  <c r="G25" i="50"/>
  <c r="F25" i="50"/>
  <c r="F5" i="50" s="1"/>
  <c r="E25" i="50"/>
  <c r="H24" i="50"/>
  <c r="D24" i="50"/>
  <c r="H23" i="50"/>
  <c r="D23" i="50"/>
  <c r="H22" i="50"/>
  <c r="D22" i="50"/>
  <c r="H21" i="50"/>
  <c r="D21" i="50"/>
  <c r="O20" i="50"/>
  <c r="L20" i="50"/>
  <c r="H20" i="50"/>
  <c r="D20" i="50"/>
  <c r="O19" i="50"/>
  <c r="L19" i="50"/>
  <c r="H19" i="50"/>
  <c r="D19" i="50"/>
  <c r="O18" i="50"/>
  <c r="L18" i="50"/>
  <c r="H18" i="50"/>
  <c r="D18" i="50"/>
  <c r="O17" i="50"/>
  <c r="L17" i="50"/>
  <c r="H17" i="50"/>
  <c r="D17" i="50"/>
  <c r="K16" i="50"/>
  <c r="J16" i="50"/>
  <c r="I16" i="50"/>
  <c r="H16" i="50"/>
  <c r="G16" i="50"/>
  <c r="O16" i="50" s="1"/>
  <c r="F16" i="50"/>
  <c r="E16" i="50"/>
  <c r="D16" i="50"/>
  <c r="H15" i="50"/>
  <c r="D15" i="50"/>
  <c r="O14" i="50"/>
  <c r="H14" i="50"/>
  <c r="D14" i="50"/>
  <c r="O13" i="50"/>
  <c r="H13" i="50"/>
  <c r="L13" i="50" s="1"/>
  <c r="D13" i="50"/>
  <c r="D12" i="50" s="1"/>
  <c r="K12" i="50"/>
  <c r="J12" i="50"/>
  <c r="I12" i="50"/>
  <c r="G12" i="50"/>
  <c r="F12" i="50"/>
  <c r="E12" i="50"/>
  <c r="H11" i="50"/>
  <c r="D11" i="50"/>
  <c r="D6" i="50" s="1"/>
  <c r="O9" i="50"/>
  <c r="L9" i="50"/>
  <c r="H9" i="50"/>
  <c r="D9" i="50"/>
  <c r="H8" i="50"/>
  <c r="D8" i="50"/>
  <c r="H7" i="50"/>
  <c r="D7" i="50"/>
  <c r="K6" i="50"/>
  <c r="J6" i="50"/>
  <c r="I6" i="50"/>
  <c r="H6" i="50"/>
  <c r="G6" i="50"/>
  <c r="F6" i="50"/>
  <c r="E6" i="50"/>
  <c r="I5" i="50"/>
  <c r="E5" i="50"/>
  <c r="L11" i="49"/>
  <c r="M11" i="49"/>
  <c r="N11" i="49"/>
  <c r="O11" i="49"/>
  <c r="L25" i="52" l="1"/>
  <c r="O5" i="52"/>
  <c r="L6" i="52"/>
  <c r="H5" i="52"/>
  <c r="L5" i="52" s="1"/>
  <c r="L13" i="51"/>
  <c r="H6" i="51"/>
  <c r="L6" i="51" s="1"/>
  <c r="F5" i="51"/>
  <c r="D5" i="51" s="1"/>
  <c r="H25" i="51"/>
  <c r="H33" i="51"/>
  <c r="L33" i="51" s="1"/>
  <c r="K5" i="51"/>
  <c r="O5" i="51" s="1"/>
  <c r="O12" i="50"/>
  <c r="H12" i="50"/>
  <c r="L12" i="50" s="1"/>
  <c r="L14" i="50"/>
  <c r="O33" i="50"/>
  <c r="L34" i="50"/>
  <c r="D25" i="50"/>
  <c r="O25" i="50"/>
  <c r="L28" i="50"/>
  <c r="L16" i="50"/>
  <c r="M6" i="50"/>
  <c r="M5" i="50"/>
  <c r="N6" i="50"/>
  <c r="G5" i="50"/>
  <c r="D5" i="50" s="1"/>
  <c r="O6" i="50"/>
  <c r="L6" i="50"/>
  <c r="N5" i="50"/>
  <c r="H25" i="50"/>
  <c r="H33" i="50"/>
  <c r="L33" i="50" s="1"/>
  <c r="K5" i="50"/>
  <c r="L25" i="51" l="1"/>
  <c r="H5" i="51"/>
  <c r="L5" i="51" s="1"/>
  <c r="N5" i="51"/>
  <c r="O5" i="50"/>
  <c r="H5" i="50"/>
  <c r="L5" i="50" s="1"/>
  <c r="L25" i="50"/>
  <c r="H37" i="49" l="1"/>
  <c r="D37" i="49"/>
  <c r="O36" i="49"/>
  <c r="L36" i="49"/>
  <c r="H36" i="49"/>
  <c r="D36" i="49"/>
  <c r="O35" i="49"/>
  <c r="K35" i="49"/>
  <c r="J35" i="49"/>
  <c r="I35" i="49"/>
  <c r="H35" i="49"/>
  <c r="L35" i="49" s="1"/>
  <c r="G35" i="49"/>
  <c r="F35" i="49"/>
  <c r="E35" i="49"/>
  <c r="D35" i="49"/>
  <c r="O34" i="49"/>
  <c r="H34" i="49"/>
  <c r="D34" i="49"/>
  <c r="D33" i="49" s="1"/>
  <c r="K33" i="49"/>
  <c r="O33" i="49" s="1"/>
  <c r="J33" i="49"/>
  <c r="I33" i="49"/>
  <c r="G33" i="49"/>
  <c r="F33" i="49"/>
  <c r="E33" i="49"/>
  <c r="O32" i="49"/>
  <c r="L32" i="49"/>
  <c r="H32" i="49"/>
  <c r="D32" i="49"/>
  <c r="O31" i="49"/>
  <c r="D31" i="49"/>
  <c r="L31" i="49" s="1"/>
  <c r="O30" i="49"/>
  <c r="N30" i="49"/>
  <c r="M30" i="49"/>
  <c r="H30" i="49"/>
  <c r="L30" i="49" s="1"/>
  <c r="D30" i="49"/>
  <c r="H29" i="49"/>
  <c r="D29" i="49"/>
  <c r="O28" i="49"/>
  <c r="H28" i="49"/>
  <c r="L28" i="49" s="1"/>
  <c r="D28" i="49"/>
  <c r="H27" i="49"/>
  <c r="D27" i="49"/>
  <c r="O26" i="49"/>
  <c r="N26" i="49"/>
  <c r="H26" i="49"/>
  <c r="L26" i="49" s="1"/>
  <c r="D26" i="49"/>
  <c r="K25" i="49"/>
  <c r="O25" i="49" s="1"/>
  <c r="J25" i="49"/>
  <c r="J5" i="49" s="1"/>
  <c r="I25" i="49"/>
  <c r="G25" i="49"/>
  <c r="F25" i="49"/>
  <c r="D25" i="49" s="1"/>
  <c r="E25" i="49"/>
  <c r="H24" i="49"/>
  <c r="D24" i="49"/>
  <c r="H23" i="49"/>
  <c r="D23" i="49"/>
  <c r="H22" i="49"/>
  <c r="D22" i="49"/>
  <c r="H21" i="49"/>
  <c r="D21" i="49"/>
  <c r="O20" i="49"/>
  <c r="L20" i="49"/>
  <c r="H20" i="49"/>
  <c r="D20" i="49"/>
  <c r="O19" i="49"/>
  <c r="H19" i="49"/>
  <c r="L19" i="49" s="1"/>
  <c r="D19" i="49"/>
  <c r="O18" i="49"/>
  <c r="H18" i="49"/>
  <c r="D18" i="49"/>
  <c r="O17" i="49"/>
  <c r="L17" i="49"/>
  <c r="H17" i="49"/>
  <c r="D17" i="49"/>
  <c r="K16" i="49"/>
  <c r="J16" i="49"/>
  <c r="I16" i="49"/>
  <c r="H16" i="49"/>
  <c r="G16" i="49"/>
  <c r="O16" i="49" s="1"/>
  <c r="F16" i="49"/>
  <c r="E16" i="49"/>
  <c r="D16" i="49"/>
  <c r="H15" i="49"/>
  <c r="D15" i="49"/>
  <c r="O14" i="49"/>
  <c r="L14" i="49"/>
  <c r="H14" i="49"/>
  <c r="D14" i="49"/>
  <c r="O13" i="49"/>
  <c r="H13" i="49"/>
  <c r="L13" i="49" s="1"/>
  <c r="D13" i="49"/>
  <c r="K12" i="49"/>
  <c r="O12" i="49" s="1"/>
  <c r="J12" i="49"/>
  <c r="I12" i="49"/>
  <c r="H12" i="49"/>
  <c r="L12" i="49" s="1"/>
  <c r="G12" i="49"/>
  <c r="F12" i="49"/>
  <c r="E12" i="49"/>
  <c r="D12" i="49"/>
  <c r="H11" i="49"/>
  <c r="D11" i="49"/>
  <c r="D6" i="49" s="1"/>
  <c r="O9" i="49"/>
  <c r="L9" i="49"/>
  <c r="H9" i="49"/>
  <c r="D9" i="49"/>
  <c r="H8" i="49"/>
  <c r="D8" i="49"/>
  <c r="H7" i="49"/>
  <c r="D7" i="49"/>
  <c r="K6" i="49"/>
  <c r="J6" i="49"/>
  <c r="I6" i="49"/>
  <c r="H6" i="49"/>
  <c r="G6" i="49"/>
  <c r="F6" i="49"/>
  <c r="E6" i="49"/>
  <c r="E5" i="49" s="1"/>
  <c r="I5" i="49"/>
  <c r="L34" i="49" l="1"/>
  <c r="L18" i="49"/>
  <c r="L16" i="49"/>
  <c r="M5" i="49"/>
  <c r="M6" i="49"/>
  <c r="N6" i="49"/>
  <c r="O6" i="49"/>
  <c r="L6" i="49"/>
  <c r="G5" i="49"/>
  <c r="F5" i="49"/>
  <c r="H25" i="49"/>
  <c r="H33" i="49"/>
  <c r="L33" i="49" s="1"/>
  <c r="K5" i="49"/>
  <c r="H37" i="48"/>
  <c r="D37" i="48"/>
  <c r="O36" i="48"/>
  <c r="L36" i="48"/>
  <c r="H36" i="48"/>
  <c r="D36" i="48"/>
  <c r="O35" i="48"/>
  <c r="K35" i="48"/>
  <c r="J35" i="48"/>
  <c r="I35" i="48"/>
  <c r="H35" i="48"/>
  <c r="L35" i="48" s="1"/>
  <c r="G35" i="48"/>
  <c r="F35" i="48"/>
  <c r="E35" i="48"/>
  <c r="D35" i="48"/>
  <c r="O34" i="48"/>
  <c r="H34" i="48"/>
  <c r="D34" i="48"/>
  <c r="D33" i="48" s="1"/>
  <c r="K33" i="48"/>
  <c r="O33" i="48" s="1"/>
  <c r="J33" i="48"/>
  <c r="I33" i="48"/>
  <c r="G33" i="48"/>
  <c r="F33" i="48"/>
  <c r="E33" i="48"/>
  <c r="O32" i="48"/>
  <c r="H32" i="48"/>
  <c r="D32" i="48"/>
  <c r="L32" i="48" s="1"/>
  <c r="O31" i="48"/>
  <c r="L31" i="48"/>
  <c r="D31" i="48"/>
  <c r="O30" i="48"/>
  <c r="N30" i="48"/>
  <c r="M30" i="48"/>
  <c r="H30" i="48"/>
  <c r="D30" i="48"/>
  <c r="H29" i="48"/>
  <c r="D29" i="48"/>
  <c r="O28" i="48"/>
  <c r="H28" i="48"/>
  <c r="L28" i="48" s="1"/>
  <c r="D28" i="48"/>
  <c r="H27" i="48"/>
  <c r="D27" i="48"/>
  <c r="O26" i="48"/>
  <c r="N26" i="48"/>
  <c r="H26" i="48"/>
  <c r="D26" i="48"/>
  <c r="K25" i="48"/>
  <c r="O25" i="48" s="1"/>
  <c r="J25" i="48"/>
  <c r="J5" i="48" s="1"/>
  <c r="I25" i="48"/>
  <c r="G25" i="48"/>
  <c r="F25" i="48"/>
  <c r="D25" i="48" s="1"/>
  <c r="E25" i="48"/>
  <c r="H24" i="48"/>
  <c r="D24" i="48"/>
  <c r="H23" i="48"/>
  <c r="D23" i="48"/>
  <c r="H22" i="48"/>
  <c r="D22" i="48"/>
  <c r="H21" i="48"/>
  <c r="D21" i="48"/>
  <c r="O20" i="48"/>
  <c r="L20" i="48"/>
  <c r="H20" i="48"/>
  <c r="D20" i="48"/>
  <c r="O19" i="48"/>
  <c r="L19" i="48"/>
  <c r="H19" i="48"/>
  <c r="D19" i="48"/>
  <c r="O18" i="48"/>
  <c r="L18" i="48"/>
  <c r="H18" i="48"/>
  <c r="D18" i="48"/>
  <c r="O17" i="48"/>
  <c r="L17" i="48"/>
  <c r="H17" i="48"/>
  <c r="D17" i="48"/>
  <c r="O16" i="48"/>
  <c r="K16" i="48"/>
  <c r="J16" i="48"/>
  <c r="I16" i="48"/>
  <c r="H16" i="48"/>
  <c r="L16" i="48" s="1"/>
  <c r="G16" i="48"/>
  <c r="F16" i="48"/>
  <c r="E16" i="48"/>
  <c r="D16" i="48"/>
  <c r="H15" i="48"/>
  <c r="D15" i="48"/>
  <c r="O14" i="48"/>
  <c r="H14" i="48"/>
  <c r="L14" i="48" s="1"/>
  <c r="D14" i="48"/>
  <c r="O13" i="48"/>
  <c r="H13" i="48"/>
  <c r="D13" i="48"/>
  <c r="D12" i="48" s="1"/>
  <c r="K12" i="48"/>
  <c r="J12" i="48"/>
  <c r="I12" i="48"/>
  <c r="H12" i="48"/>
  <c r="G12" i="48"/>
  <c r="O12" i="48" s="1"/>
  <c r="F12" i="48"/>
  <c r="E12" i="48"/>
  <c r="H11" i="48"/>
  <c r="D11" i="48"/>
  <c r="O9" i="48"/>
  <c r="L9" i="48"/>
  <c r="H9" i="48"/>
  <c r="D9" i="48"/>
  <c r="H8" i="48"/>
  <c r="D8" i="48"/>
  <c r="H7" i="48"/>
  <c r="D7" i="48"/>
  <c r="K6" i="48"/>
  <c r="J6" i="48"/>
  <c r="N6" i="48" s="1"/>
  <c r="I6" i="48"/>
  <c r="M6" i="48" s="1"/>
  <c r="H6" i="48"/>
  <c r="G6" i="48"/>
  <c r="F6" i="48"/>
  <c r="E6" i="48"/>
  <c r="D6" i="48"/>
  <c r="I5" i="48"/>
  <c r="M5" i="48" s="1"/>
  <c r="E5" i="48"/>
  <c r="D11" i="47"/>
  <c r="O9" i="47"/>
  <c r="H9" i="47"/>
  <c r="L9" i="47" s="1"/>
  <c r="D9" i="47"/>
  <c r="O5" i="49" l="1"/>
  <c r="D5" i="49"/>
  <c r="L25" i="49"/>
  <c r="H5" i="49"/>
  <c r="N5" i="49"/>
  <c r="L34" i="48"/>
  <c r="L30" i="48"/>
  <c r="L26" i="48"/>
  <c r="L13" i="48"/>
  <c r="L12" i="48"/>
  <c r="O6" i="48"/>
  <c r="L6" i="48"/>
  <c r="G5" i="48"/>
  <c r="F5" i="48"/>
  <c r="H25" i="48"/>
  <c r="H33" i="48"/>
  <c r="L33" i="48" s="1"/>
  <c r="K5" i="48"/>
  <c r="D7" i="47"/>
  <c r="H37" i="47"/>
  <c r="D37" i="47"/>
  <c r="D35" i="47" s="1"/>
  <c r="O36" i="47"/>
  <c r="H36" i="47"/>
  <c r="D36" i="47"/>
  <c r="L36" i="47" s="1"/>
  <c r="K35" i="47"/>
  <c r="J35" i="47"/>
  <c r="I35" i="47"/>
  <c r="H35" i="47"/>
  <c r="G35" i="47"/>
  <c r="F35" i="47"/>
  <c r="E35" i="47"/>
  <c r="O34" i="47"/>
  <c r="H34" i="47"/>
  <c r="H33" i="47" s="1"/>
  <c r="D34" i="47"/>
  <c r="K33" i="47"/>
  <c r="J33" i="47"/>
  <c r="I33" i="47"/>
  <c r="G33" i="47"/>
  <c r="F33" i="47"/>
  <c r="E33" i="47"/>
  <c r="O32" i="47"/>
  <c r="H32" i="47"/>
  <c r="D32" i="47"/>
  <c r="O31" i="47"/>
  <c r="D31" i="47"/>
  <c r="L31" i="47" s="1"/>
  <c r="O30" i="47"/>
  <c r="N30" i="47"/>
  <c r="M30" i="47"/>
  <c r="H30" i="47"/>
  <c r="D30" i="47"/>
  <c r="H29" i="47"/>
  <c r="D29" i="47"/>
  <c r="O28" i="47"/>
  <c r="H28" i="47"/>
  <c r="D28" i="47"/>
  <c r="H27" i="47"/>
  <c r="D27" i="47"/>
  <c r="O26" i="47"/>
  <c r="N26" i="47"/>
  <c r="H26" i="47"/>
  <c r="D26" i="47"/>
  <c r="K25" i="47"/>
  <c r="J25" i="47"/>
  <c r="I25" i="47"/>
  <c r="G25" i="47"/>
  <c r="F25" i="47"/>
  <c r="E25" i="47"/>
  <c r="H24" i="47"/>
  <c r="D24" i="47"/>
  <c r="H23" i="47"/>
  <c r="D23" i="47"/>
  <c r="H22" i="47"/>
  <c r="D22" i="47"/>
  <c r="H21" i="47"/>
  <c r="D21" i="47"/>
  <c r="O20" i="47"/>
  <c r="H20" i="47"/>
  <c r="D20" i="47"/>
  <c r="O19" i="47"/>
  <c r="H19" i="47"/>
  <c r="D19" i="47"/>
  <c r="O18" i="47"/>
  <c r="H18" i="47"/>
  <c r="D18" i="47"/>
  <c r="O17" i="47"/>
  <c r="H17" i="47"/>
  <c r="D17" i="47"/>
  <c r="K16" i="47"/>
  <c r="J16" i="47"/>
  <c r="I16" i="47"/>
  <c r="G16" i="47"/>
  <c r="F16" i="47"/>
  <c r="E16" i="47"/>
  <c r="H15" i="47"/>
  <c r="D15" i="47"/>
  <c r="O14" i="47"/>
  <c r="H14" i="47"/>
  <c r="D14" i="47"/>
  <c r="O13" i="47"/>
  <c r="H13" i="47"/>
  <c r="D13" i="47"/>
  <c r="K12" i="47"/>
  <c r="O12" i="47" s="1"/>
  <c r="J12" i="47"/>
  <c r="I12" i="47"/>
  <c r="G12" i="47"/>
  <c r="F12" i="47"/>
  <c r="E12" i="47"/>
  <c r="H11" i="47"/>
  <c r="H8" i="47"/>
  <c r="D8" i="47"/>
  <c r="H7" i="47"/>
  <c r="K6" i="47"/>
  <c r="J6" i="47"/>
  <c r="N6" i="47" s="1"/>
  <c r="I6" i="47"/>
  <c r="G6" i="47"/>
  <c r="F6" i="47"/>
  <c r="E6" i="47"/>
  <c r="I5" i="47"/>
  <c r="L5" i="49" l="1"/>
  <c r="O5" i="48"/>
  <c r="D5" i="48"/>
  <c r="N5" i="48"/>
  <c r="L25" i="48"/>
  <c r="H5" i="48"/>
  <c r="L5" i="48" s="1"/>
  <c r="O33" i="47"/>
  <c r="L32" i="47"/>
  <c r="E5" i="47"/>
  <c r="D12" i="47"/>
  <c r="G5" i="47"/>
  <c r="H6" i="47"/>
  <c r="J5" i="47"/>
  <c r="M6" i="47"/>
  <c r="O25" i="47"/>
  <c r="L26" i="47"/>
  <c r="L28" i="47"/>
  <c r="L20" i="47"/>
  <c r="O6" i="47"/>
  <c r="L13" i="47"/>
  <c r="L34" i="47"/>
  <c r="O35" i="47"/>
  <c r="L35" i="47"/>
  <c r="M5" i="47"/>
  <c r="L30" i="47"/>
  <c r="F5" i="47"/>
  <c r="N5" i="47" s="1"/>
  <c r="D25" i="47"/>
  <c r="O16" i="47"/>
  <c r="L19" i="47"/>
  <c r="D16" i="47"/>
  <c r="L18" i="47"/>
  <c r="L17" i="47"/>
  <c r="L14" i="47"/>
  <c r="D6" i="47"/>
  <c r="H12" i="47"/>
  <c r="L12" i="47" s="1"/>
  <c r="H16" i="47"/>
  <c r="K5" i="47"/>
  <c r="D33" i="47"/>
  <c r="L33" i="47" s="1"/>
  <c r="H25" i="47"/>
  <c r="H39" i="46"/>
  <c r="D39" i="46"/>
  <c r="K38" i="46"/>
  <c r="J38" i="46"/>
  <c r="I38" i="46"/>
  <c r="H38" i="46"/>
  <c r="G38" i="46"/>
  <c r="F38" i="46"/>
  <c r="E38" i="46"/>
  <c r="D38" i="46"/>
  <c r="H37" i="46"/>
  <c r="D37" i="46"/>
  <c r="O36" i="46"/>
  <c r="H36" i="46"/>
  <c r="H35" i="46" s="1"/>
  <c r="D36" i="46"/>
  <c r="D35" i="46" s="1"/>
  <c r="K35" i="46"/>
  <c r="O35" i="46" s="1"/>
  <c r="J35" i="46"/>
  <c r="I35" i="46"/>
  <c r="G35" i="46"/>
  <c r="F35" i="46"/>
  <c r="E35" i="46"/>
  <c r="O34" i="46"/>
  <c r="H34" i="46"/>
  <c r="D34" i="46"/>
  <c r="D33" i="46" s="1"/>
  <c r="K33" i="46"/>
  <c r="O33" i="46" s="1"/>
  <c r="J33" i="46"/>
  <c r="I33" i="46"/>
  <c r="G33" i="46"/>
  <c r="F33" i="46"/>
  <c r="F5" i="46" s="1"/>
  <c r="E33" i="46"/>
  <c r="O32" i="46"/>
  <c r="H32" i="46"/>
  <c r="D32" i="46"/>
  <c r="L32" i="46" s="1"/>
  <c r="O31" i="46"/>
  <c r="L31" i="46"/>
  <c r="D31" i="46"/>
  <c r="O30" i="46"/>
  <c r="N30" i="46"/>
  <c r="M30" i="46"/>
  <c r="H30" i="46"/>
  <c r="D30" i="46"/>
  <c r="H29" i="46"/>
  <c r="D29" i="46"/>
  <c r="O28" i="46"/>
  <c r="H28" i="46"/>
  <c r="D28" i="46"/>
  <c r="O27" i="46"/>
  <c r="H27" i="46"/>
  <c r="L27" i="46" s="1"/>
  <c r="D27" i="46"/>
  <c r="O26" i="46"/>
  <c r="N26" i="46"/>
  <c r="M26" i="46"/>
  <c r="H26" i="46"/>
  <c r="L26" i="46" s="1"/>
  <c r="D26" i="46"/>
  <c r="K25" i="46"/>
  <c r="J25" i="46"/>
  <c r="I25" i="46"/>
  <c r="G25" i="46"/>
  <c r="F25" i="46"/>
  <c r="E25" i="46"/>
  <c r="H24" i="46"/>
  <c r="D24" i="46"/>
  <c r="H23" i="46"/>
  <c r="D23" i="46"/>
  <c r="O22" i="46"/>
  <c r="H22" i="46"/>
  <c r="L22" i="46" s="1"/>
  <c r="D22" i="46"/>
  <c r="O21" i="46"/>
  <c r="H21" i="46"/>
  <c r="L21" i="46" s="1"/>
  <c r="D21" i="46"/>
  <c r="O20" i="46"/>
  <c r="H20" i="46"/>
  <c r="L20" i="46" s="1"/>
  <c r="D20" i="46"/>
  <c r="O19" i="46"/>
  <c r="H19" i="46"/>
  <c r="L19" i="46" s="1"/>
  <c r="D19" i="46"/>
  <c r="O18" i="46"/>
  <c r="H18" i="46"/>
  <c r="L18" i="46" s="1"/>
  <c r="D18" i="46"/>
  <c r="O17" i="46"/>
  <c r="H17" i="46"/>
  <c r="L17" i="46" s="1"/>
  <c r="D17" i="46"/>
  <c r="K16" i="46"/>
  <c r="O16" i="46" s="1"/>
  <c r="J16" i="46"/>
  <c r="I16" i="46"/>
  <c r="G16" i="46"/>
  <c r="F16" i="46"/>
  <c r="E16" i="46"/>
  <c r="D16" i="46"/>
  <c r="H15" i="46"/>
  <c r="D15" i="46"/>
  <c r="O14" i="46"/>
  <c r="H14" i="46"/>
  <c r="L14" i="46" s="1"/>
  <c r="D14" i="46"/>
  <c r="O13" i="46"/>
  <c r="H13" i="46"/>
  <c r="D13" i="46"/>
  <c r="D12" i="46" s="1"/>
  <c r="K12" i="46"/>
  <c r="O12" i="46" s="1"/>
  <c r="J12" i="46"/>
  <c r="I12" i="46"/>
  <c r="G12" i="46"/>
  <c r="F12" i="46"/>
  <c r="E12" i="46"/>
  <c r="H11" i="46"/>
  <c r="D11" i="46"/>
  <c r="H10" i="46"/>
  <c r="D10" i="46"/>
  <c r="O9" i="46"/>
  <c r="H9" i="46"/>
  <c r="L9" i="46" s="1"/>
  <c r="D9" i="46"/>
  <c r="H8" i="46"/>
  <c r="D8" i="46"/>
  <c r="O7" i="46"/>
  <c r="H7" i="46"/>
  <c r="H6" i="46" s="1"/>
  <c r="D7" i="46"/>
  <c r="K6" i="46"/>
  <c r="O6" i="46" s="1"/>
  <c r="J6" i="46"/>
  <c r="N6" i="46" s="1"/>
  <c r="I6" i="46"/>
  <c r="M6" i="46" s="1"/>
  <c r="G6" i="46"/>
  <c r="F6" i="46"/>
  <c r="E6" i="46"/>
  <c r="J5" i="46"/>
  <c r="I5" i="46"/>
  <c r="M5" i="46" s="1"/>
  <c r="E5" i="46"/>
  <c r="L21" i="45"/>
  <c r="O21" i="45"/>
  <c r="H39" i="45"/>
  <c r="D39" i="45"/>
  <c r="K38" i="45"/>
  <c r="J38" i="45"/>
  <c r="I38" i="45"/>
  <c r="H38" i="45"/>
  <c r="G38" i="45"/>
  <c r="F38" i="45"/>
  <c r="E38" i="45"/>
  <c r="D38" i="45"/>
  <c r="H37" i="45"/>
  <c r="D37" i="45"/>
  <c r="O36" i="45"/>
  <c r="H36" i="45"/>
  <c r="H35" i="45" s="1"/>
  <c r="D36" i="45"/>
  <c r="K35" i="45"/>
  <c r="O35" i="45" s="1"/>
  <c r="J35" i="45"/>
  <c r="I35" i="45"/>
  <c r="G35" i="45"/>
  <c r="F35" i="45"/>
  <c r="E35" i="45"/>
  <c r="D35" i="45"/>
  <c r="O34" i="45"/>
  <c r="H34" i="45"/>
  <c r="L34" i="45" s="1"/>
  <c r="D34" i="45"/>
  <c r="D33" i="45" s="1"/>
  <c r="K33" i="45"/>
  <c r="O33" i="45" s="1"/>
  <c r="J33" i="45"/>
  <c r="I33" i="45"/>
  <c r="G33" i="45"/>
  <c r="F33" i="45"/>
  <c r="E33" i="45"/>
  <c r="O32" i="45"/>
  <c r="H32" i="45"/>
  <c r="D32" i="45"/>
  <c r="L32" i="45" s="1"/>
  <c r="O31" i="45"/>
  <c r="L31" i="45"/>
  <c r="D31" i="45"/>
  <c r="O30" i="45"/>
  <c r="N30" i="45"/>
  <c r="M30" i="45"/>
  <c r="H30" i="45"/>
  <c r="L30" i="45" s="1"/>
  <c r="D30" i="45"/>
  <c r="H29" i="45"/>
  <c r="D29" i="45"/>
  <c r="O28" i="45"/>
  <c r="H28" i="45"/>
  <c r="D28" i="45"/>
  <c r="O27" i="45"/>
  <c r="H27" i="45"/>
  <c r="L27" i="45" s="1"/>
  <c r="D27" i="45"/>
  <c r="O26" i="45"/>
  <c r="N26" i="45"/>
  <c r="M26" i="45"/>
  <c r="H26" i="45"/>
  <c r="L26" i="45" s="1"/>
  <c r="D26" i="45"/>
  <c r="K25" i="45"/>
  <c r="J25" i="45"/>
  <c r="I25" i="45"/>
  <c r="G25" i="45"/>
  <c r="F25" i="45"/>
  <c r="E25" i="45"/>
  <c r="H24" i="45"/>
  <c r="D24" i="45"/>
  <c r="H23" i="45"/>
  <c r="D23" i="45"/>
  <c r="O22" i="45"/>
  <c r="H22" i="45"/>
  <c r="L22" i="45" s="1"/>
  <c r="D22" i="45"/>
  <c r="H21" i="45"/>
  <c r="D21" i="45"/>
  <c r="O20" i="45"/>
  <c r="H20" i="45"/>
  <c r="L20" i="45" s="1"/>
  <c r="D20" i="45"/>
  <c r="O19" i="45"/>
  <c r="H19" i="45"/>
  <c r="L19" i="45" s="1"/>
  <c r="D19" i="45"/>
  <c r="O18" i="45"/>
  <c r="H18" i="45"/>
  <c r="L18" i="45" s="1"/>
  <c r="D18" i="45"/>
  <c r="O17" i="45"/>
  <c r="H17" i="45"/>
  <c r="L17" i="45" s="1"/>
  <c r="D17" i="45"/>
  <c r="D16" i="45" s="1"/>
  <c r="O16" i="45"/>
  <c r="K16" i="45"/>
  <c r="J16" i="45"/>
  <c r="J5" i="45" s="1"/>
  <c r="I16" i="45"/>
  <c r="I5" i="45" s="1"/>
  <c r="G16" i="45"/>
  <c r="F16" i="45"/>
  <c r="E16" i="45"/>
  <c r="H15" i="45"/>
  <c r="D15" i="45"/>
  <c r="O14" i="45"/>
  <c r="H14" i="45"/>
  <c r="L14" i="45" s="1"/>
  <c r="D14" i="45"/>
  <c r="O13" i="45"/>
  <c r="H13" i="45"/>
  <c r="L13" i="45" s="1"/>
  <c r="D13" i="45"/>
  <c r="D12" i="45" s="1"/>
  <c r="K12" i="45"/>
  <c r="O12" i="45" s="1"/>
  <c r="J12" i="45"/>
  <c r="I12" i="45"/>
  <c r="G12" i="45"/>
  <c r="F12" i="45"/>
  <c r="E12" i="45"/>
  <c r="E5" i="45" s="1"/>
  <c r="H11" i="45"/>
  <c r="D11" i="45"/>
  <c r="H10" i="45"/>
  <c r="D10" i="45"/>
  <c r="O9" i="45"/>
  <c r="H9" i="45"/>
  <c r="L9" i="45" s="1"/>
  <c r="D9" i="45"/>
  <c r="H8" i="45"/>
  <c r="D8" i="45"/>
  <c r="O7" i="45"/>
  <c r="H7" i="45"/>
  <c r="L7" i="45" s="1"/>
  <c r="D7" i="45"/>
  <c r="K6" i="45"/>
  <c r="O6" i="45" s="1"/>
  <c r="J6" i="45"/>
  <c r="I6" i="45"/>
  <c r="M6" i="45" s="1"/>
  <c r="G6" i="45"/>
  <c r="F6" i="45"/>
  <c r="E6" i="45"/>
  <c r="D6" i="45"/>
  <c r="G5" i="45"/>
  <c r="H39" i="44"/>
  <c r="D39" i="44"/>
  <c r="K38" i="44"/>
  <c r="J38" i="44"/>
  <c r="I38" i="44"/>
  <c r="H38" i="44"/>
  <c r="G38" i="44"/>
  <c r="F38" i="44"/>
  <c r="E38" i="44"/>
  <c r="D38" i="44"/>
  <c r="H37" i="44"/>
  <c r="D37" i="44"/>
  <c r="O36" i="44"/>
  <c r="H36" i="44"/>
  <c r="D36" i="44"/>
  <c r="D35" i="44" s="1"/>
  <c r="K35" i="44"/>
  <c r="J35" i="44"/>
  <c r="I35" i="44"/>
  <c r="G35" i="44"/>
  <c r="F35" i="44"/>
  <c r="E35" i="44"/>
  <c r="O34" i="44"/>
  <c r="L34" i="44"/>
  <c r="H34" i="44"/>
  <c r="H33" i="44" s="1"/>
  <c r="D34" i="44"/>
  <c r="K33" i="44"/>
  <c r="J33" i="44"/>
  <c r="I33" i="44"/>
  <c r="G33" i="44"/>
  <c r="O33" i="44" s="1"/>
  <c r="F33" i="44"/>
  <c r="E33" i="44"/>
  <c r="D33" i="44"/>
  <c r="O32" i="44"/>
  <c r="H32" i="44"/>
  <c r="L32" i="44" s="1"/>
  <c r="D32" i="44"/>
  <c r="O31" i="44"/>
  <c r="D31" i="44"/>
  <c r="L31" i="44" s="1"/>
  <c r="O30" i="44"/>
  <c r="N30" i="44"/>
  <c r="M30" i="44"/>
  <c r="H30" i="44"/>
  <c r="L30" i="44" s="1"/>
  <c r="D30" i="44"/>
  <c r="H29" i="44"/>
  <c r="D29" i="44"/>
  <c r="O28" i="44"/>
  <c r="H28" i="44"/>
  <c r="D28" i="44"/>
  <c r="O27" i="44"/>
  <c r="H27" i="44"/>
  <c r="L27" i="44" s="1"/>
  <c r="D27" i="44"/>
  <c r="O26" i="44"/>
  <c r="N26" i="44"/>
  <c r="M26" i="44"/>
  <c r="H26" i="44"/>
  <c r="L26" i="44" s="1"/>
  <c r="D26" i="44"/>
  <c r="K25" i="44"/>
  <c r="J25" i="44"/>
  <c r="I25" i="44"/>
  <c r="G25" i="44"/>
  <c r="F25" i="44"/>
  <c r="E25" i="44"/>
  <c r="H24" i="44"/>
  <c r="D24" i="44"/>
  <c r="H23" i="44"/>
  <c r="D23" i="44"/>
  <c r="O22" i="44"/>
  <c r="H22" i="44"/>
  <c r="L22" i="44" s="1"/>
  <c r="D22" i="44"/>
  <c r="H21" i="44"/>
  <c r="D21" i="44"/>
  <c r="O20" i="44"/>
  <c r="H20" i="44"/>
  <c r="L20" i="44" s="1"/>
  <c r="D20" i="44"/>
  <c r="O19" i="44"/>
  <c r="H19" i="44"/>
  <c r="L19" i="44" s="1"/>
  <c r="D19" i="44"/>
  <c r="O18" i="44"/>
  <c r="H18" i="44"/>
  <c r="L18" i="44" s="1"/>
  <c r="D18" i="44"/>
  <c r="O17" i="44"/>
  <c r="H17" i="44"/>
  <c r="L17" i="44" s="1"/>
  <c r="D17" i="44"/>
  <c r="K16" i="44"/>
  <c r="O16" i="44" s="1"/>
  <c r="J16" i="44"/>
  <c r="I16" i="44"/>
  <c r="I5" i="44" s="1"/>
  <c r="M5" i="44" s="1"/>
  <c r="G16" i="44"/>
  <c r="F16" i="44"/>
  <c r="E16" i="44"/>
  <c r="D16" i="44"/>
  <c r="H15" i="44"/>
  <c r="D15" i="44"/>
  <c r="O14" i="44"/>
  <c r="H14" i="44"/>
  <c r="L14" i="44" s="1"/>
  <c r="D14" i="44"/>
  <c r="O13" i="44"/>
  <c r="H13" i="44"/>
  <c r="L13" i="44" s="1"/>
  <c r="D13" i="44"/>
  <c r="K12" i="44"/>
  <c r="O12" i="44" s="1"/>
  <c r="J12" i="44"/>
  <c r="I12" i="44"/>
  <c r="G12" i="44"/>
  <c r="F12" i="44"/>
  <c r="E12" i="44"/>
  <c r="E5" i="44" s="1"/>
  <c r="D12" i="44"/>
  <c r="H11" i="44"/>
  <c r="D11" i="44"/>
  <c r="H10" i="44"/>
  <c r="D10" i="44"/>
  <c r="O9" i="44"/>
  <c r="H9" i="44"/>
  <c r="L9" i="44" s="1"/>
  <c r="D9" i="44"/>
  <c r="D6" i="44" s="1"/>
  <c r="H8" i="44"/>
  <c r="D8" i="44"/>
  <c r="O7" i="44"/>
  <c r="L7" i="44"/>
  <c r="H7" i="44"/>
  <c r="D7" i="44"/>
  <c r="K6" i="44"/>
  <c r="J6" i="44"/>
  <c r="N6" i="44" s="1"/>
  <c r="I6" i="44"/>
  <c r="M6" i="44" s="1"/>
  <c r="H6" i="44"/>
  <c r="L6" i="44" s="1"/>
  <c r="G6" i="44"/>
  <c r="F6" i="44"/>
  <c r="E6" i="44"/>
  <c r="J5" i="44"/>
  <c r="F5" i="44"/>
  <c r="H30" i="42"/>
  <c r="L30" i="42" s="1"/>
  <c r="H30" i="43"/>
  <c r="M26" i="43"/>
  <c r="N26" i="43"/>
  <c r="N6" i="43"/>
  <c r="M6" i="43"/>
  <c r="M5" i="43"/>
  <c r="H39" i="43"/>
  <c r="D39" i="43"/>
  <c r="K38" i="43"/>
  <c r="J38" i="43"/>
  <c r="I38" i="43"/>
  <c r="H38" i="43"/>
  <c r="G38" i="43"/>
  <c r="F38" i="43"/>
  <c r="E38" i="43"/>
  <c r="D38" i="43"/>
  <c r="H37" i="43"/>
  <c r="D37" i="43"/>
  <c r="O36" i="43"/>
  <c r="H36" i="43"/>
  <c r="D36" i="43"/>
  <c r="D35" i="43" s="1"/>
  <c r="K35" i="43"/>
  <c r="J35" i="43"/>
  <c r="I35" i="43"/>
  <c r="G35" i="43"/>
  <c r="F35" i="43"/>
  <c r="E35" i="43"/>
  <c r="O34" i="43"/>
  <c r="L34" i="43"/>
  <c r="H34" i="43"/>
  <c r="D34" i="43"/>
  <c r="K33" i="43"/>
  <c r="O33" i="43" s="1"/>
  <c r="J33" i="43"/>
  <c r="I33" i="43"/>
  <c r="H33" i="43"/>
  <c r="L33" i="43" s="1"/>
  <c r="G33" i="43"/>
  <c r="F33" i="43"/>
  <c r="E33" i="43"/>
  <c r="D33" i="43"/>
  <c r="O32" i="43"/>
  <c r="H32" i="43"/>
  <c r="L32" i="43" s="1"/>
  <c r="D32" i="43"/>
  <c r="O31" i="43"/>
  <c r="D31" i="43"/>
  <c r="L31" i="43" s="1"/>
  <c r="O30" i="43"/>
  <c r="N30" i="43"/>
  <c r="M30" i="43"/>
  <c r="D30" i="43"/>
  <c r="L30" i="43" s="1"/>
  <c r="H29" i="43"/>
  <c r="D29" i="43"/>
  <c r="O28" i="43"/>
  <c r="H28" i="43"/>
  <c r="L28" i="43" s="1"/>
  <c r="D28" i="43"/>
  <c r="O27" i="43"/>
  <c r="L27" i="43"/>
  <c r="H27" i="43"/>
  <c r="D27" i="43"/>
  <c r="O26" i="43"/>
  <c r="H26" i="43"/>
  <c r="H25" i="43" s="1"/>
  <c r="D26" i="43"/>
  <c r="K25" i="43"/>
  <c r="O25" i="43" s="1"/>
  <c r="J25" i="43"/>
  <c r="I25" i="43"/>
  <c r="G25" i="43"/>
  <c r="F25" i="43"/>
  <c r="D25" i="43" s="1"/>
  <c r="E25" i="43"/>
  <c r="H24" i="43"/>
  <c r="D24" i="43"/>
  <c r="H23" i="43"/>
  <c r="D23" i="43"/>
  <c r="O22" i="43"/>
  <c r="H22" i="43"/>
  <c r="L22" i="43" s="1"/>
  <c r="D22" i="43"/>
  <c r="H21" i="43"/>
  <c r="D21" i="43"/>
  <c r="O20" i="43"/>
  <c r="L20" i="43"/>
  <c r="H20" i="43"/>
  <c r="D20" i="43"/>
  <c r="O19" i="43"/>
  <c r="H19" i="43"/>
  <c r="L19" i="43" s="1"/>
  <c r="D19" i="43"/>
  <c r="O18" i="43"/>
  <c r="H18" i="43"/>
  <c r="L18" i="43" s="1"/>
  <c r="D18" i="43"/>
  <c r="O17" i="43"/>
  <c r="L17" i="43"/>
  <c r="H17" i="43"/>
  <c r="D17" i="43"/>
  <c r="O16" i="43"/>
  <c r="K16" i="43"/>
  <c r="J16" i="43"/>
  <c r="I16" i="43"/>
  <c r="H16" i="43"/>
  <c r="L16" i="43" s="1"/>
  <c r="G16" i="43"/>
  <c r="F16" i="43"/>
  <c r="E16" i="43"/>
  <c r="D16" i="43"/>
  <c r="H15" i="43"/>
  <c r="D15" i="43"/>
  <c r="O14" i="43"/>
  <c r="L14" i="43"/>
  <c r="H14" i="43"/>
  <c r="D14" i="43"/>
  <c r="O13" i="43"/>
  <c r="L13" i="43"/>
  <c r="H13" i="43"/>
  <c r="D13" i="43"/>
  <c r="K12" i="43"/>
  <c r="O12" i="43" s="1"/>
  <c r="J12" i="43"/>
  <c r="I12" i="43"/>
  <c r="H12" i="43"/>
  <c r="L12" i="43" s="1"/>
  <c r="G12" i="43"/>
  <c r="F12" i="43"/>
  <c r="E12" i="43"/>
  <c r="D12" i="43"/>
  <c r="H11" i="43"/>
  <c r="D11" i="43"/>
  <c r="H10" i="43"/>
  <c r="D10" i="43"/>
  <c r="H9" i="43"/>
  <c r="G9" i="43"/>
  <c r="O9" i="43" s="1"/>
  <c r="H8" i="43"/>
  <c r="D8" i="43"/>
  <c r="O7" i="43"/>
  <c r="H7" i="43"/>
  <c r="L7" i="43" s="1"/>
  <c r="D7" i="43"/>
  <c r="K6" i="43"/>
  <c r="K5" i="43" s="1"/>
  <c r="J6" i="43"/>
  <c r="J5" i="43" s="1"/>
  <c r="I6" i="43"/>
  <c r="I5" i="43" s="1"/>
  <c r="F6" i="43"/>
  <c r="F5" i="43" s="1"/>
  <c r="E6" i="43"/>
  <c r="E5" i="43" s="1"/>
  <c r="H27" i="42"/>
  <c r="L27" i="42"/>
  <c r="O27" i="42"/>
  <c r="L22" i="42"/>
  <c r="O22" i="42"/>
  <c r="N30" i="42"/>
  <c r="M30" i="42"/>
  <c r="H39" i="42"/>
  <c r="H38" i="42" s="1"/>
  <c r="D39" i="42"/>
  <c r="K38" i="42"/>
  <c r="J38" i="42"/>
  <c r="I38" i="42"/>
  <c r="G38" i="42"/>
  <c r="F38" i="42"/>
  <c r="E38" i="42"/>
  <c r="D38" i="42"/>
  <c r="H37" i="42"/>
  <c r="D37" i="42"/>
  <c r="O36" i="42"/>
  <c r="H36" i="42"/>
  <c r="D36" i="42"/>
  <c r="D35" i="42" s="1"/>
  <c r="K35" i="42"/>
  <c r="J35" i="42"/>
  <c r="I35" i="42"/>
  <c r="G35" i="42"/>
  <c r="F35" i="42"/>
  <c r="E35" i="42"/>
  <c r="O34" i="42"/>
  <c r="H34" i="42"/>
  <c r="L34" i="42" s="1"/>
  <c r="D34" i="42"/>
  <c r="K33" i="42"/>
  <c r="J33" i="42"/>
  <c r="I33" i="42"/>
  <c r="H33" i="42"/>
  <c r="G33" i="42"/>
  <c r="O33" i="42" s="1"/>
  <c r="F33" i="42"/>
  <c r="E33" i="42"/>
  <c r="D33" i="42"/>
  <c r="O32" i="42"/>
  <c r="H32" i="42"/>
  <c r="D32" i="42"/>
  <c r="O31" i="42"/>
  <c r="D31" i="42"/>
  <c r="L31" i="42" s="1"/>
  <c r="O30" i="42"/>
  <c r="D30" i="42"/>
  <c r="H29" i="42"/>
  <c r="D29" i="42"/>
  <c r="O28" i="42"/>
  <c r="H28" i="42"/>
  <c r="D28" i="42"/>
  <c r="D27" i="42"/>
  <c r="O26" i="42"/>
  <c r="H26" i="42"/>
  <c r="L26" i="42" s="1"/>
  <c r="D26" i="42"/>
  <c r="K25" i="42"/>
  <c r="J25" i="42"/>
  <c r="I25" i="42"/>
  <c r="G25" i="42"/>
  <c r="D25" i="42" s="1"/>
  <c r="F25" i="42"/>
  <c r="E25" i="42"/>
  <c r="H24" i="42"/>
  <c r="H16" i="42" s="1"/>
  <c r="D24" i="42"/>
  <c r="H23" i="42"/>
  <c r="D23" i="42"/>
  <c r="H22" i="42"/>
  <c r="D22" i="42"/>
  <c r="H21" i="42"/>
  <c r="D21" i="42"/>
  <c r="O20" i="42"/>
  <c r="H20" i="42"/>
  <c r="D20" i="42"/>
  <c r="L20" i="42" s="1"/>
  <c r="O19" i="42"/>
  <c r="H19" i="42"/>
  <c r="D19" i="42"/>
  <c r="L19" i="42" s="1"/>
  <c r="O18" i="42"/>
  <c r="H18" i="42"/>
  <c r="D18" i="42"/>
  <c r="O17" i="42"/>
  <c r="H17" i="42"/>
  <c r="D17" i="42"/>
  <c r="L17" i="42" s="1"/>
  <c r="O16" i="42"/>
  <c r="K16" i="42"/>
  <c r="J16" i="42"/>
  <c r="I16" i="42"/>
  <c r="G16" i="42"/>
  <c r="F16" i="42"/>
  <c r="E16" i="42"/>
  <c r="H15" i="42"/>
  <c r="D15" i="42"/>
  <c r="O14" i="42"/>
  <c r="H14" i="42"/>
  <c r="L14" i="42" s="1"/>
  <c r="D14" i="42"/>
  <c r="O13" i="42"/>
  <c r="H13" i="42"/>
  <c r="L13" i="42" s="1"/>
  <c r="D13" i="42"/>
  <c r="D12" i="42" s="1"/>
  <c r="K12" i="42"/>
  <c r="O12" i="42" s="1"/>
  <c r="J12" i="42"/>
  <c r="I12" i="42"/>
  <c r="G12" i="42"/>
  <c r="F12" i="42"/>
  <c r="E12" i="42"/>
  <c r="H11" i="42"/>
  <c r="D11" i="42"/>
  <c r="H10" i="42"/>
  <c r="D10" i="42"/>
  <c r="H9" i="42"/>
  <c r="L9" i="42" s="1"/>
  <c r="G9" i="42"/>
  <c r="O9" i="42" s="1"/>
  <c r="D9" i="42"/>
  <c r="H8" i="42"/>
  <c r="D8" i="42"/>
  <c r="O7" i="42"/>
  <c r="H7" i="42"/>
  <c r="L7" i="42" s="1"/>
  <c r="D7" i="42"/>
  <c r="D6" i="42" s="1"/>
  <c r="K6" i="42"/>
  <c r="O6" i="42" s="1"/>
  <c r="J6" i="42"/>
  <c r="I6" i="42"/>
  <c r="G6" i="42"/>
  <c r="F6" i="42"/>
  <c r="F5" i="42" s="1"/>
  <c r="E6" i="42"/>
  <c r="I5" i="42"/>
  <c r="E5" i="42"/>
  <c r="H5" i="47" l="1"/>
  <c r="L6" i="47"/>
  <c r="D5" i="47"/>
  <c r="L25" i="47"/>
  <c r="L16" i="47"/>
  <c r="O5" i="47"/>
  <c r="L25" i="43"/>
  <c r="N5" i="43"/>
  <c r="L36" i="43"/>
  <c r="O35" i="43"/>
  <c r="O25" i="44"/>
  <c r="L36" i="44"/>
  <c r="O35" i="44"/>
  <c r="L28" i="45"/>
  <c r="D25" i="45"/>
  <c r="O25" i="45"/>
  <c r="L35" i="45"/>
  <c r="L36" i="45"/>
  <c r="L35" i="46"/>
  <c r="L36" i="46"/>
  <c r="L34" i="46"/>
  <c r="L30" i="46"/>
  <c r="N5" i="46"/>
  <c r="D25" i="46"/>
  <c r="O25" i="46"/>
  <c r="G5" i="46"/>
  <c r="D5" i="46" s="1"/>
  <c r="L28" i="46"/>
  <c r="L13" i="46"/>
  <c r="D6" i="46"/>
  <c r="L6" i="46"/>
  <c r="L7" i="46"/>
  <c r="H12" i="46"/>
  <c r="L12" i="46" s="1"/>
  <c r="H16" i="46"/>
  <c r="L16" i="46" s="1"/>
  <c r="K5" i="46"/>
  <c r="H33" i="46"/>
  <c r="L33" i="46" s="1"/>
  <c r="H25" i="46"/>
  <c r="F5" i="45"/>
  <c r="D5" i="45" s="1"/>
  <c r="N6" i="45"/>
  <c r="K5" i="45"/>
  <c r="O5" i="45" s="1"/>
  <c r="M5" i="45"/>
  <c r="H6" i="45"/>
  <c r="H33" i="45"/>
  <c r="L33" i="45" s="1"/>
  <c r="H12" i="45"/>
  <c r="L12" i="45" s="1"/>
  <c r="H16" i="45"/>
  <c r="L16" i="45" s="1"/>
  <c r="H25" i="45"/>
  <c r="L25" i="45" s="1"/>
  <c r="L33" i="44"/>
  <c r="N5" i="44"/>
  <c r="D25" i="44"/>
  <c r="L28" i="44"/>
  <c r="O6" i="44"/>
  <c r="G5" i="44"/>
  <c r="D5" i="44" s="1"/>
  <c r="K5" i="44"/>
  <c r="H12" i="44"/>
  <c r="L12" i="44" s="1"/>
  <c r="H16" i="44"/>
  <c r="H25" i="44"/>
  <c r="H35" i="44"/>
  <c r="L35" i="44" s="1"/>
  <c r="L26" i="43"/>
  <c r="G6" i="43"/>
  <c r="H35" i="43"/>
  <c r="L35" i="43" s="1"/>
  <c r="H6" i="43"/>
  <c r="D9" i="43"/>
  <c r="L9" i="43" s="1"/>
  <c r="L18" i="42"/>
  <c r="O35" i="42"/>
  <c r="L36" i="42"/>
  <c r="L33" i="42"/>
  <c r="L32" i="42"/>
  <c r="H12" i="42"/>
  <c r="L12" i="42" s="1"/>
  <c r="G5" i="42"/>
  <c r="D5" i="42" s="1"/>
  <c r="O25" i="42"/>
  <c r="L28" i="42"/>
  <c r="J5" i="42"/>
  <c r="N5" i="42"/>
  <c r="K5" i="42"/>
  <c r="H6" i="42"/>
  <c r="H35" i="42"/>
  <c r="L35" i="42" s="1"/>
  <c r="H25" i="42"/>
  <c r="L25" i="42" s="1"/>
  <c r="D16" i="42"/>
  <c r="L16" i="42" s="1"/>
  <c r="H39" i="41"/>
  <c r="H38" i="41" s="1"/>
  <c r="D39" i="41"/>
  <c r="K38" i="41"/>
  <c r="J38" i="41"/>
  <c r="I38" i="41"/>
  <c r="G38" i="41"/>
  <c r="F38" i="41"/>
  <c r="E38" i="41"/>
  <c r="D38" i="41"/>
  <c r="H37" i="41"/>
  <c r="D37" i="41"/>
  <c r="O36" i="41"/>
  <c r="H36" i="41"/>
  <c r="L36" i="41" s="1"/>
  <c r="D36" i="41"/>
  <c r="D35" i="41" s="1"/>
  <c r="O35" i="41"/>
  <c r="K35" i="41"/>
  <c r="J35" i="41"/>
  <c r="I35" i="41"/>
  <c r="G35" i="41"/>
  <c r="F35" i="41"/>
  <c r="E35" i="41"/>
  <c r="O34" i="41"/>
  <c r="H34" i="41"/>
  <c r="L34" i="41" s="1"/>
  <c r="D34" i="41"/>
  <c r="K33" i="41"/>
  <c r="O33" i="41" s="1"/>
  <c r="J33" i="41"/>
  <c r="I33" i="41"/>
  <c r="G33" i="41"/>
  <c r="F33" i="41"/>
  <c r="E33" i="41"/>
  <c r="D33" i="41"/>
  <c r="O32" i="41"/>
  <c r="H32" i="41"/>
  <c r="L32" i="41" s="1"/>
  <c r="D32" i="41"/>
  <c r="O31" i="41"/>
  <c r="D31" i="41"/>
  <c r="L31" i="41" s="1"/>
  <c r="O30" i="41"/>
  <c r="L30" i="41"/>
  <c r="D30" i="41"/>
  <c r="H29" i="41"/>
  <c r="D29" i="41"/>
  <c r="O28" i="41"/>
  <c r="H28" i="41"/>
  <c r="L28" i="41" s="1"/>
  <c r="D28" i="41"/>
  <c r="D27" i="41"/>
  <c r="O26" i="41"/>
  <c r="H26" i="41"/>
  <c r="L26" i="41" s="1"/>
  <c r="D26" i="41"/>
  <c r="K25" i="41"/>
  <c r="O25" i="41" s="1"/>
  <c r="J25" i="41"/>
  <c r="I25" i="41"/>
  <c r="G25" i="41"/>
  <c r="F25" i="41"/>
  <c r="D25" i="41" s="1"/>
  <c r="E25" i="41"/>
  <c r="H24" i="41"/>
  <c r="D24" i="41"/>
  <c r="H23" i="41"/>
  <c r="D23" i="41"/>
  <c r="H22" i="41"/>
  <c r="D22" i="41"/>
  <c r="H21" i="41"/>
  <c r="D21" i="41"/>
  <c r="O20" i="41"/>
  <c r="L20" i="41"/>
  <c r="H20" i="41"/>
  <c r="D20" i="41"/>
  <c r="O19" i="41"/>
  <c r="L19" i="41"/>
  <c r="H19" i="41"/>
  <c r="D19" i="41"/>
  <c r="O18" i="41"/>
  <c r="H18" i="41"/>
  <c r="L18" i="41" s="1"/>
  <c r="D18" i="41"/>
  <c r="O17" i="41"/>
  <c r="L17" i="41"/>
  <c r="H17" i="41"/>
  <c r="D17" i="41"/>
  <c r="O16" i="41"/>
  <c r="K16" i="41"/>
  <c r="J16" i="41"/>
  <c r="I16" i="41"/>
  <c r="H16" i="41"/>
  <c r="L16" i="41" s="1"/>
  <c r="G16" i="41"/>
  <c r="F16" i="41"/>
  <c r="E16" i="41"/>
  <c r="D16" i="41"/>
  <c r="H15" i="41"/>
  <c r="D15" i="41"/>
  <c r="O14" i="41"/>
  <c r="H14" i="41"/>
  <c r="L14" i="41" s="1"/>
  <c r="D14" i="41"/>
  <c r="O13" i="41"/>
  <c r="H13" i="41"/>
  <c r="D13" i="41"/>
  <c r="K12" i="41"/>
  <c r="O12" i="41" s="1"/>
  <c r="J12" i="41"/>
  <c r="I12" i="41"/>
  <c r="G12" i="41"/>
  <c r="F12" i="41"/>
  <c r="E12" i="41"/>
  <c r="D12" i="41"/>
  <c r="H11" i="41"/>
  <c r="D11" i="41"/>
  <c r="H10" i="41"/>
  <c r="D10" i="41"/>
  <c r="H9" i="41"/>
  <c r="G9" i="41"/>
  <c r="O9" i="41" s="1"/>
  <c r="H8" i="41"/>
  <c r="D8" i="41"/>
  <c r="O7" i="41"/>
  <c r="H7" i="41"/>
  <c r="L7" i="41" s="1"/>
  <c r="D7" i="41"/>
  <c r="K6" i="41"/>
  <c r="K5" i="41" s="1"/>
  <c r="J6" i="41"/>
  <c r="J5" i="41" s="1"/>
  <c r="I6" i="41"/>
  <c r="I5" i="41" s="1"/>
  <c r="F6" i="41"/>
  <c r="F5" i="41" s="1"/>
  <c r="E6" i="41"/>
  <c r="E5" i="41" s="1"/>
  <c r="L5" i="47" l="1"/>
  <c r="O5" i="46"/>
  <c r="L25" i="46"/>
  <c r="H5" i="46"/>
  <c r="L5" i="46" s="1"/>
  <c r="N5" i="45"/>
  <c r="L6" i="45"/>
  <c r="H5" i="45"/>
  <c r="L5" i="45" s="1"/>
  <c r="L25" i="44"/>
  <c r="O5" i="44"/>
  <c r="H5" i="44"/>
  <c r="L5" i="44" s="1"/>
  <c r="L16" i="44"/>
  <c r="D6" i="43"/>
  <c r="L6" i="43"/>
  <c r="H5" i="43"/>
  <c r="G5" i="43"/>
  <c r="O6" i="43"/>
  <c r="O5" i="42"/>
  <c r="H5" i="42"/>
  <c r="L5" i="42" s="1"/>
  <c r="L6" i="42"/>
  <c r="H12" i="41"/>
  <c r="L12" i="41" s="1"/>
  <c r="L13" i="41"/>
  <c r="N5" i="41"/>
  <c r="H33" i="41"/>
  <c r="L33" i="41" s="1"/>
  <c r="G6" i="41"/>
  <c r="H25" i="41"/>
  <c r="L25" i="41" s="1"/>
  <c r="H6" i="41"/>
  <c r="D9" i="41"/>
  <c r="L9" i="41" s="1"/>
  <c r="H35" i="41"/>
  <c r="L35" i="41" s="1"/>
  <c r="H41" i="40"/>
  <c r="D41" i="40"/>
  <c r="H40" i="40"/>
  <c r="D40" i="40"/>
  <c r="K39" i="40"/>
  <c r="J39" i="40"/>
  <c r="I39" i="40"/>
  <c r="H39" i="40"/>
  <c r="G39" i="40"/>
  <c r="F39" i="40"/>
  <c r="E39" i="40"/>
  <c r="D39" i="40"/>
  <c r="H38" i="40"/>
  <c r="D38" i="40"/>
  <c r="K37" i="40"/>
  <c r="J37" i="40"/>
  <c r="I37" i="40"/>
  <c r="H37" i="40"/>
  <c r="G37" i="40"/>
  <c r="F37" i="40"/>
  <c r="E37" i="40"/>
  <c r="D37" i="40"/>
  <c r="H36" i="40"/>
  <c r="D36" i="40"/>
  <c r="O35" i="40"/>
  <c r="H35" i="40"/>
  <c r="L35" i="40" s="1"/>
  <c r="D35" i="40"/>
  <c r="D34" i="40" s="1"/>
  <c r="K34" i="40"/>
  <c r="O34" i="40" s="1"/>
  <c r="J34" i="40"/>
  <c r="I34" i="40"/>
  <c r="G34" i="40"/>
  <c r="F34" i="40"/>
  <c r="E34" i="40"/>
  <c r="O33" i="40"/>
  <c r="H33" i="40"/>
  <c r="H32" i="40" s="1"/>
  <c r="D33" i="40"/>
  <c r="K32" i="40"/>
  <c r="J32" i="40"/>
  <c r="I32" i="40"/>
  <c r="G32" i="40"/>
  <c r="O32" i="40" s="1"/>
  <c r="F32" i="40"/>
  <c r="E32" i="40"/>
  <c r="D32" i="40"/>
  <c r="H31" i="40"/>
  <c r="D31" i="40"/>
  <c r="O30" i="40"/>
  <c r="L30" i="40"/>
  <c r="D30" i="40"/>
  <c r="H29" i="40"/>
  <c r="D29" i="40"/>
  <c r="O28" i="40"/>
  <c r="H28" i="40"/>
  <c r="D28" i="40"/>
  <c r="D27" i="40"/>
  <c r="O26" i="40"/>
  <c r="H26" i="40"/>
  <c r="D26" i="40"/>
  <c r="K25" i="40"/>
  <c r="J25" i="40"/>
  <c r="J5" i="40" s="1"/>
  <c r="N5" i="40" s="1"/>
  <c r="I25" i="40"/>
  <c r="G25" i="40"/>
  <c r="F25" i="40"/>
  <c r="E25" i="40"/>
  <c r="H24" i="40"/>
  <c r="D24" i="40"/>
  <c r="H23" i="40"/>
  <c r="D23" i="40"/>
  <c r="H22" i="40"/>
  <c r="D22" i="40"/>
  <c r="H21" i="40"/>
  <c r="D21" i="40"/>
  <c r="O20" i="40"/>
  <c r="L20" i="40"/>
  <c r="H20" i="40"/>
  <c r="D20" i="40"/>
  <c r="O19" i="40"/>
  <c r="L19" i="40"/>
  <c r="H19" i="40"/>
  <c r="D19" i="40"/>
  <c r="O18" i="40"/>
  <c r="H18" i="40"/>
  <c r="D18" i="40"/>
  <c r="L18" i="40" s="1"/>
  <c r="O17" i="40"/>
  <c r="L17" i="40"/>
  <c r="H17" i="40"/>
  <c r="D17" i="40"/>
  <c r="O16" i="40"/>
  <c r="K16" i="40"/>
  <c r="J16" i="40"/>
  <c r="I16" i="40"/>
  <c r="H16" i="40"/>
  <c r="G16" i="40"/>
  <c r="F16" i="40"/>
  <c r="E16" i="40"/>
  <c r="D16" i="40"/>
  <c r="H15" i="40"/>
  <c r="D15" i="40"/>
  <c r="O14" i="40"/>
  <c r="H14" i="40"/>
  <c r="L14" i="40" s="1"/>
  <c r="D14" i="40"/>
  <c r="O13" i="40"/>
  <c r="H13" i="40"/>
  <c r="L13" i="40" s="1"/>
  <c r="D13" i="40"/>
  <c r="K12" i="40"/>
  <c r="O12" i="40" s="1"/>
  <c r="J12" i="40"/>
  <c r="I12" i="40"/>
  <c r="H12" i="40"/>
  <c r="L12" i="40" s="1"/>
  <c r="G12" i="40"/>
  <c r="F12" i="40"/>
  <c r="E12" i="40"/>
  <c r="D12" i="40"/>
  <c r="H11" i="40"/>
  <c r="D11" i="40"/>
  <c r="H10" i="40"/>
  <c r="O9" i="40"/>
  <c r="H9" i="40"/>
  <c r="L9" i="40" s="1"/>
  <c r="D9" i="40"/>
  <c r="H8" i="40"/>
  <c r="D8" i="40"/>
  <c r="O7" i="40"/>
  <c r="H7" i="40"/>
  <c r="L7" i="40" s="1"/>
  <c r="D7" i="40"/>
  <c r="K6" i="40"/>
  <c r="O6" i="40" s="1"/>
  <c r="J6" i="40"/>
  <c r="I6" i="40"/>
  <c r="I5" i="40" s="1"/>
  <c r="G6" i="40"/>
  <c r="F6" i="40"/>
  <c r="E6" i="40"/>
  <c r="E5" i="40" s="1"/>
  <c r="D6" i="40"/>
  <c r="F5" i="40"/>
  <c r="H41" i="39"/>
  <c r="D41" i="39"/>
  <c r="H40" i="39"/>
  <c r="D40" i="39"/>
  <c r="K39" i="39"/>
  <c r="J39" i="39"/>
  <c r="I39" i="39"/>
  <c r="H39" i="39"/>
  <c r="G39" i="39"/>
  <c r="D39" i="39" s="1"/>
  <c r="F39" i="39"/>
  <c r="E39" i="39"/>
  <c r="H38" i="39"/>
  <c r="H37" i="39" s="1"/>
  <c r="D38" i="39"/>
  <c r="K37" i="39"/>
  <c r="J37" i="39"/>
  <c r="I37" i="39"/>
  <c r="G37" i="39"/>
  <c r="F37" i="39"/>
  <c r="E37" i="39"/>
  <c r="D37" i="39"/>
  <c r="H36" i="39"/>
  <c r="D36" i="39"/>
  <c r="O35" i="39"/>
  <c r="H35" i="39"/>
  <c r="D35" i="39"/>
  <c r="K34" i="39"/>
  <c r="J34" i="39"/>
  <c r="I34" i="39"/>
  <c r="G34" i="39"/>
  <c r="O34" i="39" s="1"/>
  <c r="F34" i="39"/>
  <c r="F5" i="39" s="1"/>
  <c r="E34" i="39"/>
  <c r="O33" i="39"/>
  <c r="H33" i="39"/>
  <c r="L33" i="39" s="1"/>
  <c r="D33" i="39"/>
  <c r="K32" i="39"/>
  <c r="O32" i="39" s="1"/>
  <c r="J32" i="39"/>
  <c r="I32" i="39"/>
  <c r="G32" i="39"/>
  <c r="F32" i="39"/>
  <c r="E32" i="39"/>
  <c r="D32" i="39"/>
  <c r="H31" i="39"/>
  <c r="D31" i="39"/>
  <c r="O30" i="39"/>
  <c r="D30" i="39"/>
  <c r="L30" i="39" s="1"/>
  <c r="H29" i="39"/>
  <c r="D29" i="39"/>
  <c r="O28" i="39"/>
  <c r="L28" i="39"/>
  <c r="H28" i="39"/>
  <c r="D28" i="39"/>
  <c r="D27" i="39"/>
  <c r="O26" i="39"/>
  <c r="H26" i="39"/>
  <c r="D26" i="39"/>
  <c r="K25" i="39"/>
  <c r="J25" i="39"/>
  <c r="I25" i="39"/>
  <c r="G25" i="39"/>
  <c r="F25" i="39"/>
  <c r="E25" i="39"/>
  <c r="H24" i="39"/>
  <c r="D24" i="39"/>
  <c r="H23" i="39"/>
  <c r="D23" i="39"/>
  <c r="H22" i="39"/>
  <c r="D22" i="39"/>
  <c r="H21" i="39"/>
  <c r="D21" i="39"/>
  <c r="O20" i="39"/>
  <c r="H20" i="39"/>
  <c r="D20" i="39"/>
  <c r="O19" i="39"/>
  <c r="H19" i="39"/>
  <c r="L19" i="39" s="1"/>
  <c r="D19" i="39"/>
  <c r="O18" i="39"/>
  <c r="H18" i="39"/>
  <c r="D18" i="39"/>
  <c r="O17" i="39"/>
  <c r="H17" i="39"/>
  <c r="D17" i="39"/>
  <c r="K16" i="39"/>
  <c r="O16" i="39" s="1"/>
  <c r="J16" i="39"/>
  <c r="I16" i="39"/>
  <c r="G16" i="39"/>
  <c r="F16" i="39"/>
  <c r="E16" i="39"/>
  <c r="H15" i="39"/>
  <c r="D15" i="39"/>
  <c r="O14" i="39"/>
  <c r="H14" i="39"/>
  <c r="L14" i="39" s="1"/>
  <c r="D14" i="39"/>
  <c r="O13" i="39"/>
  <c r="H13" i="39"/>
  <c r="D13" i="39"/>
  <c r="K12" i="39"/>
  <c r="J12" i="39"/>
  <c r="I12" i="39"/>
  <c r="G12" i="39"/>
  <c r="F12" i="39"/>
  <c r="E12" i="39"/>
  <c r="H11" i="39"/>
  <c r="D11" i="39"/>
  <c r="H10" i="39"/>
  <c r="O9" i="39"/>
  <c r="H9" i="39"/>
  <c r="D9" i="39"/>
  <c r="H8" i="39"/>
  <c r="D8" i="39"/>
  <c r="O7" i="39"/>
  <c r="H7" i="39"/>
  <c r="L7" i="39" s="1"/>
  <c r="D7" i="39"/>
  <c r="K6" i="39"/>
  <c r="O6" i="39" s="1"/>
  <c r="J6" i="39"/>
  <c r="I6" i="39"/>
  <c r="I5" i="39" s="1"/>
  <c r="G6" i="39"/>
  <c r="F6" i="39"/>
  <c r="E6" i="39"/>
  <c r="D6" i="39"/>
  <c r="J5" i="39"/>
  <c r="H41" i="38"/>
  <c r="D41" i="38"/>
  <c r="H40" i="38"/>
  <c r="D40" i="38"/>
  <c r="K39" i="38"/>
  <c r="J39" i="38"/>
  <c r="I39" i="38"/>
  <c r="H39" i="38"/>
  <c r="G39" i="38"/>
  <c r="D39" i="38" s="1"/>
  <c r="F39" i="38"/>
  <c r="E39" i="38"/>
  <c r="H38" i="38"/>
  <c r="H37" i="38" s="1"/>
  <c r="D38" i="38"/>
  <c r="K37" i="38"/>
  <c r="J37" i="38"/>
  <c r="I37" i="38"/>
  <c r="G37" i="38"/>
  <c r="F37" i="38"/>
  <c r="E37" i="38"/>
  <c r="D37" i="38"/>
  <c r="H36" i="38"/>
  <c r="D36" i="38"/>
  <c r="O35" i="38"/>
  <c r="H35" i="38"/>
  <c r="L35" i="38" s="1"/>
  <c r="D35" i="38"/>
  <c r="D34" i="38" s="1"/>
  <c r="O34" i="38"/>
  <c r="K34" i="38"/>
  <c r="J34" i="38"/>
  <c r="I34" i="38"/>
  <c r="G34" i="38"/>
  <c r="F34" i="38"/>
  <c r="E34" i="38"/>
  <c r="O33" i="38"/>
  <c r="H33" i="38"/>
  <c r="L33" i="38" s="1"/>
  <c r="D33" i="38"/>
  <c r="K32" i="38"/>
  <c r="O32" i="38" s="1"/>
  <c r="J32" i="38"/>
  <c r="I32" i="38"/>
  <c r="G32" i="38"/>
  <c r="F32" i="38"/>
  <c r="E32" i="38"/>
  <c r="D32" i="38"/>
  <c r="H31" i="38"/>
  <c r="D31" i="38"/>
  <c r="O30" i="38"/>
  <c r="D30" i="38"/>
  <c r="L30" i="38" s="1"/>
  <c r="H29" i="38"/>
  <c r="D29" i="38"/>
  <c r="O28" i="38"/>
  <c r="H28" i="38"/>
  <c r="L28" i="38" s="1"/>
  <c r="D28" i="38"/>
  <c r="D27" i="38"/>
  <c r="O26" i="38"/>
  <c r="H26" i="38"/>
  <c r="L26" i="38" s="1"/>
  <c r="D26" i="38"/>
  <c r="O25" i="38"/>
  <c r="K25" i="38"/>
  <c r="J25" i="38"/>
  <c r="I25" i="38"/>
  <c r="G25" i="38"/>
  <c r="F25" i="38"/>
  <c r="E25" i="38"/>
  <c r="D25" i="38" s="1"/>
  <c r="H24" i="38"/>
  <c r="D24" i="38"/>
  <c r="H23" i="38"/>
  <c r="D23" i="38"/>
  <c r="H22" i="38"/>
  <c r="D22" i="38"/>
  <c r="H21" i="38"/>
  <c r="D21" i="38"/>
  <c r="O20" i="38"/>
  <c r="H20" i="38"/>
  <c r="L20" i="38" s="1"/>
  <c r="D20" i="38"/>
  <c r="O19" i="38"/>
  <c r="H19" i="38"/>
  <c r="L19" i="38" s="1"/>
  <c r="D19" i="38"/>
  <c r="O18" i="38"/>
  <c r="H18" i="38"/>
  <c r="L18" i="38" s="1"/>
  <c r="D18" i="38"/>
  <c r="O17" i="38"/>
  <c r="H17" i="38"/>
  <c r="L17" i="38" s="1"/>
  <c r="D17" i="38"/>
  <c r="K16" i="38"/>
  <c r="O16" i="38" s="1"/>
  <c r="J16" i="38"/>
  <c r="I16" i="38"/>
  <c r="G16" i="38"/>
  <c r="F16" i="38"/>
  <c r="E16" i="38"/>
  <c r="D16" i="38"/>
  <c r="H15" i="38"/>
  <c r="D15" i="38"/>
  <c r="O14" i="38"/>
  <c r="H14" i="38"/>
  <c r="L14" i="38" s="1"/>
  <c r="D14" i="38"/>
  <c r="O13" i="38"/>
  <c r="H13" i="38"/>
  <c r="L13" i="38" s="1"/>
  <c r="D13" i="38"/>
  <c r="K12" i="38"/>
  <c r="O12" i="38" s="1"/>
  <c r="J12" i="38"/>
  <c r="I12" i="38"/>
  <c r="G12" i="38"/>
  <c r="F12" i="38"/>
  <c r="E12" i="38"/>
  <c r="D12" i="38"/>
  <c r="H11" i="38"/>
  <c r="D11" i="38"/>
  <c r="H10" i="38"/>
  <c r="D10" i="38"/>
  <c r="O9" i="38"/>
  <c r="H9" i="38"/>
  <c r="L9" i="38" s="1"/>
  <c r="D9" i="38"/>
  <c r="H8" i="38"/>
  <c r="D8" i="38"/>
  <c r="O7" i="38"/>
  <c r="H7" i="38"/>
  <c r="L7" i="38" s="1"/>
  <c r="D7" i="38"/>
  <c r="K6" i="38"/>
  <c r="O6" i="38" s="1"/>
  <c r="J6" i="38"/>
  <c r="I6" i="38"/>
  <c r="I5" i="38" s="1"/>
  <c r="G6" i="38"/>
  <c r="G5" i="38" s="1"/>
  <c r="F6" i="38"/>
  <c r="E6" i="38"/>
  <c r="E5" i="38" s="1"/>
  <c r="D5" i="38" s="1"/>
  <c r="D6" i="38"/>
  <c r="J5" i="38"/>
  <c r="N5" i="38" s="1"/>
  <c r="F5" i="38"/>
  <c r="G5" i="37"/>
  <c r="D39" i="37"/>
  <c r="G39" i="37"/>
  <c r="H41" i="37"/>
  <c r="D41" i="37"/>
  <c r="H40" i="37"/>
  <c r="D40" i="37"/>
  <c r="K39" i="37"/>
  <c r="J39" i="37"/>
  <c r="I39" i="37"/>
  <c r="H39" i="37"/>
  <c r="F39" i="37"/>
  <c r="E39" i="37"/>
  <c r="H38" i="37"/>
  <c r="H37" i="37" s="1"/>
  <c r="D38" i="37"/>
  <c r="K37" i="37"/>
  <c r="J37" i="37"/>
  <c r="I37" i="37"/>
  <c r="G37" i="37"/>
  <c r="F37" i="37"/>
  <c r="E37" i="37"/>
  <c r="D37" i="37"/>
  <c r="H36" i="37"/>
  <c r="D36" i="37"/>
  <c r="O35" i="37"/>
  <c r="H35" i="37"/>
  <c r="D35" i="37"/>
  <c r="K34" i="37"/>
  <c r="J34" i="37"/>
  <c r="I34" i="37"/>
  <c r="G34" i="37"/>
  <c r="F34" i="37"/>
  <c r="E34" i="37"/>
  <c r="O33" i="37"/>
  <c r="H33" i="37"/>
  <c r="H32" i="37" s="1"/>
  <c r="D33" i="37"/>
  <c r="D32" i="37" s="1"/>
  <c r="K32" i="37"/>
  <c r="J32" i="37"/>
  <c r="I32" i="37"/>
  <c r="G32" i="37"/>
  <c r="F32" i="37"/>
  <c r="E32" i="37"/>
  <c r="H31" i="37"/>
  <c r="D31" i="37"/>
  <c r="O30" i="37"/>
  <c r="D30" i="37"/>
  <c r="L30" i="37" s="1"/>
  <c r="H29" i="37"/>
  <c r="D29" i="37"/>
  <c r="O28" i="37"/>
  <c r="H28" i="37"/>
  <c r="D28" i="37"/>
  <c r="D27" i="37"/>
  <c r="O26" i="37"/>
  <c r="H26" i="37"/>
  <c r="D26" i="37"/>
  <c r="K25" i="37"/>
  <c r="J25" i="37"/>
  <c r="I25" i="37"/>
  <c r="G25" i="37"/>
  <c r="F25" i="37"/>
  <c r="E25" i="37"/>
  <c r="H24" i="37"/>
  <c r="D24" i="37"/>
  <c r="H23" i="37"/>
  <c r="D23" i="37"/>
  <c r="H22" i="37"/>
  <c r="D22" i="37"/>
  <c r="H21" i="37"/>
  <c r="D21" i="37"/>
  <c r="O20" i="37"/>
  <c r="H20" i="37"/>
  <c r="D20" i="37"/>
  <c r="O19" i="37"/>
  <c r="H19" i="37"/>
  <c r="D19" i="37"/>
  <c r="O18" i="37"/>
  <c r="H18" i="37"/>
  <c r="L18" i="37" s="1"/>
  <c r="D18" i="37"/>
  <c r="O17" i="37"/>
  <c r="H17" i="37"/>
  <c r="D17" i="37"/>
  <c r="K16" i="37"/>
  <c r="J16" i="37"/>
  <c r="I16" i="37"/>
  <c r="G16" i="37"/>
  <c r="O16" i="37" s="1"/>
  <c r="F16" i="37"/>
  <c r="E16" i="37"/>
  <c r="H15" i="37"/>
  <c r="D15" i="37"/>
  <c r="O14" i="37"/>
  <c r="H14" i="37"/>
  <c r="D14" i="37"/>
  <c r="O13" i="37"/>
  <c r="H13" i="37"/>
  <c r="D13" i="37"/>
  <c r="K12" i="37"/>
  <c r="J12" i="37"/>
  <c r="I12" i="37"/>
  <c r="G12" i="37"/>
  <c r="F12" i="37"/>
  <c r="E12" i="37"/>
  <c r="H11" i="37"/>
  <c r="D11" i="37"/>
  <c r="H10" i="37"/>
  <c r="D10" i="37"/>
  <c r="O9" i="37"/>
  <c r="H9" i="37"/>
  <c r="D9" i="37"/>
  <c r="H8" i="37"/>
  <c r="D8" i="37"/>
  <c r="O7" i="37"/>
  <c r="H7" i="37"/>
  <c r="D7" i="37"/>
  <c r="K6" i="37"/>
  <c r="J6" i="37"/>
  <c r="I6" i="37"/>
  <c r="G6" i="37"/>
  <c r="F6" i="37"/>
  <c r="E6" i="37"/>
  <c r="I5" i="37"/>
  <c r="E5" i="37"/>
  <c r="D5" i="43" l="1"/>
  <c r="O5" i="43"/>
  <c r="L5" i="43"/>
  <c r="D6" i="41"/>
  <c r="L6" i="41" s="1"/>
  <c r="H5" i="41"/>
  <c r="G5" i="41"/>
  <c r="O6" i="41"/>
  <c r="L33" i="40"/>
  <c r="L32" i="40"/>
  <c r="L28" i="40"/>
  <c r="L26" i="40"/>
  <c r="D25" i="40"/>
  <c r="O25" i="40"/>
  <c r="G5" i="40"/>
  <c r="D5" i="40" s="1"/>
  <c r="L16" i="40"/>
  <c r="K5" i="40"/>
  <c r="H6" i="40"/>
  <c r="H25" i="40"/>
  <c r="H34" i="40"/>
  <c r="L34" i="40" s="1"/>
  <c r="O25" i="39"/>
  <c r="D34" i="39"/>
  <c r="L35" i="39"/>
  <c r="E5" i="39"/>
  <c r="D25" i="39"/>
  <c r="L26" i="39"/>
  <c r="L20" i="39"/>
  <c r="D16" i="39"/>
  <c r="L18" i="39"/>
  <c r="L17" i="39"/>
  <c r="D12" i="39"/>
  <c r="G5" i="39"/>
  <c r="D5" i="39" s="1"/>
  <c r="O12" i="39"/>
  <c r="L13" i="39"/>
  <c r="N5" i="39"/>
  <c r="L9" i="39"/>
  <c r="K5" i="39"/>
  <c r="H6" i="39"/>
  <c r="H12" i="39"/>
  <c r="L12" i="39" s="1"/>
  <c r="H16" i="39"/>
  <c r="H32" i="39"/>
  <c r="L32" i="39" s="1"/>
  <c r="H25" i="39"/>
  <c r="H34" i="39"/>
  <c r="L34" i="39" s="1"/>
  <c r="O32" i="37"/>
  <c r="J5" i="37"/>
  <c r="K5" i="38"/>
  <c r="O5" i="38" s="1"/>
  <c r="H6" i="38"/>
  <c r="H12" i="38"/>
  <c r="L12" i="38" s="1"/>
  <c r="H16" i="38"/>
  <c r="L16" i="38" s="1"/>
  <c r="H32" i="38"/>
  <c r="L32" i="38" s="1"/>
  <c r="H25" i="38"/>
  <c r="L25" i="38" s="1"/>
  <c r="H34" i="38"/>
  <c r="L34" i="38" s="1"/>
  <c r="O34" i="37"/>
  <c r="L35" i="37"/>
  <c r="L32" i="37"/>
  <c r="O12" i="37"/>
  <c r="L19" i="37"/>
  <c r="L33" i="37"/>
  <c r="D34" i="37"/>
  <c r="D16" i="37"/>
  <c r="O25" i="37"/>
  <c r="L28" i="37"/>
  <c r="D25" i="37"/>
  <c r="F5" i="37"/>
  <c r="L26" i="37"/>
  <c r="L20" i="37"/>
  <c r="L17" i="37"/>
  <c r="D12" i="37"/>
  <c r="L14" i="37"/>
  <c r="L13" i="37"/>
  <c r="D6" i="37"/>
  <c r="L9" i="37"/>
  <c r="O6" i="37"/>
  <c r="L7" i="37"/>
  <c r="H25" i="37"/>
  <c r="K5" i="37"/>
  <c r="H6" i="37"/>
  <c r="H34" i="37"/>
  <c r="H12" i="37"/>
  <c r="L12" i="37" s="1"/>
  <c r="H16" i="37"/>
  <c r="O31" i="36"/>
  <c r="D31" i="36"/>
  <c r="L31" i="36" s="1"/>
  <c r="D7" i="36"/>
  <c r="G9" i="36"/>
  <c r="L5" i="41" l="1"/>
  <c r="D5" i="41"/>
  <c r="O5" i="41"/>
  <c r="O5" i="40"/>
  <c r="L25" i="40"/>
  <c r="H5" i="40"/>
  <c r="L5" i="40" s="1"/>
  <c r="L6" i="40"/>
  <c r="L25" i="39"/>
  <c r="L16" i="39"/>
  <c r="O5" i="39"/>
  <c r="H5" i="39"/>
  <c r="L5" i="39" s="1"/>
  <c r="L6" i="39"/>
  <c r="N5" i="37"/>
  <c r="H5" i="38"/>
  <c r="L5" i="38" s="1"/>
  <c r="L6" i="38"/>
  <c r="L34" i="37"/>
  <c r="L16" i="37"/>
  <c r="D5" i="37"/>
  <c r="L25" i="37"/>
  <c r="O5" i="37"/>
  <c r="H5" i="37"/>
  <c r="L6" i="37"/>
  <c r="G35" i="36"/>
  <c r="F35" i="36"/>
  <c r="H37" i="36"/>
  <c r="D37" i="36"/>
  <c r="F6" i="36"/>
  <c r="G6" i="36"/>
  <c r="H39" i="36"/>
  <c r="D39" i="36"/>
  <c r="K38" i="36"/>
  <c r="J38" i="36"/>
  <c r="I38" i="36"/>
  <c r="H38" i="36"/>
  <c r="G38" i="36"/>
  <c r="F38" i="36"/>
  <c r="E38" i="36"/>
  <c r="D38" i="36"/>
  <c r="O36" i="36"/>
  <c r="H36" i="36"/>
  <c r="D36" i="36"/>
  <c r="O35" i="36"/>
  <c r="K35" i="36"/>
  <c r="J35" i="36"/>
  <c r="I35" i="36"/>
  <c r="H35" i="36"/>
  <c r="E35" i="36"/>
  <c r="O34" i="36"/>
  <c r="H34" i="36"/>
  <c r="D34" i="36"/>
  <c r="D33" i="36" s="1"/>
  <c r="K33" i="36"/>
  <c r="J33" i="36"/>
  <c r="I33" i="36"/>
  <c r="G33" i="36"/>
  <c r="F33" i="36"/>
  <c r="E33" i="36"/>
  <c r="O32" i="36"/>
  <c r="H32" i="36"/>
  <c r="D32" i="36"/>
  <c r="L32" i="36" s="1"/>
  <c r="O30" i="36"/>
  <c r="D30" i="36"/>
  <c r="L30" i="36" s="1"/>
  <c r="H29" i="36"/>
  <c r="D29" i="36"/>
  <c r="O28" i="36"/>
  <c r="H28" i="36"/>
  <c r="D28" i="36"/>
  <c r="D27" i="36"/>
  <c r="O26" i="36"/>
  <c r="H26" i="36"/>
  <c r="D26" i="36"/>
  <c r="K25" i="36"/>
  <c r="J25" i="36"/>
  <c r="I25" i="36"/>
  <c r="G25" i="36"/>
  <c r="F25" i="36"/>
  <c r="E25" i="36"/>
  <c r="E5" i="36" s="1"/>
  <c r="H24" i="36"/>
  <c r="D24" i="36"/>
  <c r="H23" i="36"/>
  <c r="D23" i="36"/>
  <c r="H22" i="36"/>
  <c r="D22" i="36"/>
  <c r="H21" i="36"/>
  <c r="D21" i="36"/>
  <c r="O20" i="36"/>
  <c r="H20" i="36"/>
  <c r="D20" i="36"/>
  <c r="O19" i="36"/>
  <c r="H19" i="36"/>
  <c r="D19" i="36"/>
  <c r="O18" i="36"/>
  <c r="H18" i="36"/>
  <c r="D18" i="36"/>
  <c r="O17" i="36"/>
  <c r="H17" i="36"/>
  <c r="D17" i="36"/>
  <c r="K16" i="36"/>
  <c r="J16" i="36"/>
  <c r="I16" i="36"/>
  <c r="G16" i="36"/>
  <c r="O16" i="36" s="1"/>
  <c r="F16" i="36"/>
  <c r="E16" i="36"/>
  <c r="H15" i="36"/>
  <c r="D15" i="36"/>
  <c r="O14" i="36"/>
  <c r="H14" i="36"/>
  <c r="D14" i="36"/>
  <c r="O13" i="36"/>
  <c r="H13" i="36"/>
  <c r="D13" i="36"/>
  <c r="K12" i="36"/>
  <c r="J12" i="36"/>
  <c r="I12" i="36"/>
  <c r="G12" i="36"/>
  <c r="F12" i="36"/>
  <c r="E12" i="36"/>
  <c r="H11" i="36"/>
  <c r="D11" i="36"/>
  <c r="H10" i="36"/>
  <c r="D10" i="36"/>
  <c r="O9" i="36"/>
  <c r="H9" i="36"/>
  <c r="D9" i="36"/>
  <c r="H8" i="36"/>
  <c r="D8" i="36"/>
  <c r="O7" i="36"/>
  <c r="H7" i="36"/>
  <c r="K6" i="36"/>
  <c r="J6" i="36"/>
  <c r="I6" i="36"/>
  <c r="E6" i="36"/>
  <c r="I5" i="36"/>
  <c r="L5" i="37" l="1"/>
  <c r="D35" i="36"/>
  <c r="L35" i="36" s="1"/>
  <c r="O33" i="36"/>
  <c r="L17" i="36"/>
  <c r="F5" i="36"/>
  <c r="D6" i="36"/>
  <c r="D12" i="36"/>
  <c r="L14" i="36"/>
  <c r="L9" i="36"/>
  <c r="O6" i="36"/>
  <c r="J5" i="36"/>
  <c r="O12" i="36"/>
  <c r="L20" i="36"/>
  <c r="L19" i="36"/>
  <c r="L36" i="36"/>
  <c r="L34" i="36"/>
  <c r="D25" i="36"/>
  <c r="D16" i="36"/>
  <c r="L18" i="36"/>
  <c r="L13" i="36"/>
  <c r="L28" i="36"/>
  <c r="G5" i="36"/>
  <c r="L26" i="36"/>
  <c r="O25" i="36"/>
  <c r="L7" i="36"/>
  <c r="K5" i="36"/>
  <c r="H6" i="36"/>
  <c r="H25" i="36"/>
  <c r="H33" i="36"/>
  <c r="L33" i="36" s="1"/>
  <c r="H12" i="36"/>
  <c r="H16" i="36"/>
  <c r="H20" i="33"/>
  <c r="N5" i="36" l="1"/>
  <c r="L25" i="36"/>
  <c r="D5" i="36"/>
  <c r="L12" i="36"/>
  <c r="L16" i="36"/>
  <c r="O5" i="36"/>
  <c r="H5" i="36"/>
  <c r="L6" i="36"/>
  <c r="H37" i="35"/>
  <c r="H36" i="35" s="1"/>
  <c r="D37" i="35"/>
  <c r="K36" i="35"/>
  <c r="J36" i="35"/>
  <c r="I36" i="35"/>
  <c r="G36" i="35"/>
  <c r="F36" i="35"/>
  <c r="E36" i="35"/>
  <c r="D36" i="35"/>
  <c r="O35" i="35"/>
  <c r="H35" i="35"/>
  <c r="L35" i="35" s="1"/>
  <c r="D35" i="35"/>
  <c r="K34" i="35"/>
  <c r="O34" i="35" s="1"/>
  <c r="J34" i="35"/>
  <c r="I34" i="35"/>
  <c r="G34" i="35"/>
  <c r="F34" i="35"/>
  <c r="E34" i="35"/>
  <c r="D34" i="35"/>
  <c r="O33" i="35"/>
  <c r="H33" i="35"/>
  <c r="L33" i="35" s="1"/>
  <c r="D33" i="35"/>
  <c r="D32" i="35" s="1"/>
  <c r="K32" i="35"/>
  <c r="O32" i="35" s="1"/>
  <c r="J32" i="35"/>
  <c r="I32" i="35"/>
  <c r="G32" i="35"/>
  <c r="F32" i="35"/>
  <c r="E32" i="35"/>
  <c r="O31" i="35"/>
  <c r="H31" i="35"/>
  <c r="L31" i="35" s="1"/>
  <c r="D31" i="35"/>
  <c r="O30" i="35"/>
  <c r="D30" i="35"/>
  <c r="L30" i="35" s="1"/>
  <c r="H29" i="35"/>
  <c r="D29" i="35"/>
  <c r="O28" i="35"/>
  <c r="H28" i="35"/>
  <c r="D28" i="35"/>
  <c r="D27" i="35"/>
  <c r="O26" i="35"/>
  <c r="H26" i="35"/>
  <c r="L26" i="35" s="1"/>
  <c r="D26" i="35"/>
  <c r="D25" i="35" s="1"/>
  <c r="K25" i="35"/>
  <c r="J25" i="35"/>
  <c r="I25" i="35"/>
  <c r="G25" i="35"/>
  <c r="F25" i="35"/>
  <c r="E25" i="35"/>
  <c r="H24" i="35"/>
  <c r="L24" i="35" s="1"/>
  <c r="D24" i="35"/>
  <c r="H23" i="35"/>
  <c r="D23" i="35"/>
  <c r="H22" i="35"/>
  <c r="D22" i="35"/>
  <c r="H21" i="35"/>
  <c r="D21" i="35"/>
  <c r="O20" i="35"/>
  <c r="H20" i="35"/>
  <c r="D20" i="35"/>
  <c r="O19" i="35"/>
  <c r="H19" i="35"/>
  <c r="L19" i="35" s="1"/>
  <c r="D19" i="35"/>
  <c r="O18" i="35"/>
  <c r="H18" i="35"/>
  <c r="D18" i="35"/>
  <c r="D16" i="35" s="1"/>
  <c r="O17" i="35"/>
  <c r="L17" i="35"/>
  <c r="H17" i="35"/>
  <c r="D17" i="35"/>
  <c r="K16" i="35"/>
  <c r="J16" i="35"/>
  <c r="I16" i="35"/>
  <c r="H16" i="35"/>
  <c r="G16" i="35"/>
  <c r="O16" i="35" s="1"/>
  <c r="F16" i="35"/>
  <c r="E16" i="35"/>
  <c r="H15" i="35"/>
  <c r="D15" i="35"/>
  <c r="O14" i="35"/>
  <c r="H14" i="35"/>
  <c r="L14" i="35" s="1"/>
  <c r="D14" i="35"/>
  <c r="O13" i="35"/>
  <c r="H13" i="35"/>
  <c r="L13" i="35" s="1"/>
  <c r="D13" i="35"/>
  <c r="D12" i="35" s="1"/>
  <c r="K12" i="35"/>
  <c r="O12" i="35" s="1"/>
  <c r="J12" i="35"/>
  <c r="I12" i="35"/>
  <c r="G12" i="35"/>
  <c r="F12" i="35"/>
  <c r="E12" i="35"/>
  <c r="H11" i="35"/>
  <c r="D11" i="35"/>
  <c r="H10" i="35"/>
  <c r="D10" i="35"/>
  <c r="O9" i="35"/>
  <c r="H9" i="35"/>
  <c r="L9" i="35" s="1"/>
  <c r="D9" i="35"/>
  <c r="H8" i="35"/>
  <c r="L8" i="35" s="1"/>
  <c r="D8" i="35"/>
  <c r="O7" i="35"/>
  <c r="H7" i="35"/>
  <c r="L7" i="35" s="1"/>
  <c r="D7" i="35"/>
  <c r="D6" i="35" s="1"/>
  <c r="K6" i="35"/>
  <c r="O6" i="35" s="1"/>
  <c r="J6" i="35"/>
  <c r="J5" i="35" s="1"/>
  <c r="N5" i="35" s="1"/>
  <c r="I6" i="35"/>
  <c r="G6" i="35"/>
  <c r="F6" i="35"/>
  <c r="F5" i="35" s="1"/>
  <c r="E6" i="35"/>
  <c r="I5" i="35"/>
  <c r="E5" i="35"/>
  <c r="L5" i="36" l="1"/>
  <c r="L28" i="35"/>
  <c r="O25" i="35"/>
  <c r="L20" i="35"/>
  <c r="L18" i="35"/>
  <c r="G5" i="35"/>
  <c r="D5" i="35" s="1"/>
  <c r="L16" i="35"/>
  <c r="H34" i="35"/>
  <c r="L34" i="35" s="1"/>
  <c r="K5" i="35"/>
  <c r="H6" i="35"/>
  <c r="H12" i="35"/>
  <c r="L12" i="35" s="1"/>
  <c r="H25" i="35"/>
  <c r="L25" i="35" s="1"/>
  <c r="H32" i="35"/>
  <c r="L32" i="35" s="1"/>
  <c r="H29" i="34"/>
  <c r="D29" i="34"/>
  <c r="H37" i="34"/>
  <c r="D37" i="34"/>
  <c r="K36" i="34"/>
  <c r="J36" i="34"/>
  <c r="I36" i="34"/>
  <c r="H36" i="34"/>
  <c r="G36" i="34"/>
  <c r="F36" i="34"/>
  <c r="E36" i="34"/>
  <c r="D36" i="34"/>
  <c r="O35" i="34"/>
  <c r="H35" i="34"/>
  <c r="H34" i="34" s="1"/>
  <c r="D35" i="34"/>
  <c r="D34" i="34" s="1"/>
  <c r="K34" i="34"/>
  <c r="J34" i="34"/>
  <c r="I34" i="34"/>
  <c r="G34" i="34"/>
  <c r="O34" i="34" s="1"/>
  <c r="F34" i="34"/>
  <c r="E34" i="34"/>
  <c r="O33" i="34"/>
  <c r="H33" i="34"/>
  <c r="L33" i="34" s="1"/>
  <c r="D33" i="34"/>
  <c r="D32" i="34"/>
  <c r="K32" i="34"/>
  <c r="O32" i="34" s="1"/>
  <c r="J32" i="34"/>
  <c r="I32" i="34"/>
  <c r="G32" i="34"/>
  <c r="G5" i="34" s="1"/>
  <c r="F32" i="34"/>
  <c r="E32" i="34"/>
  <c r="O31" i="34"/>
  <c r="L31" i="34"/>
  <c r="H31" i="34"/>
  <c r="D31" i="34"/>
  <c r="O30" i="34"/>
  <c r="L30" i="34"/>
  <c r="D30" i="34"/>
  <c r="O28" i="34"/>
  <c r="H28" i="34"/>
  <c r="L28" i="34" s="1"/>
  <c r="D28" i="34"/>
  <c r="D25" i="34" s="1"/>
  <c r="L25" i="34" s="1"/>
  <c r="D27" i="34"/>
  <c r="O26" i="34"/>
  <c r="H26" i="34"/>
  <c r="H25" i="34"/>
  <c r="D26" i="34"/>
  <c r="K25" i="34"/>
  <c r="J25" i="34"/>
  <c r="I25" i="34"/>
  <c r="G25" i="34"/>
  <c r="O25" i="34" s="1"/>
  <c r="F25" i="34"/>
  <c r="E25" i="34"/>
  <c r="H24" i="34"/>
  <c r="L24" i="34" s="1"/>
  <c r="D24" i="34"/>
  <c r="H23" i="34"/>
  <c r="D23" i="34"/>
  <c r="H22" i="34"/>
  <c r="D22" i="34"/>
  <c r="D16" i="34" s="1"/>
  <c r="L16" i="34" s="1"/>
  <c r="H21" i="34"/>
  <c r="D21" i="34"/>
  <c r="O20" i="34"/>
  <c r="H20" i="34"/>
  <c r="L20" i="34" s="1"/>
  <c r="D20" i="34"/>
  <c r="O19" i="34"/>
  <c r="H19" i="34"/>
  <c r="D19" i="34"/>
  <c r="O18" i="34"/>
  <c r="H18" i="34"/>
  <c r="D18" i="34"/>
  <c r="O17" i="34"/>
  <c r="H17" i="34"/>
  <c r="D17" i="34"/>
  <c r="K16" i="34"/>
  <c r="O16" i="34" s="1"/>
  <c r="J16" i="34"/>
  <c r="J5" i="34" s="1"/>
  <c r="I16" i="34"/>
  <c r="G16" i="34"/>
  <c r="F16" i="34"/>
  <c r="E16" i="34"/>
  <c r="E5" i="34" s="1"/>
  <c r="H15" i="34"/>
  <c r="D15" i="34"/>
  <c r="O14" i="34"/>
  <c r="H14" i="34"/>
  <c r="D14" i="34"/>
  <c r="L14" i="34" s="1"/>
  <c r="O13" i="34"/>
  <c r="H13" i="34"/>
  <c r="H12" i="34" s="1"/>
  <c r="L12" i="34" s="1"/>
  <c r="D13" i="34"/>
  <c r="L13" i="34" s="1"/>
  <c r="K12" i="34"/>
  <c r="O12" i="34" s="1"/>
  <c r="J12" i="34"/>
  <c r="I12" i="34"/>
  <c r="G12" i="34"/>
  <c r="F12" i="34"/>
  <c r="E12" i="34"/>
  <c r="D12" i="34"/>
  <c r="H11" i="34"/>
  <c r="D11" i="34"/>
  <c r="H10" i="34"/>
  <c r="D10" i="34"/>
  <c r="O9" i="34"/>
  <c r="H9" i="34"/>
  <c r="H6" i="34"/>
  <c r="D9" i="34"/>
  <c r="H8" i="34"/>
  <c r="L8" i="34" s="1"/>
  <c r="D8" i="34"/>
  <c r="D6" i="34" s="1"/>
  <c r="O7" i="34"/>
  <c r="H7" i="34"/>
  <c r="D7" i="34"/>
  <c r="K6" i="34"/>
  <c r="K5" i="34" s="1"/>
  <c r="O5" i="34" s="1"/>
  <c r="J6" i="34"/>
  <c r="I6" i="34"/>
  <c r="I5" i="34" s="1"/>
  <c r="G6" i="34"/>
  <c r="F6" i="34"/>
  <c r="F5" i="34" s="1"/>
  <c r="E6" i="34"/>
  <c r="K31" i="33"/>
  <c r="O31" i="33" s="1"/>
  <c r="H30" i="33"/>
  <c r="L30" i="33" s="1"/>
  <c r="F25" i="33"/>
  <c r="F16" i="33"/>
  <c r="F6" i="33"/>
  <c r="F5" i="33" s="1"/>
  <c r="E25" i="33"/>
  <c r="E16" i="33"/>
  <c r="E12" i="33"/>
  <c r="E6" i="33"/>
  <c r="E5" i="33" s="1"/>
  <c r="D5" i="33" s="1"/>
  <c r="G25" i="33"/>
  <c r="G16" i="33"/>
  <c r="D27" i="33"/>
  <c r="O18" i="33"/>
  <c r="H18" i="33"/>
  <c r="D18" i="33"/>
  <c r="D16" i="33" s="1"/>
  <c r="O20" i="33"/>
  <c r="D20" i="33"/>
  <c r="L20" i="33" s="1"/>
  <c r="H22" i="33"/>
  <c r="D22" i="33"/>
  <c r="H23" i="33"/>
  <c r="D23" i="33"/>
  <c r="H21" i="33"/>
  <c r="D21" i="33"/>
  <c r="O19" i="33"/>
  <c r="H19" i="33"/>
  <c r="D19" i="33"/>
  <c r="O14" i="33"/>
  <c r="H14" i="33"/>
  <c r="L14" i="33" s="1"/>
  <c r="D14" i="33"/>
  <c r="H36" i="33"/>
  <c r="H35" i="33"/>
  <c r="D36" i="33"/>
  <c r="D35" i="33" s="1"/>
  <c r="K35" i="33"/>
  <c r="J35" i="33"/>
  <c r="I35" i="33"/>
  <c r="G35" i="33"/>
  <c r="F35" i="33"/>
  <c r="E35" i="33"/>
  <c r="O34" i="33"/>
  <c r="H34" i="33"/>
  <c r="D34" i="33"/>
  <c r="L34" i="33" s="1"/>
  <c r="D33" i="33"/>
  <c r="L33" i="33" s="1"/>
  <c r="K33" i="33"/>
  <c r="J33" i="33"/>
  <c r="I33" i="33"/>
  <c r="G33" i="33"/>
  <c r="O33" i="33" s="1"/>
  <c r="F33" i="33"/>
  <c r="E33" i="33"/>
  <c r="O32" i="33"/>
  <c r="H32" i="33"/>
  <c r="H31" i="33" s="1"/>
  <c r="L31" i="33" s="1"/>
  <c r="D32" i="33"/>
  <c r="D31" i="33"/>
  <c r="J31" i="33"/>
  <c r="I31" i="33"/>
  <c r="G31" i="33"/>
  <c r="F31" i="33"/>
  <c r="E31" i="33"/>
  <c r="O30" i="33"/>
  <c r="D30" i="33"/>
  <c r="O29" i="33"/>
  <c r="D29" i="33"/>
  <c r="O28" i="33"/>
  <c r="H28" i="33"/>
  <c r="D28" i="33"/>
  <c r="L19" i="33"/>
  <c r="L18" i="33"/>
  <c r="L29" i="33"/>
  <c r="L32" i="33"/>
  <c r="H33" i="33"/>
  <c r="L28" i="33"/>
  <c r="K12" i="33"/>
  <c r="O12" i="33" s="1"/>
  <c r="J12" i="33"/>
  <c r="I12" i="33"/>
  <c r="G12" i="33"/>
  <c r="G5" i="33" s="1"/>
  <c r="F12" i="33"/>
  <c r="H11" i="33"/>
  <c r="D11" i="33"/>
  <c r="H10" i="33"/>
  <c r="D10" i="33"/>
  <c r="D9" i="33"/>
  <c r="K25" i="33"/>
  <c r="O25" i="33" s="1"/>
  <c r="O13" i="33"/>
  <c r="O17" i="33"/>
  <c r="O26" i="33"/>
  <c r="H13" i="33"/>
  <c r="L13" i="33" s="1"/>
  <c r="G6" i="33"/>
  <c r="I6" i="33"/>
  <c r="J6" i="33"/>
  <c r="K6" i="33"/>
  <c r="K5" i="33" s="1"/>
  <c r="O5" i="33" s="1"/>
  <c r="H26" i="33"/>
  <c r="H25" i="33" s="1"/>
  <c r="L25" i="33" s="1"/>
  <c r="H24" i="33"/>
  <c r="H17" i="33"/>
  <c r="H15" i="33"/>
  <c r="H8" i="33"/>
  <c r="L8" i="33" s="1"/>
  <c r="H9" i="33"/>
  <c r="H7" i="33"/>
  <c r="D26" i="33"/>
  <c r="L26" i="33" s="1"/>
  <c r="D25" i="33"/>
  <c r="D24" i="33"/>
  <c r="D17" i="33"/>
  <c r="D15" i="33"/>
  <c r="D13" i="33"/>
  <c r="D12" i="33" s="1"/>
  <c r="D8" i="33"/>
  <c r="D7" i="33"/>
  <c r="I25" i="33"/>
  <c r="J25" i="33"/>
  <c r="J5" i="33" s="1"/>
  <c r="N5" i="33" s="1"/>
  <c r="I16" i="33"/>
  <c r="J16" i="33"/>
  <c r="K16" i="33"/>
  <c r="O16" i="33" s="1"/>
  <c r="O9" i="33"/>
  <c r="O7" i="33"/>
  <c r="I5" i="33"/>
  <c r="L17" i="33"/>
  <c r="D6" i="33"/>
  <c r="O6" i="33"/>
  <c r="L7" i="33"/>
  <c r="H16" i="33"/>
  <c r="L16" i="33" s="1"/>
  <c r="H12" i="33"/>
  <c r="L12" i="33" s="1"/>
  <c r="L9" i="33"/>
  <c r="L24" i="33"/>
  <c r="L26" i="34"/>
  <c r="L17" i="34"/>
  <c r="L19" i="34"/>
  <c r="L18" i="34"/>
  <c r="L7" i="34"/>
  <c r="H16" i="34"/>
  <c r="L9" i="34"/>
  <c r="O5" i="35" l="1"/>
  <c r="H5" i="35"/>
  <c r="L5" i="35" s="1"/>
  <c r="L6" i="35"/>
  <c r="D5" i="34"/>
  <c r="N5" i="34"/>
  <c r="L34" i="34"/>
  <c r="L6" i="34"/>
  <c r="O6" i="34"/>
  <c r="H6" i="33"/>
  <c r="L35" i="34"/>
  <c r="H32" i="34"/>
  <c r="L32" i="34" s="1"/>
  <c r="H5" i="34"/>
  <c r="L5" i="34" s="1"/>
  <c r="H5" i="33" l="1"/>
  <c r="L5" i="33" s="1"/>
  <c r="L6" i="33"/>
</calcChain>
</file>

<file path=xl/sharedStrings.xml><?xml version="1.0" encoding="utf-8"?>
<sst xmlns="http://schemas.openxmlformats.org/spreadsheetml/2006/main" count="2101" uniqueCount="107">
  <si>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</si>
  <si>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</si>
  <si>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</si>
  <si>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</si>
  <si>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</si>
  <si>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</si>
  <si>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</si>
  <si>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</si>
  <si>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Исполнит.    ГРБС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</si>
  <si>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</si>
  <si>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</si>
  <si>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</si>
  <si>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</si>
  <si>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</si>
  <si>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ИТОГО по муниципальной программе</t>
  </si>
  <si>
    <t>2</t>
  </si>
  <si>
    <t>3</t>
  </si>
  <si>
    <t>3.1</t>
  </si>
  <si>
    <t>ДОиМП</t>
  </si>
  <si>
    <t>федеральный бюджет</t>
  </si>
  <si>
    <t>ДЖКХ</t>
  </si>
  <si>
    <t>ДМИ</t>
  </si>
  <si>
    <t>1.3</t>
  </si>
  <si>
    <t>3.2</t>
  </si>
  <si>
    <t>4</t>
  </si>
  <si>
    <t>4.1</t>
  </si>
  <si>
    <t>ДГиЗО</t>
  </si>
  <si>
    <t>ПЛАН  на 2020 год (рублей)</t>
  </si>
  <si>
    <t>Отчет об исполнении сетевого плана-графика на 2020 год по реализации муниципальной  программы "Развитие жилищно-коммунального  комплекса и повышение энергетической эффективности в городе  Нефтеюганске"</t>
  </si>
  <si>
    <t>Подпрограмма I "Создание условий для обеспечения качественными коммунальными услугами"</t>
  </si>
  <si>
    <t>Реконструкция, расширение, модернизация, строительство коммунальных объектов, в том числе объектов питьевого водоснабжения</t>
  </si>
  <si>
    <t>Возмещение газораспределительным организациям разницы в тарифах, возникающей в связи с реализацией населению сжиженного углеводородного газа по социально-ориентированным тарифам</t>
  </si>
  <si>
    <t>Предоставление субсидий организациям коммунального комплекса, предоставляющим коммунальные услуги населению</t>
  </si>
  <si>
    <t>Содержание объектов коммунального комплекса</t>
  </si>
  <si>
    <t>Региональный проект «Чистая вода»</t>
  </si>
  <si>
    <t>1.4</t>
  </si>
  <si>
    <t>1.5</t>
  </si>
  <si>
    <t>Подпрограмма II "Создание условий для обеспечения доступности и повышения качества жилищных услуг"</t>
  </si>
  <si>
    <t>Поддержка технического состояния жилищного фонда</t>
  </si>
  <si>
    <t>Снос непригодных для проживания многоквартирных домов</t>
  </si>
  <si>
    <t>Подпрограмма III «Повышение энергоэффективности в отраслях экономики»</t>
  </si>
  <si>
    <t xml:space="preserve">Реализация энергосберегающих мероприятий в муниципальном секторе       </t>
  </si>
  <si>
    <t xml:space="preserve">Реализация энергосберегающих мероприятий в системах наружного освещения и коммунальной инфраструктуры                </t>
  </si>
  <si>
    <t>Подпрограмма IV «Формирование комфортной городской средыФормирование комфортной городской среды»</t>
  </si>
  <si>
    <t xml:space="preserve">Улучшение санитарного состояния городских территорий </t>
  </si>
  <si>
    <t xml:space="preserve">Благоустройство и озеленение города </t>
  </si>
  <si>
    <t>Региональный проект «Формирование комфортной городской среды»</t>
  </si>
  <si>
    <t xml:space="preserve">Региональный проект «Чистая страна» </t>
  </si>
  <si>
    <t>4.2</t>
  </si>
  <si>
    <t>4.3</t>
  </si>
  <si>
    <t>4.4</t>
  </si>
  <si>
    <t>5</t>
  </si>
  <si>
    <t>Подпрограмма V «Обеспечение реализации муниципальной программы»</t>
  </si>
  <si>
    <t>Организационное обеспечение функционирования отрасли</t>
  </si>
  <si>
    <t>5.1</t>
  </si>
  <si>
    <t>6</t>
  </si>
  <si>
    <t>Подпрограмма VI «Поддержка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водоотведения»</t>
  </si>
  <si>
    <t xml:space="preserve">Реализация полномочий в сфере жилищно- коммунального комплекса </t>
  </si>
  <si>
    <t>6.1</t>
  </si>
  <si>
    <t>7</t>
  </si>
  <si>
    <t>7.1</t>
  </si>
  <si>
    <t>Возмещение недополученных доходов юридическим лицам в связи с оказанием услуг по погребению согласно гарантированному перечню услуг по погребению, не возмещаемых за счет государственных внебюджетных фондов и бюджетов иных уровней</t>
  </si>
  <si>
    <t>администрация города Нефтеюганска</t>
  </si>
  <si>
    <t>ККиТ</t>
  </si>
  <si>
    <t>КФКиС</t>
  </si>
  <si>
    <t>Подпрограмма VII «Обеспечение предоставления услуг по погребению»</t>
  </si>
  <si>
    <t>Кассовый расход на 01.03.2020 (рублей)</t>
  </si>
  <si>
    <t>Кассовый расход на 01.04.2020 (рублей)</t>
  </si>
  <si>
    <t>Кассовый расход на 01.05.2020 (рублей)</t>
  </si>
  <si>
    <t>Отчет об исполнении сетевого плана-графика на 2021 год по реализации муниципальной  программы "Развитие жилищно-коммунального  комплекса и повышение энергетической эффективности в городе  Нефтеюганске"</t>
  </si>
  <si>
    <t>ПЛАН  на 2021 год (рублей)</t>
  </si>
  <si>
    <t>Кассовый расход на 01.06.2021 (рублей)</t>
  </si>
  <si>
    <t xml:space="preserve"> Реализация инициативных проектов, отобранных по результатам конкурса</t>
  </si>
  <si>
    <t>Кассовый расход на 01.02.2021 (рублей)</t>
  </si>
  <si>
    <t>8</t>
  </si>
  <si>
    <t>8.1</t>
  </si>
  <si>
    <t>8.2</t>
  </si>
  <si>
    <t>Подпрограмма VIII «Обустройство, использование, защита и охрана городских лесов»</t>
  </si>
  <si>
    <t>Обустройство территории городских лесов, локализация и ликвидация очагов вредных организмов городских лесов муниципального образования город Нефтеюганск</t>
  </si>
  <si>
    <t>Предупреждение возникновения и распространения лесных пожаров</t>
  </si>
  <si>
    <t>Кассовый расход на 01.03.2021 (рублей)</t>
  </si>
  <si>
    <t>Кассовый расход на 01.04.2021 (рублей)</t>
  </si>
  <si>
    <t>Кассовый расход на 01.05.2021 (рублей)</t>
  </si>
  <si>
    <t>Кассовый расход на 01.07.2021 (рублей)</t>
  </si>
  <si>
    <t>Кассовый расход на 01.08.2021 (рублей)</t>
  </si>
  <si>
    <t>Кассовый расход на 01.09.2021 (рублей)</t>
  </si>
  <si>
    <t>Кассовый расход на 01.10.2021 (рублей)</t>
  </si>
  <si>
    <t>Кассовый расход на 01.11.2021 (рублей)</t>
  </si>
  <si>
    <t>ПЛАН  на 1 квартал 2022 год (рублей)</t>
  </si>
  <si>
    <t>Плановый кассовый расход на 31.03.2022 (рублей)</t>
  </si>
  <si>
    <t>Отчет об исполнении сетевого плана-графика на 2022 год по реализации муниципальной  программы "Развитие жилищно-коммунального  комплекса и повышение энергетической эффективности в городе  Нефтеюганске"</t>
  </si>
  <si>
    <t xml:space="preserve"> Кассовый расход на 01.02.2022 (рублей)</t>
  </si>
  <si>
    <t>ПЛАН  на 1 февраля 2022 год (рублей)</t>
  </si>
  <si>
    <t>ПЛАН  на 1 марта 2022 год (рублей)</t>
  </si>
  <si>
    <t xml:space="preserve"> Кассовый расход на 01.03.2022 (рублей)</t>
  </si>
  <si>
    <t>ПЛАН  на 1 апреля 2022 год (рублей)</t>
  </si>
  <si>
    <t xml:space="preserve"> Кассовый расход на 01.04.2022 (рублей)</t>
  </si>
  <si>
    <t xml:space="preserve"> Кассовый расход на 01.05.2022 (рублей)</t>
  </si>
  <si>
    <t>ПЛАН  на 1 января 2022 год (рублей)</t>
  </si>
  <si>
    <t xml:space="preserve"> Кассовый расход на 01.01.2022 (рублей)</t>
  </si>
  <si>
    <t>ПЛАН  на 1 мая 2022 год (рублей)</t>
  </si>
  <si>
    <t>ПЛАН  на 1 июня 2022 год (рублей)</t>
  </si>
  <si>
    <t xml:space="preserve"> Кассовый расход на 01.06.2022 (рублей)</t>
  </si>
  <si>
    <t>ПЛАН  на 1 июля 2022 год (рублей)</t>
  </si>
  <si>
    <t xml:space="preserve"> Кассовый расход на 01.07.2022 (рублей)</t>
  </si>
  <si>
    <t>ПЛАН  на 1 августа 2022 год (рублей)</t>
  </si>
  <si>
    <t xml:space="preserve"> Кассовый расход на 01.08.2022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</si>
</sst>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"/>
  </numFmts>
  <fonts count="12" x14ac:knownFonts="1">
    <font>
      <sz val="11"/>
      <color theme="1"/>
      <name val="Times New Roman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/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9" fontId="7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4" fontId="2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4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165" fontId="10" fillId="3" borderId="3" xfId="0" applyNumberFormat="1" applyFont="1" applyFill="1" applyBorder="1" applyAlignment="1">
      <alignment horizontal="center" vertical="center"/>
    </xf>
    <xf numFmtId="0" fontId="5" fillId="3" borderId="0" xfId="0" applyFont="1" applyFill="1" applyBorder="1"/>
    <xf numFmtId="2" fontId="5" fillId="3" borderId="0" xfId="0" applyNumberFormat="1" applyFont="1" applyFill="1"/>
    <xf numFmtId="164" fontId="5" fillId="3" borderId="0" xfId="0" applyNumberFormat="1" applyFont="1" applyFill="1"/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49" fontId="7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49" fontId="7" fillId="3" borderId="2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/>
    <xf numFmtId="2" fontId="3" fillId="3" borderId="0" xfId="0" applyNumberFormat="1" applyFont="1" applyFill="1"/>
    <xf numFmtId="164" fontId="3" fillId="3" borderId="0" xfId="0" applyNumberFormat="1" applyFont="1" applyFill="1"/>
    <xf numFmtId="0" fontId="5" fillId="2" borderId="0" xfId="0" applyFont="1" applyFill="1" applyBorder="1"/>
    <xf numFmtId="49" fontId="5" fillId="3" borderId="0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4" fontId="11" fillId="3" borderId="8" xfId="0" applyNumberFormat="1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49" fontId="7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49" fontId="7" fillId="3" borderId="2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49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B4" sqref="B4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2" width="13.7109375" style="6" customWidth="1"/>
    <col min="13" max="13" width="15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6" s="3" customFormat="1" ht="44.25" customHeight="1" x14ac:dyDescent="0.3">
      <c r="A1" s="162" t="s">
        <v>90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6" s="1" customFormat="1" ht="36" customHeight="1" x14ac:dyDescent="0.3">
      <c r="A2" s="135" t="s">
        <v>0</v>
      </c>
      <c r="B2" s="11" t="s">
        <v>1</v>
      </c>
      <c r="C2" s="136" t="s">
        <v>8</v>
      </c>
      <c r="D2" s="137" t="s">
        <v>105</v>
      </c>
      <c r="E2" s="138"/>
      <c r="F2" s="138"/>
      <c r="G2" s="138"/>
      <c r="H2" s="139" t="s">
        <v>106</v>
      </c>
      <c r="I2" s="140"/>
      <c r="J2" s="140"/>
      <c r="K2" s="141"/>
      <c r="L2" s="142" t="s">
        <v>12</v>
      </c>
      <c r="M2" s="142"/>
      <c r="N2" s="142"/>
      <c r="O2" s="142"/>
    </row>
    <row r="3" spans="1:16" s="1" customFormat="1" ht="39.75" customHeight="1" x14ac:dyDescent="0.3">
      <c r="A3" s="135"/>
      <c r="B3" s="12" t="s">
        <v>2</v>
      </c>
      <c r="C3" s="136"/>
      <c r="D3" s="120" t="s">
        <v>9</v>
      </c>
      <c r="E3" s="120" t="s">
        <v>19</v>
      </c>
      <c r="F3" s="120" t="s">
        <v>10</v>
      </c>
      <c r="G3" s="120" t="s">
        <v>11</v>
      </c>
      <c r="H3" s="120" t="s">
        <v>9</v>
      </c>
      <c r="I3" s="120" t="s">
        <v>19</v>
      </c>
      <c r="J3" s="120" t="s">
        <v>10</v>
      </c>
      <c r="K3" s="120" t="s">
        <v>11</v>
      </c>
      <c r="L3" s="121" t="s">
        <v>13</v>
      </c>
      <c r="M3" s="120" t="s">
        <v>19</v>
      </c>
      <c r="N3" s="121" t="s">
        <v>10</v>
      </c>
      <c r="O3" s="120" t="s">
        <v>11</v>
      </c>
    </row>
    <row r="4" spans="1:16" s="1" customFormat="1" ht="21.75" customHeight="1" x14ac:dyDescent="0.3">
      <c r="A4" s="118" t="s">
        <v>3</v>
      </c>
      <c r="B4" s="13">
        <v>2</v>
      </c>
      <c r="C4" s="14">
        <v>3</v>
      </c>
      <c r="D4" s="14">
        <v>4</v>
      </c>
      <c r="E4" s="14">
        <v>5</v>
      </c>
      <c r="F4" s="13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6" s="1" customFormat="1" ht="40.5" customHeight="1" x14ac:dyDescent="0.3">
      <c r="A5" s="126" t="s">
        <v>14</v>
      </c>
      <c r="B5" s="127"/>
      <c r="C5" s="128"/>
      <c r="D5" s="8">
        <f>SUM(E5:G5)</f>
        <v>1527807667.3699999</v>
      </c>
      <c r="E5" s="8">
        <f>SUM(E6,E12,E16,E25,E33,E35)</f>
        <v>125267900</v>
      </c>
      <c r="F5" s="8">
        <f>SUM(F6,F12,F16,F25,F33,F35)</f>
        <v>477093333.37</v>
      </c>
      <c r="G5" s="8">
        <f>SUM(G6,G12,G16,G25,G33,G35)</f>
        <v>925446434</v>
      </c>
      <c r="H5" s="8">
        <f>H6+H11+H16+H25</f>
        <v>313248037.75999999</v>
      </c>
      <c r="I5" s="8">
        <f>I6+I11+I16+I25</f>
        <v>73293603.510000005</v>
      </c>
      <c r="J5" s="8">
        <f>J6+J11+J16+J25</f>
        <v>128689171.34</v>
      </c>
      <c r="K5" s="8">
        <f>K6+K11+K16+K25</f>
        <v>111265262.91</v>
      </c>
      <c r="L5" s="9">
        <f t="shared" ref="L5:L14" si="0">H5/D5*100</f>
        <v>20.503106801344419</v>
      </c>
      <c r="M5" s="9">
        <f>I5/E5*100</f>
        <v>58.509485279149729</v>
      </c>
      <c r="N5" s="16">
        <f>J5/F5*100</f>
        <v>26.97358406393781</v>
      </c>
      <c r="O5" s="16">
        <f>K5/G5*100</f>
        <v>12.022874455205908</v>
      </c>
    </row>
    <row r="6" spans="1:16" s="1" customFormat="1" ht="43.5" customHeight="1" x14ac:dyDescent="0.3">
      <c r="A6" s="15" t="s">
        <v>3</v>
      </c>
      <c r="B6" s="10" t="s">
        <v>29</v>
      </c>
      <c r="C6" s="10"/>
      <c r="D6" s="8">
        <f>SUM(D7:D11)</f>
        <v>647588581</v>
      </c>
      <c r="E6" s="8">
        <f>SUM(E7:E11)</f>
        <v>84080600</v>
      </c>
      <c r="F6" s="8">
        <f>SUM(F7:F11)</f>
        <v>395123400</v>
      </c>
      <c r="G6" s="8">
        <f>SUM(G7:G11)</f>
        <v>168384581</v>
      </c>
      <c r="H6" s="8">
        <f>SUM(H7:H9)</f>
        <v>8777843.370000001</v>
      </c>
      <c r="I6" s="8">
        <f>SUM(I7:I9)</f>
        <v>0</v>
      </c>
      <c r="J6" s="8">
        <f>SUM(J7:J9)</f>
        <v>0</v>
      </c>
      <c r="K6" s="8">
        <f>SUM(K7:K9)</f>
        <v>8777843.370000001</v>
      </c>
      <c r="L6" s="9">
        <f t="shared" si="0"/>
        <v>1.3554660516782648</v>
      </c>
      <c r="M6" s="9">
        <f>I6/E6*100</f>
        <v>0</v>
      </c>
      <c r="N6" s="16">
        <f>J6/F6*100</f>
        <v>0</v>
      </c>
      <c r="O6" s="16">
        <f>K6*100/G6</f>
        <v>5.2129733719502509</v>
      </c>
    </row>
    <row r="7" spans="1:16" s="1" customFormat="1" ht="67.5" customHeight="1" x14ac:dyDescent="0.3">
      <c r="A7" s="21" t="s">
        <v>4</v>
      </c>
      <c r="B7" s="22" t="s">
        <v>30</v>
      </c>
      <c r="C7" s="23" t="s">
        <v>26</v>
      </c>
      <c r="D7" s="97">
        <f>G7</f>
        <v>114115179</v>
      </c>
      <c r="E7" s="25">
        <v>0</v>
      </c>
      <c r="F7" s="25">
        <v>0</v>
      </c>
      <c r="G7" s="25">
        <v>114115179</v>
      </c>
      <c r="H7" s="25">
        <f>J7+K7+I7</f>
        <v>0</v>
      </c>
      <c r="I7" s="25">
        <v>0</v>
      </c>
      <c r="J7" s="25">
        <v>0</v>
      </c>
      <c r="K7" s="25">
        <v>0</v>
      </c>
      <c r="L7" s="9">
        <v>0</v>
      </c>
      <c r="M7" s="26">
        <v>0</v>
      </c>
      <c r="N7" s="25">
        <v>0</v>
      </c>
      <c r="O7" s="25">
        <v>0</v>
      </c>
      <c r="P7" s="102"/>
    </row>
    <row r="8" spans="1:16" s="1" customFormat="1" ht="81.75" customHeight="1" x14ac:dyDescent="0.3">
      <c r="A8" s="21" t="s">
        <v>5</v>
      </c>
      <c r="B8" s="22" t="s">
        <v>31</v>
      </c>
      <c r="C8" s="23" t="s">
        <v>20</v>
      </c>
      <c r="D8" s="25">
        <f>F8+G8+E8</f>
        <v>0</v>
      </c>
      <c r="E8" s="25">
        <v>0</v>
      </c>
      <c r="F8" s="25">
        <v>0</v>
      </c>
      <c r="G8" s="25">
        <v>0</v>
      </c>
      <c r="H8" s="25">
        <f>J8+K8+I8</f>
        <v>0</v>
      </c>
      <c r="I8" s="25">
        <v>0</v>
      </c>
      <c r="J8" s="25">
        <v>0</v>
      </c>
      <c r="K8" s="25">
        <v>0</v>
      </c>
      <c r="L8" s="26">
        <v>0</v>
      </c>
      <c r="M8" s="26">
        <v>0</v>
      </c>
      <c r="N8" s="25">
        <v>0</v>
      </c>
      <c r="O8" s="25">
        <v>0</v>
      </c>
      <c r="P8" s="102"/>
    </row>
    <row r="9" spans="1:16" s="1" customFormat="1" ht="64.5" customHeight="1" x14ac:dyDescent="0.3">
      <c r="A9" s="21" t="s">
        <v>22</v>
      </c>
      <c r="B9" s="22" t="s">
        <v>32</v>
      </c>
      <c r="C9" s="23" t="s">
        <v>20</v>
      </c>
      <c r="D9" s="25">
        <f>F9+G9+E9</f>
        <v>13379200</v>
      </c>
      <c r="E9" s="25">
        <v>0</v>
      </c>
      <c r="F9" s="25">
        <v>0</v>
      </c>
      <c r="G9" s="25">
        <v>13379200</v>
      </c>
      <c r="H9" s="25">
        <f>J9+K9+I9</f>
        <v>8777843.370000001</v>
      </c>
      <c r="I9" s="25">
        <v>0</v>
      </c>
      <c r="J9" s="25">
        <v>0</v>
      </c>
      <c r="K9" s="25">
        <v>8777843.370000001</v>
      </c>
      <c r="L9" s="26">
        <f t="shared" si="0"/>
        <v>65.608133296460181</v>
      </c>
      <c r="M9" s="26">
        <v>0</v>
      </c>
      <c r="N9" s="25">
        <v>0</v>
      </c>
      <c r="O9" s="25">
        <f>K9*100/G9</f>
        <v>65.608133296460181</v>
      </c>
    </row>
    <row r="10" spans="1:16" s="1" customFormat="1" ht="32.25" customHeight="1" x14ac:dyDescent="0.3">
      <c r="A10" s="21" t="s">
        <v>35</v>
      </c>
      <c r="B10" s="22" t="s">
        <v>33</v>
      </c>
      <c r="C10" s="23" t="s">
        <v>26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</row>
    <row r="11" spans="1:16" s="1" customFormat="1" ht="32.25" customHeight="1" x14ac:dyDescent="0.3">
      <c r="A11" s="21" t="s">
        <v>36</v>
      </c>
      <c r="B11" s="98" t="s">
        <v>34</v>
      </c>
      <c r="C11" s="23" t="s">
        <v>26</v>
      </c>
      <c r="D11" s="25">
        <f>F11+G11+E11</f>
        <v>520094202</v>
      </c>
      <c r="E11" s="26">
        <v>84080600</v>
      </c>
      <c r="F11" s="26">
        <v>395123400</v>
      </c>
      <c r="G11" s="25">
        <v>40890202</v>
      </c>
      <c r="H11" s="25">
        <f>J11+K11+I11</f>
        <v>205446168.04000002</v>
      </c>
      <c r="I11" s="25">
        <v>73293603.510000005</v>
      </c>
      <c r="J11" s="25">
        <v>124474553.75</v>
      </c>
      <c r="K11" s="25">
        <v>7678010.7800000003</v>
      </c>
      <c r="L11" s="26">
        <f>H11*100/D11</f>
        <v>39.501722428353474</v>
      </c>
      <c r="M11" s="26">
        <f>I11*100/E11</f>
        <v>87.170647581011565</v>
      </c>
      <c r="N11" s="25">
        <f>J11*100/F11</f>
        <v>31.502703649037237</v>
      </c>
      <c r="O11" s="25">
        <f>K11*100/G11</f>
        <v>18.777140743887742</v>
      </c>
    </row>
    <row r="12" spans="1:16" s="1" customFormat="1" ht="43.5" customHeight="1" x14ac:dyDescent="0.3">
      <c r="A12" s="29" t="s">
        <v>15</v>
      </c>
      <c r="B12" s="10" t="s">
        <v>37</v>
      </c>
      <c r="C12" s="10"/>
      <c r="D12" s="34">
        <f t="shared" ref="D12:K12" si="1">SUM(D13:D15)</f>
        <v>57318558</v>
      </c>
      <c r="E12" s="34">
        <f t="shared" si="1"/>
        <v>0</v>
      </c>
      <c r="F12" s="34">
        <f t="shared" si="1"/>
        <v>0</v>
      </c>
      <c r="G12" s="34">
        <f t="shared" si="1"/>
        <v>57318558</v>
      </c>
      <c r="H12" s="34">
        <f t="shared" si="1"/>
        <v>14628697.84</v>
      </c>
      <c r="I12" s="34">
        <f t="shared" si="1"/>
        <v>0</v>
      </c>
      <c r="J12" s="34">
        <f t="shared" si="1"/>
        <v>0</v>
      </c>
      <c r="K12" s="34">
        <f t="shared" si="1"/>
        <v>14628697.84</v>
      </c>
      <c r="L12" s="9">
        <f t="shared" si="0"/>
        <v>25.521747842993538</v>
      </c>
      <c r="M12" s="9">
        <v>0</v>
      </c>
      <c r="N12" s="34">
        <v>0</v>
      </c>
      <c r="O12" s="34">
        <f>K12*100/G12</f>
        <v>25.521747842993538</v>
      </c>
    </row>
    <row r="13" spans="1:16" s="1" customFormat="1" ht="32.25" customHeight="1" x14ac:dyDescent="0.3">
      <c r="A13" s="129" t="s">
        <v>6</v>
      </c>
      <c r="B13" s="124" t="s">
        <v>38</v>
      </c>
      <c r="C13" s="23" t="s">
        <v>20</v>
      </c>
      <c r="D13" s="25">
        <f>F13+G13+E13</f>
        <v>55729558</v>
      </c>
      <c r="E13" s="25">
        <v>0</v>
      </c>
      <c r="F13" s="25">
        <v>0</v>
      </c>
      <c r="G13" s="25">
        <v>55729558</v>
      </c>
      <c r="H13" s="25">
        <f>J13+K13+I13</f>
        <v>13768988.880000001</v>
      </c>
      <c r="I13" s="25">
        <v>0</v>
      </c>
      <c r="J13" s="25">
        <v>0</v>
      </c>
      <c r="K13" s="25">
        <v>13768988.880000001</v>
      </c>
      <c r="L13" s="26">
        <f t="shared" si="0"/>
        <v>24.706797208045327</v>
      </c>
      <c r="M13" s="26">
        <v>0</v>
      </c>
      <c r="N13" s="25">
        <v>0</v>
      </c>
      <c r="O13" s="25">
        <f t="shared" ref="O13:O18" si="2">K13/G13*100</f>
        <v>24.706797208045327</v>
      </c>
    </row>
    <row r="14" spans="1:16" s="1" customFormat="1" ht="32.25" customHeight="1" x14ac:dyDescent="0.3">
      <c r="A14" s="130"/>
      <c r="B14" s="125"/>
      <c r="C14" s="23" t="s">
        <v>21</v>
      </c>
      <c r="D14" s="25">
        <f>F14+G14+E14</f>
        <v>1589000</v>
      </c>
      <c r="E14" s="25">
        <v>0</v>
      </c>
      <c r="F14" s="25">
        <v>0</v>
      </c>
      <c r="G14" s="25">
        <v>1589000</v>
      </c>
      <c r="H14" s="25">
        <f>J14+K14+I14</f>
        <v>859708.96</v>
      </c>
      <c r="I14" s="25">
        <v>0</v>
      </c>
      <c r="J14" s="25">
        <v>0</v>
      </c>
      <c r="K14" s="25">
        <v>859708.96</v>
      </c>
      <c r="L14" s="26">
        <f t="shared" si="0"/>
        <v>54.10377344241661</v>
      </c>
      <c r="M14" s="26">
        <v>0</v>
      </c>
      <c r="N14" s="25">
        <v>0</v>
      </c>
      <c r="O14" s="25">
        <f>K14/G14*100</f>
        <v>54.10377344241661</v>
      </c>
    </row>
    <row r="15" spans="1:16" s="1" customFormat="1" ht="37.5" customHeight="1" x14ac:dyDescent="0.3">
      <c r="A15" s="117" t="s">
        <v>7</v>
      </c>
      <c r="B15" s="116" t="s">
        <v>39</v>
      </c>
      <c r="C15" s="23" t="s">
        <v>20</v>
      </c>
      <c r="D15" s="25">
        <f>F15+G15+E15</f>
        <v>0</v>
      </c>
      <c r="E15" s="25">
        <v>0</v>
      </c>
      <c r="F15" s="25">
        <v>0</v>
      </c>
      <c r="G15" s="25">
        <v>0</v>
      </c>
      <c r="H15" s="25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34">
        <v>0</v>
      </c>
      <c r="O15" s="34">
        <v>0</v>
      </c>
    </row>
    <row r="16" spans="1:16" ht="45" customHeight="1" x14ac:dyDescent="0.3">
      <c r="A16" s="29" t="s">
        <v>16</v>
      </c>
      <c r="B16" s="10" t="s">
        <v>40</v>
      </c>
      <c r="C16" s="23"/>
      <c r="D16" s="34">
        <f>SUM(D17:D24)</f>
        <v>9753033</v>
      </c>
      <c r="E16" s="34">
        <f>SUM(E17:E24)</f>
        <v>0</v>
      </c>
      <c r="F16" s="34">
        <f>SUM(F17:F24)</f>
        <v>0</v>
      </c>
      <c r="G16" s="34">
        <f>SUM(G17:G24)</f>
        <v>9753033</v>
      </c>
      <c r="H16" s="34">
        <f>H17+H24</f>
        <v>100000</v>
      </c>
      <c r="I16" s="34">
        <f>I17+I24</f>
        <v>0</v>
      </c>
      <c r="J16" s="34">
        <f>J17+J24</f>
        <v>0</v>
      </c>
      <c r="K16" s="34">
        <f>K17+K24</f>
        <v>100000</v>
      </c>
      <c r="L16" s="9">
        <f t="shared" ref="L16:L36" si="3">H16/D16*100</f>
        <v>1.0253220716058278</v>
      </c>
      <c r="M16" s="9">
        <v>0</v>
      </c>
      <c r="N16" s="34">
        <v>0</v>
      </c>
      <c r="O16" s="34">
        <f t="shared" si="2"/>
        <v>1.0253220716058278</v>
      </c>
    </row>
    <row r="17" spans="1:16" ht="80.25" customHeight="1" x14ac:dyDescent="0.3">
      <c r="A17" s="129" t="s">
        <v>17</v>
      </c>
      <c r="B17" s="124" t="s">
        <v>41</v>
      </c>
      <c r="C17" s="119" t="s">
        <v>62</v>
      </c>
      <c r="D17" s="25">
        <f t="shared" ref="D17:D24" si="4">F17+G17+E17</f>
        <v>285000</v>
      </c>
      <c r="E17" s="25">
        <v>0</v>
      </c>
      <c r="F17" s="25">
        <v>0</v>
      </c>
      <c r="G17" s="25">
        <v>285000</v>
      </c>
      <c r="H17" s="25">
        <f t="shared" ref="H17:H24" si="5">I17+J17+K17</f>
        <v>100000</v>
      </c>
      <c r="I17" s="25">
        <v>0</v>
      </c>
      <c r="J17" s="25">
        <v>0</v>
      </c>
      <c r="K17" s="25">
        <v>100000</v>
      </c>
      <c r="L17" s="26">
        <f t="shared" si="3"/>
        <v>35.087719298245609</v>
      </c>
      <c r="M17" s="26">
        <v>0</v>
      </c>
      <c r="N17" s="25">
        <v>0</v>
      </c>
      <c r="O17" s="25">
        <f t="shared" si="2"/>
        <v>35.087719298245609</v>
      </c>
    </row>
    <row r="18" spans="1:16" ht="68.25" customHeight="1" x14ac:dyDescent="0.3">
      <c r="A18" s="131"/>
      <c r="B18" s="132"/>
      <c r="C18" s="23" t="s">
        <v>18</v>
      </c>
      <c r="D18" s="25">
        <f t="shared" si="4"/>
        <v>7962330</v>
      </c>
      <c r="E18" s="25">
        <v>0</v>
      </c>
      <c r="F18" s="25">
        <v>0</v>
      </c>
      <c r="G18" s="25">
        <v>7962330</v>
      </c>
      <c r="H18" s="25">
        <f t="shared" si="5"/>
        <v>3085795</v>
      </c>
      <c r="I18" s="25">
        <v>0</v>
      </c>
      <c r="J18" s="25">
        <v>0</v>
      </c>
      <c r="K18" s="25">
        <v>3085795</v>
      </c>
      <c r="L18" s="26">
        <f t="shared" si="3"/>
        <v>38.754924751925628</v>
      </c>
      <c r="M18" s="26">
        <v>0</v>
      </c>
      <c r="N18" s="25">
        <v>0</v>
      </c>
      <c r="O18" s="25">
        <f t="shared" si="2"/>
        <v>38.754924751925628</v>
      </c>
    </row>
    <row r="19" spans="1:16" ht="68.25" customHeight="1" x14ac:dyDescent="0.3">
      <c r="A19" s="131"/>
      <c r="B19" s="132"/>
      <c r="C19" s="23" t="s">
        <v>64</v>
      </c>
      <c r="D19" s="25">
        <f t="shared" si="4"/>
        <v>795000</v>
      </c>
      <c r="E19" s="25">
        <v>0</v>
      </c>
      <c r="F19" s="25">
        <v>0</v>
      </c>
      <c r="G19" s="25">
        <v>795000</v>
      </c>
      <c r="H19" s="25">
        <f t="shared" si="5"/>
        <v>794999.99</v>
      </c>
      <c r="I19" s="25">
        <v>0</v>
      </c>
      <c r="J19" s="25">
        <v>0</v>
      </c>
      <c r="K19" s="107">
        <v>794999.99</v>
      </c>
      <c r="L19" s="26">
        <f t="shared" si="3"/>
        <v>99.999998742138359</v>
      </c>
      <c r="M19" s="26">
        <v>0</v>
      </c>
      <c r="N19" s="25">
        <v>0</v>
      </c>
      <c r="O19" s="25">
        <f>K19/G19*100</f>
        <v>99.999998742138359</v>
      </c>
    </row>
    <row r="20" spans="1:16" ht="68.25" customHeight="1" x14ac:dyDescent="0.3">
      <c r="A20" s="131"/>
      <c r="B20" s="132"/>
      <c r="C20" s="23" t="s">
        <v>63</v>
      </c>
      <c r="D20" s="25">
        <f t="shared" si="4"/>
        <v>200000</v>
      </c>
      <c r="E20" s="25">
        <v>0</v>
      </c>
      <c r="F20" s="25">
        <v>0</v>
      </c>
      <c r="G20" s="25">
        <v>200000</v>
      </c>
      <c r="H20" s="25">
        <f t="shared" si="5"/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25">
        <v>0</v>
      </c>
      <c r="O20" s="25">
        <f>K20/G20*100</f>
        <v>0</v>
      </c>
    </row>
    <row r="21" spans="1:16" ht="68.25" customHeight="1" x14ac:dyDescent="0.3">
      <c r="A21" s="131"/>
      <c r="B21" s="132"/>
      <c r="C21" s="23" t="s">
        <v>20</v>
      </c>
      <c r="D21" s="25">
        <f t="shared" si="4"/>
        <v>0</v>
      </c>
      <c r="E21" s="25">
        <v>0</v>
      </c>
      <c r="F21" s="25">
        <v>0</v>
      </c>
      <c r="G21" s="25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25">
        <v>0</v>
      </c>
      <c r="O21" s="25">
        <v>0</v>
      </c>
    </row>
    <row r="22" spans="1:16" ht="68.25" customHeight="1" x14ac:dyDescent="0.3">
      <c r="A22" s="131"/>
      <c r="B22" s="132"/>
      <c r="C22" s="23" t="s">
        <v>26</v>
      </c>
      <c r="D22" s="25">
        <f t="shared" si="4"/>
        <v>0</v>
      </c>
      <c r="E22" s="25">
        <v>0</v>
      </c>
      <c r="F22" s="25">
        <v>0</v>
      </c>
      <c r="G22" s="25">
        <v>0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25">
        <v>0</v>
      </c>
      <c r="O22" s="25">
        <v>0</v>
      </c>
      <c r="P22" s="20"/>
    </row>
    <row r="23" spans="1:16" ht="68.25" customHeight="1" x14ac:dyDescent="0.3">
      <c r="A23" s="130"/>
      <c r="B23" s="125"/>
      <c r="C23" s="23" t="s">
        <v>21</v>
      </c>
      <c r="D23" s="25">
        <f t="shared" si="4"/>
        <v>88338</v>
      </c>
      <c r="E23" s="25">
        <v>0</v>
      </c>
      <c r="F23" s="25">
        <v>0</v>
      </c>
      <c r="G23" s="25">
        <v>88338</v>
      </c>
      <c r="H23" s="25">
        <f t="shared" si="5"/>
        <v>50000</v>
      </c>
      <c r="I23" s="25">
        <v>0</v>
      </c>
      <c r="J23" s="25">
        <v>0</v>
      </c>
      <c r="K23" s="25">
        <v>50000</v>
      </c>
      <c r="L23" s="26">
        <v>0</v>
      </c>
      <c r="M23" s="26">
        <v>0</v>
      </c>
      <c r="N23" s="25">
        <v>0</v>
      </c>
      <c r="O23" s="25">
        <v>0</v>
      </c>
    </row>
    <row r="24" spans="1:16" ht="58.5" customHeight="1" x14ac:dyDescent="0.3">
      <c r="A24" s="115" t="s">
        <v>23</v>
      </c>
      <c r="B24" s="116" t="s">
        <v>42</v>
      </c>
      <c r="C24" s="23" t="s">
        <v>20</v>
      </c>
      <c r="D24" s="25">
        <f t="shared" si="4"/>
        <v>422365</v>
      </c>
      <c r="E24" s="25">
        <v>0</v>
      </c>
      <c r="F24" s="25">
        <v>0</v>
      </c>
      <c r="G24" s="25">
        <v>422365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25">
        <v>0</v>
      </c>
      <c r="O24" s="25">
        <v>0</v>
      </c>
    </row>
    <row r="25" spans="1:16" ht="61.5" customHeight="1" x14ac:dyDescent="0.3">
      <c r="A25" s="29" t="s">
        <v>24</v>
      </c>
      <c r="B25" s="10" t="s">
        <v>43</v>
      </c>
      <c r="C25" s="23"/>
      <c r="D25" s="37">
        <f>SUM(E25:G25)</f>
        <v>495482581.37</v>
      </c>
      <c r="E25" s="34">
        <f>SUM(E26:E32)</f>
        <v>41187300</v>
      </c>
      <c r="F25" s="34">
        <f>SUM(F26:F32)</f>
        <v>67403033.370000005</v>
      </c>
      <c r="G25" s="34">
        <f>SUM(G26:G32)</f>
        <v>386892248</v>
      </c>
      <c r="H25" s="34">
        <f>H26</f>
        <v>98924026.349999994</v>
      </c>
      <c r="I25" s="34">
        <f>I26</f>
        <v>0</v>
      </c>
      <c r="J25" s="34">
        <f>J26</f>
        <v>4214617.59</v>
      </c>
      <c r="K25" s="34">
        <f>K26</f>
        <v>94709408.75999999</v>
      </c>
      <c r="L25" s="9">
        <f t="shared" si="3"/>
        <v>19.965187489836055</v>
      </c>
      <c r="M25" s="9">
        <v>0</v>
      </c>
      <c r="N25" s="9">
        <v>0</v>
      </c>
      <c r="O25" s="9">
        <f t="shared" ref="M25:O36" si="6">K25/G25*100</f>
        <v>24.479531251812517</v>
      </c>
    </row>
    <row r="26" spans="1:16" ht="45" customHeight="1" x14ac:dyDescent="0.3">
      <c r="A26" s="122" t="s">
        <v>25</v>
      </c>
      <c r="B26" s="124" t="s">
        <v>44</v>
      </c>
      <c r="C26" s="23" t="s">
        <v>20</v>
      </c>
      <c r="D26" s="25">
        <f t="shared" ref="D26:D32" si="7">F26+G26+E26</f>
        <v>169541071</v>
      </c>
      <c r="E26" s="25">
        <v>0</v>
      </c>
      <c r="F26" s="25">
        <v>8854100</v>
      </c>
      <c r="G26" s="26">
        <v>160686971</v>
      </c>
      <c r="H26" s="25">
        <f>I26+J26+K26</f>
        <v>98924026.349999994</v>
      </c>
      <c r="I26" s="25">
        <v>0</v>
      </c>
      <c r="J26" s="25">
        <v>4214617.59</v>
      </c>
      <c r="K26" s="25">
        <v>94709408.75999999</v>
      </c>
      <c r="L26" s="26">
        <f t="shared" si="3"/>
        <v>58.34811928845253</v>
      </c>
      <c r="M26" s="26">
        <v>0</v>
      </c>
      <c r="N26" s="26">
        <f t="shared" si="6"/>
        <v>47.600745304435236</v>
      </c>
      <c r="O26" s="26">
        <f t="shared" si="6"/>
        <v>58.940316175354369</v>
      </c>
    </row>
    <row r="27" spans="1:16" ht="45" customHeight="1" x14ac:dyDescent="0.3">
      <c r="A27" s="123"/>
      <c r="B27" s="125"/>
      <c r="C27" s="23" t="s">
        <v>26</v>
      </c>
      <c r="D27" s="25">
        <f t="shared" si="7"/>
        <v>0</v>
      </c>
      <c r="E27" s="25">
        <v>0</v>
      </c>
      <c r="F27" s="25">
        <v>0</v>
      </c>
      <c r="G27" s="26">
        <v>0</v>
      </c>
      <c r="H27" s="25">
        <f>K27</f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6" ht="45" customHeight="1" x14ac:dyDescent="0.3">
      <c r="A28" s="122" t="s">
        <v>48</v>
      </c>
      <c r="B28" s="124" t="s">
        <v>45</v>
      </c>
      <c r="C28" s="23" t="s">
        <v>20</v>
      </c>
      <c r="D28" s="25">
        <f t="shared" si="7"/>
        <v>148114193</v>
      </c>
      <c r="E28" s="25">
        <v>0</v>
      </c>
      <c r="F28" s="25">
        <v>0</v>
      </c>
      <c r="G28" s="26">
        <v>148114193</v>
      </c>
      <c r="H28" s="25">
        <f>I28+J28+K28</f>
        <v>28582484.550000001</v>
      </c>
      <c r="I28" s="25">
        <v>0</v>
      </c>
      <c r="J28" s="25">
        <v>0</v>
      </c>
      <c r="K28" s="25">
        <v>28582484.550000001</v>
      </c>
      <c r="L28" s="26">
        <f t="shared" si="3"/>
        <v>19.297600028108043</v>
      </c>
      <c r="M28" s="26">
        <v>0</v>
      </c>
      <c r="N28" s="26">
        <v>0</v>
      </c>
      <c r="O28" s="26">
        <f t="shared" si="6"/>
        <v>19.297600028108043</v>
      </c>
    </row>
    <row r="29" spans="1:16" ht="45" customHeight="1" x14ac:dyDescent="0.3">
      <c r="A29" s="123"/>
      <c r="B29" s="125"/>
      <c r="C29" s="23" t="s">
        <v>26</v>
      </c>
      <c r="D29" s="25">
        <f t="shared" si="7"/>
        <v>1187205</v>
      </c>
      <c r="E29" s="25">
        <v>0</v>
      </c>
      <c r="F29" s="25">
        <v>0</v>
      </c>
      <c r="G29" s="26">
        <v>1187205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38" t="s">
        <v>49</v>
      </c>
      <c r="B30" s="22" t="s">
        <v>46</v>
      </c>
      <c r="C30" s="23" t="s">
        <v>20</v>
      </c>
      <c r="D30" s="25">
        <f t="shared" si="7"/>
        <v>45003230.370000005</v>
      </c>
      <c r="E30" s="25">
        <v>13136500</v>
      </c>
      <c r="F30" s="25">
        <v>20546833.370000001</v>
      </c>
      <c r="G30" s="26">
        <v>11319897</v>
      </c>
      <c r="H30" s="25">
        <f>I30+J30+K30</f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f t="shared" si="6"/>
        <v>0</v>
      </c>
      <c r="N30" s="26">
        <f t="shared" si="6"/>
        <v>0</v>
      </c>
      <c r="O30" s="26">
        <f t="shared" si="6"/>
        <v>0</v>
      </c>
    </row>
    <row r="31" spans="1:16" ht="45" customHeight="1" x14ac:dyDescent="0.3">
      <c r="A31" s="38" t="s">
        <v>49</v>
      </c>
      <c r="B31" s="22" t="s">
        <v>72</v>
      </c>
      <c r="C31" s="23" t="s">
        <v>20</v>
      </c>
      <c r="D31" s="25">
        <f t="shared" si="7"/>
        <v>6966282</v>
      </c>
      <c r="E31" s="25">
        <v>0</v>
      </c>
      <c r="F31" s="25">
        <v>3717600</v>
      </c>
      <c r="G31" s="26">
        <v>3248682</v>
      </c>
      <c r="H31" s="25">
        <v>0</v>
      </c>
      <c r="I31" s="25">
        <v>0</v>
      </c>
      <c r="J31" s="25">
        <v>0</v>
      </c>
      <c r="K31" s="25">
        <v>0</v>
      </c>
      <c r="L31" s="26">
        <f t="shared" si="3"/>
        <v>0</v>
      </c>
      <c r="M31" s="26">
        <v>0</v>
      </c>
      <c r="N31" s="26">
        <v>0</v>
      </c>
      <c r="O31" s="26">
        <f t="shared" si="6"/>
        <v>0</v>
      </c>
    </row>
    <row r="32" spans="1:16" ht="45" customHeight="1" x14ac:dyDescent="0.3">
      <c r="A32" s="38" t="s">
        <v>50</v>
      </c>
      <c r="B32" s="22" t="s">
        <v>47</v>
      </c>
      <c r="C32" s="23" t="s">
        <v>20</v>
      </c>
      <c r="D32" s="25">
        <f t="shared" si="7"/>
        <v>124670600</v>
      </c>
      <c r="E32" s="25">
        <v>28050800</v>
      </c>
      <c r="F32" s="25">
        <v>34284500</v>
      </c>
      <c r="G32" s="26">
        <v>62335300</v>
      </c>
      <c r="H32" s="25">
        <f>I32+J32+K32</f>
        <v>0</v>
      </c>
      <c r="I32" s="25">
        <v>0</v>
      </c>
      <c r="J32" s="25">
        <v>0</v>
      </c>
      <c r="K32" s="25">
        <v>0</v>
      </c>
      <c r="L32" s="26">
        <f t="shared" si="3"/>
        <v>0</v>
      </c>
      <c r="M32" s="26">
        <v>0</v>
      </c>
      <c r="N32" s="26">
        <v>0</v>
      </c>
      <c r="O32" s="26">
        <f t="shared" si="6"/>
        <v>0</v>
      </c>
    </row>
    <row r="33" spans="1:15" ht="47.25" customHeight="1" x14ac:dyDescent="0.3">
      <c r="A33" s="29" t="s">
        <v>51</v>
      </c>
      <c r="B33" s="10" t="s">
        <v>52</v>
      </c>
      <c r="C33" s="23"/>
      <c r="D33" s="34">
        <f t="shared" ref="D33:K33" si="8">D34</f>
        <v>300527314</v>
      </c>
      <c r="E33" s="34">
        <f t="shared" si="8"/>
        <v>0</v>
      </c>
      <c r="F33" s="34">
        <f t="shared" si="8"/>
        <v>0</v>
      </c>
      <c r="G33" s="34">
        <f t="shared" si="8"/>
        <v>300527314</v>
      </c>
      <c r="H33" s="34">
        <f t="shared" si="8"/>
        <v>155903134.18000001</v>
      </c>
      <c r="I33" s="34">
        <f t="shared" si="8"/>
        <v>0</v>
      </c>
      <c r="J33" s="34">
        <f t="shared" si="8"/>
        <v>0</v>
      </c>
      <c r="K33" s="34">
        <f t="shared" si="8"/>
        <v>155903134.18000001</v>
      </c>
      <c r="L33" s="9">
        <f t="shared" si="3"/>
        <v>51.876527329559138</v>
      </c>
      <c r="M33" s="9">
        <v>0</v>
      </c>
      <c r="N33" s="9">
        <v>0</v>
      </c>
      <c r="O33" s="9">
        <f t="shared" si="6"/>
        <v>51.876527329559138</v>
      </c>
    </row>
    <row r="34" spans="1:15" ht="45" customHeight="1" x14ac:dyDescent="0.3">
      <c r="A34" s="38" t="s">
        <v>54</v>
      </c>
      <c r="B34" s="22" t="s">
        <v>53</v>
      </c>
      <c r="C34" s="23" t="s">
        <v>20</v>
      </c>
      <c r="D34" s="25">
        <f>F34+G34+E34</f>
        <v>300527314</v>
      </c>
      <c r="E34" s="25">
        <v>0</v>
      </c>
      <c r="F34" s="25">
        <v>0</v>
      </c>
      <c r="G34" s="26">
        <v>300527314</v>
      </c>
      <c r="H34" s="25">
        <f>I34+J34+K34</f>
        <v>155903134.18000001</v>
      </c>
      <c r="I34" s="25">
        <v>0</v>
      </c>
      <c r="J34" s="25">
        <v>0</v>
      </c>
      <c r="K34" s="25">
        <v>155903134.18000001</v>
      </c>
      <c r="L34" s="26">
        <f t="shared" si="3"/>
        <v>51.876527329559138</v>
      </c>
      <c r="M34" s="26">
        <v>0</v>
      </c>
      <c r="N34" s="26">
        <v>0</v>
      </c>
      <c r="O34" s="26">
        <f t="shared" si="6"/>
        <v>51.876527329559138</v>
      </c>
    </row>
    <row r="35" spans="1:15" ht="114" customHeight="1" x14ac:dyDescent="0.3">
      <c r="A35" s="29" t="s">
        <v>55</v>
      </c>
      <c r="B35" s="10" t="s">
        <v>56</v>
      </c>
      <c r="C35" s="23"/>
      <c r="D35" s="34">
        <f>SUM(D36:D37)</f>
        <v>17137600</v>
      </c>
      <c r="E35" s="34">
        <f>E36</f>
        <v>0</v>
      </c>
      <c r="F35" s="34">
        <f>SUM(F36:F37)</f>
        <v>14566900</v>
      </c>
      <c r="G35" s="34">
        <f>SUM(G36:G37)</f>
        <v>2570700</v>
      </c>
      <c r="H35" s="34">
        <f>H36</f>
        <v>0</v>
      </c>
      <c r="I35" s="34">
        <f>I36</f>
        <v>0</v>
      </c>
      <c r="J35" s="34">
        <f>J36</f>
        <v>0</v>
      </c>
      <c r="K35" s="34">
        <f>K36</f>
        <v>0</v>
      </c>
      <c r="L35" s="9">
        <f t="shared" si="3"/>
        <v>0</v>
      </c>
      <c r="M35" s="9">
        <v>0</v>
      </c>
      <c r="N35" s="9">
        <v>0</v>
      </c>
      <c r="O35" s="9">
        <f t="shared" si="6"/>
        <v>0</v>
      </c>
    </row>
    <row r="36" spans="1:15" ht="45" customHeight="1" x14ac:dyDescent="0.3">
      <c r="A36" s="122" t="s">
        <v>58</v>
      </c>
      <c r="B36" s="124" t="s">
        <v>57</v>
      </c>
      <c r="C36" s="23" t="s">
        <v>20</v>
      </c>
      <c r="D36" s="25">
        <f>F36+G36+E36</f>
        <v>17137600</v>
      </c>
      <c r="E36" s="25">
        <v>0</v>
      </c>
      <c r="F36" s="25">
        <v>14566900</v>
      </c>
      <c r="G36" s="26">
        <v>2570700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f t="shared" si="3"/>
        <v>0</v>
      </c>
      <c r="M36" s="26">
        <v>0</v>
      </c>
      <c r="N36" s="26">
        <v>0</v>
      </c>
      <c r="O36" s="26">
        <f t="shared" si="6"/>
        <v>0</v>
      </c>
    </row>
    <row r="37" spans="1:15" ht="45" customHeight="1" x14ac:dyDescent="0.3">
      <c r="A37" s="123"/>
      <c r="B37" s="125"/>
      <c r="C37" s="23" t="s">
        <v>26</v>
      </c>
      <c r="D37" s="25">
        <f>F37+G37+E37</f>
        <v>0</v>
      </c>
      <c r="E37" s="25">
        <v>0</v>
      </c>
      <c r="F37" s="25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19.5" customHeight="1" x14ac:dyDescent="0.3">
      <c r="A38" s="103"/>
      <c r="B38" s="99"/>
      <c r="C38" s="99"/>
      <c r="D38" s="99"/>
      <c r="E38" s="99"/>
      <c r="F38" s="99"/>
      <c r="G38" s="99"/>
      <c r="H38" s="100"/>
      <c r="I38" s="100"/>
      <c r="J38" s="100"/>
      <c r="K38" s="100"/>
      <c r="L38" s="101"/>
      <c r="M38" s="101"/>
      <c r="N38" s="101"/>
      <c r="O38" s="101"/>
    </row>
    <row r="39" spans="1:15" x14ac:dyDescent="0.3">
      <c r="A39" s="4"/>
      <c r="B39" s="1"/>
      <c r="C39" s="1"/>
      <c r="D39" s="1"/>
      <c r="E39" s="1"/>
      <c r="F39" s="1"/>
      <c r="G39" s="1"/>
    </row>
    <row r="40" spans="1:15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s="5" customFormat="1" x14ac:dyDescent="0.3">
      <c r="A50" s="4"/>
      <c r="B50" s="1"/>
      <c r="C50" s="1"/>
      <c r="D50" s="1"/>
      <c r="E50" s="1"/>
      <c r="F50" s="1"/>
      <c r="G50" s="1"/>
      <c r="L50" s="6"/>
      <c r="M50" s="6"/>
      <c r="N50" s="6"/>
      <c r="O50" s="6"/>
    </row>
    <row r="51" spans="1:15" s="5" customFormat="1" x14ac:dyDescent="0.3">
      <c r="A51" s="4"/>
      <c r="B51" s="1"/>
      <c r="C51" s="1"/>
      <c r="D51" s="1"/>
      <c r="E51" s="1"/>
      <c r="F51" s="1"/>
      <c r="G51" s="1"/>
      <c r="L51" s="6"/>
      <c r="M51" s="6"/>
      <c r="N51" s="6"/>
      <c r="O51" s="6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</sheetData>
  <mergeCells count="17">
    <mergeCell ref="A28:A29"/>
    <mergeCell ref="B28:B29"/>
    <mergeCell ref="A36:A37"/>
    <mergeCell ref="B36:B37"/>
    <mergeCell ref="A5:C5"/>
    <mergeCell ref="A13:A14"/>
    <mergeCell ref="B13:B14"/>
    <mergeCell ref="A17:A23"/>
    <mergeCell ref="B17:B23"/>
    <mergeCell ref="A26:A27"/>
    <mergeCell ref="B26:B27"/>
    <mergeCell ref="A1:O1"/>
    <mergeCell ref="A2:A3"/>
    <mergeCell ref="C2:C3"/>
    <mergeCell ref="D2:G2"/>
    <mergeCell ref="H2:K2"/>
    <mergeCell ref="L2:O2"/>
  </mergeCells>
  <pageMargins left="0" right="0" top="0.39370078740157483" bottom="0" header="0.31496062992125984" footer="0.31496062992125984"/>
  <pageSetup paperSize="9" scale="44" fitToHeight="17" orientation="landscape" horizontalDpi="4294967295" verticalDpi="4294967295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1"/>
  <sheetViews>
    <sheetView view="pageBreakPreview" zoomScale="70" zoomScaleNormal="70" zoomScaleSheetLayoutView="70" workbookViewId="0">
      <pane ySplit="3" topLeftCell="A28" activePane="bottomLeft" state="frozen"/>
      <selection pane="bottomLeft" activeCell="A5" sqref="A5:O39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6" s="3" customFormat="1" ht="44.25" customHeight="1" x14ac:dyDescent="0.3">
      <c r="A1" s="133" t="s">
        <v>69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6" s="1" customFormat="1" ht="36" customHeight="1" x14ac:dyDescent="0.3">
      <c r="A2" s="143" t="s">
        <v>0</v>
      </c>
      <c r="B2" s="39" t="s">
        <v>1</v>
      </c>
      <c r="C2" s="144" t="s">
        <v>8</v>
      </c>
      <c r="D2" s="145" t="s">
        <v>70</v>
      </c>
      <c r="E2" s="146"/>
      <c r="F2" s="146"/>
      <c r="G2" s="146"/>
      <c r="H2" s="147" t="s">
        <v>87</v>
      </c>
      <c r="I2" s="148"/>
      <c r="J2" s="148"/>
      <c r="K2" s="149"/>
      <c r="L2" s="150" t="s">
        <v>12</v>
      </c>
      <c r="M2" s="150"/>
      <c r="N2" s="150"/>
      <c r="O2" s="150"/>
    </row>
    <row r="3" spans="1:16" s="1" customFormat="1" ht="39.75" customHeight="1" x14ac:dyDescent="0.3">
      <c r="A3" s="143"/>
      <c r="B3" s="40" t="s">
        <v>2</v>
      </c>
      <c r="C3" s="144"/>
      <c r="D3" s="85" t="s">
        <v>9</v>
      </c>
      <c r="E3" s="85" t="s">
        <v>19</v>
      </c>
      <c r="F3" s="85" t="s">
        <v>10</v>
      </c>
      <c r="G3" s="85" t="s">
        <v>11</v>
      </c>
      <c r="H3" s="85" t="s">
        <v>9</v>
      </c>
      <c r="I3" s="85" t="s">
        <v>19</v>
      </c>
      <c r="J3" s="85" t="s">
        <v>10</v>
      </c>
      <c r="K3" s="85" t="s">
        <v>11</v>
      </c>
      <c r="L3" s="86" t="s">
        <v>13</v>
      </c>
      <c r="M3" s="85" t="s">
        <v>19</v>
      </c>
      <c r="N3" s="86" t="s">
        <v>10</v>
      </c>
      <c r="O3" s="85" t="s">
        <v>11</v>
      </c>
    </row>
    <row r="4" spans="1:16" s="1" customFormat="1" ht="21.75" customHeight="1" x14ac:dyDescent="0.3">
      <c r="A4" s="84" t="s">
        <v>3</v>
      </c>
      <c r="B4" s="44">
        <v>2</v>
      </c>
      <c r="C4" s="45">
        <v>3</v>
      </c>
      <c r="D4" s="45">
        <v>4</v>
      </c>
      <c r="E4" s="45">
        <v>5</v>
      </c>
      <c r="F4" s="44">
        <v>6</v>
      </c>
      <c r="G4" s="45">
        <v>7</v>
      </c>
      <c r="H4" s="45">
        <v>8</v>
      </c>
      <c r="I4" s="45">
        <v>9</v>
      </c>
      <c r="J4" s="44">
        <v>10</v>
      </c>
      <c r="K4" s="45">
        <v>11</v>
      </c>
      <c r="L4" s="45">
        <v>12</v>
      </c>
      <c r="M4" s="45">
        <v>13</v>
      </c>
      <c r="N4" s="45">
        <v>14</v>
      </c>
      <c r="O4" s="45">
        <v>15</v>
      </c>
    </row>
    <row r="5" spans="1:16" s="1" customFormat="1" ht="40.5" customHeight="1" x14ac:dyDescent="0.3">
      <c r="A5" s="126" t="s">
        <v>14</v>
      </c>
      <c r="B5" s="127"/>
      <c r="C5" s="128"/>
      <c r="D5" s="8">
        <f>SUM(E5:G5)</f>
        <v>1448651605.02</v>
      </c>
      <c r="E5" s="8">
        <f>SUM(E6,E12,E16,E25,E33,E35,E38)</f>
        <v>13030100</v>
      </c>
      <c r="F5" s="8">
        <f>SUM(F6,F12,F16,F25,F33,F35)</f>
        <v>134676952.01999998</v>
      </c>
      <c r="G5" s="8">
        <f>SUM(G6,G12,G16,G25,G33,G35,G38)</f>
        <v>1300944553</v>
      </c>
      <c r="H5" s="8">
        <f>H6+H10+H16+H25</f>
        <v>159640018.95999998</v>
      </c>
      <c r="I5" s="8">
        <f>I6+I10+I16+I25</f>
        <v>0</v>
      </c>
      <c r="J5" s="8">
        <f>J6+J10+J16+J25</f>
        <v>9438973.6300000008</v>
      </c>
      <c r="K5" s="8">
        <f>K6+K10+K16+K25</f>
        <v>150201045.32999998</v>
      </c>
      <c r="L5" s="9">
        <f t="shared" ref="L5:L14" si="0">H5/D5*100</f>
        <v>11.019904192754199</v>
      </c>
      <c r="M5" s="9">
        <f>I5/E5*100</f>
        <v>0</v>
      </c>
      <c r="N5" s="16">
        <f>J5/F5*100</f>
        <v>7.0086035423479744</v>
      </c>
      <c r="O5" s="16">
        <f>K5/G5*100</f>
        <v>11.545537815861087</v>
      </c>
    </row>
    <row r="6" spans="1:16" s="1" customFormat="1" ht="43.5" customHeight="1" x14ac:dyDescent="0.3">
      <c r="A6" s="15" t="s">
        <v>3</v>
      </c>
      <c r="B6" s="10" t="s">
        <v>29</v>
      </c>
      <c r="C6" s="10"/>
      <c r="D6" s="8">
        <f>SUM(D7:D11)</f>
        <v>347052269</v>
      </c>
      <c r="E6" s="8">
        <f>SUM(E7:E11)</f>
        <v>0</v>
      </c>
      <c r="F6" s="8">
        <f>SUM(F7:F11)</f>
        <v>0</v>
      </c>
      <c r="G6" s="8">
        <f>SUM(G7:G11)</f>
        <v>347052269</v>
      </c>
      <c r="H6" s="8">
        <f>SUM(H7:H9)</f>
        <v>54544484.170000002</v>
      </c>
      <c r="I6" s="8">
        <f>SUM(I7:I9)</f>
        <v>0</v>
      </c>
      <c r="J6" s="8">
        <f>SUM(J7:J9)</f>
        <v>0</v>
      </c>
      <c r="K6" s="8">
        <f>SUM(K7:K9)</f>
        <v>54544484.170000002</v>
      </c>
      <c r="L6" s="9">
        <f t="shared" si="0"/>
        <v>15.716504124051699</v>
      </c>
      <c r="M6" s="9" t="e">
        <f>I6/E6*100</f>
        <v>#DIV/0!</v>
      </c>
      <c r="N6" s="16" t="e">
        <f>J6/F6*100</f>
        <v>#DIV/0!</v>
      </c>
      <c r="O6" s="16">
        <f>K6*100/G6</f>
        <v>15.716504124051701</v>
      </c>
    </row>
    <row r="7" spans="1:16" s="1" customFormat="1" ht="67.5" customHeight="1" x14ac:dyDescent="0.3">
      <c r="A7" s="21" t="s">
        <v>4</v>
      </c>
      <c r="B7" s="22" t="s">
        <v>30</v>
      </c>
      <c r="C7" s="23" t="s">
        <v>26</v>
      </c>
      <c r="D7" s="97">
        <f>G7</f>
        <v>275036697</v>
      </c>
      <c r="E7" s="25">
        <v>0</v>
      </c>
      <c r="F7" s="25">
        <v>0</v>
      </c>
      <c r="G7" s="25">
        <v>275036697</v>
      </c>
      <c r="H7" s="25">
        <f>J7+K7+I7</f>
        <v>7157075</v>
      </c>
      <c r="I7" s="25">
        <v>0</v>
      </c>
      <c r="J7" s="25">
        <v>0</v>
      </c>
      <c r="K7" s="25">
        <v>7157075</v>
      </c>
      <c r="L7" s="9">
        <f t="shared" si="0"/>
        <v>2.6022254768424591</v>
      </c>
      <c r="M7" s="26">
        <v>0</v>
      </c>
      <c r="N7" s="25">
        <v>0</v>
      </c>
      <c r="O7" s="25">
        <f>K7*100/G7</f>
        <v>2.6022254768424595</v>
      </c>
      <c r="P7" s="102"/>
    </row>
    <row r="8" spans="1:16" s="1" customFormat="1" ht="81.75" customHeight="1" x14ac:dyDescent="0.3">
      <c r="A8" s="21" t="s">
        <v>5</v>
      </c>
      <c r="B8" s="22" t="s">
        <v>31</v>
      </c>
      <c r="C8" s="23" t="s">
        <v>20</v>
      </c>
      <c r="D8" s="25">
        <f>F8+G8+E8</f>
        <v>0</v>
      </c>
      <c r="E8" s="25">
        <v>0</v>
      </c>
      <c r="F8" s="25">
        <v>0</v>
      </c>
      <c r="G8" s="25">
        <v>0</v>
      </c>
      <c r="H8" s="25">
        <f>J8+K8+I8</f>
        <v>0</v>
      </c>
      <c r="I8" s="25">
        <v>0</v>
      </c>
      <c r="J8" s="25">
        <v>0</v>
      </c>
      <c r="K8" s="25">
        <v>0</v>
      </c>
      <c r="L8" s="26">
        <v>0</v>
      </c>
      <c r="M8" s="26">
        <v>0</v>
      </c>
      <c r="N8" s="25">
        <v>0</v>
      </c>
      <c r="O8" s="25">
        <v>0</v>
      </c>
      <c r="P8" s="102"/>
    </row>
    <row r="9" spans="1:16" s="1" customFormat="1" ht="64.5" customHeight="1" x14ac:dyDescent="0.3">
      <c r="A9" s="21" t="s">
        <v>22</v>
      </c>
      <c r="B9" s="22" t="s">
        <v>32</v>
      </c>
      <c r="C9" s="23" t="s">
        <v>20</v>
      </c>
      <c r="D9" s="25">
        <f>F9+G9</f>
        <v>58141172</v>
      </c>
      <c r="E9" s="26">
        <v>0</v>
      </c>
      <c r="F9" s="26">
        <v>0</v>
      </c>
      <c r="G9" s="25">
        <v>58141172</v>
      </c>
      <c r="H9" s="25">
        <f>J9+K9+I9</f>
        <v>47387409.170000002</v>
      </c>
      <c r="I9" s="25">
        <v>0</v>
      </c>
      <c r="J9" s="25">
        <v>0</v>
      </c>
      <c r="K9" s="25">
        <v>47387409.170000002</v>
      </c>
      <c r="L9" s="26">
        <f t="shared" si="0"/>
        <v>81.504048748793707</v>
      </c>
      <c r="M9" s="26">
        <v>0</v>
      </c>
      <c r="N9" s="25">
        <v>0</v>
      </c>
      <c r="O9" s="25">
        <f>K9/G9*100</f>
        <v>81.504048748793707</v>
      </c>
    </row>
    <row r="10" spans="1:16" s="1" customFormat="1" ht="32.25" customHeight="1" x14ac:dyDescent="0.3">
      <c r="A10" s="21" t="s">
        <v>35</v>
      </c>
      <c r="B10" s="22" t="s">
        <v>33</v>
      </c>
      <c r="C10" s="23" t="s">
        <v>26</v>
      </c>
      <c r="D10" s="25">
        <f>F10+G10</f>
        <v>0</v>
      </c>
      <c r="E10" s="26">
        <v>0</v>
      </c>
      <c r="F10" s="26">
        <v>0</v>
      </c>
      <c r="G10" s="25">
        <v>0</v>
      </c>
      <c r="H10" s="25">
        <f>J10+K10+I10</f>
        <v>0</v>
      </c>
      <c r="I10" s="25">
        <v>0</v>
      </c>
      <c r="J10" s="25">
        <v>0</v>
      </c>
      <c r="K10" s="25">
        <v>0</v>
      </c>
      <c r="L10" s="26">
        <v>0</v>
      </c>
      <c r="M10" s="26">
        <v>0</v>
      </c>
      <c r="N10" s="25">
        <v>0</v>
      </c>
      <c r="O10" s="25">
        <v>0</v>
      </c>
    </row>
    <row r="11" spans="1:16" s="1" customFormat="1" ht="32.25" customHeight="1" x14ac:dyDescent="0.3">
      <c r="A11" s="21" t="s">
        <v>36</v>
      </c>
      <c r="B11" s="98" t="s">
        <v>34</v>
      </c>
      <c r="C11" s="23" t="s">
        <v>26</v>
      </c>
      <c r="D11" s="25">
        <f>F11+G11</f>
        <v>13874400</v>
      </c>
      <c r="E11" s="26">
        <v>0</v>
      </c>
      <c r="F11" s="26">
        <v>0</v>
      </c>
      <c r="G11" s="25">
        <v>13874400</v>
      </c>
      <c r="H11" s="25">
        <f>J11+K11+I11</f>
        <v>0</v>
      </c>
      <c r="I11" s="25">
        <v>0</v>
      </c>
      <c r="J11" s="25">
        <v>0</v>
      </c>
      <c r="K11" s="25">
        <v>0</v>
      </c>
      <c r="L11" s="26">
        <v>0</v>
      </c>
      <c r="M11" s="26">
        <v>0</v>
      </c>
      <c r="N11" s="25">
        <v>0</v>
      </c>
      <c r="O11" s="25">
        <v>0</v>
      </c>
    </row>
    <row r="12" spans="1:16" s="1" customFormat="1" ht="43.5" customHeight="1" x14ac:dyDescent="0.3">
      <c r="A12" s="29" t="s">
        <v>15</v>
      </c>
      <c r="B12" s="10" t="s">
        <v>37</v>
      </c>
      <c r="C12" s="10"/>
      <c r="D12" s="34">
        <f t="shared" ref="D12:K12" si="1">SUM(D13:D15)</f>
        <v>35398934</v>
      </c>
      <c r="E12" s="34">
        <f t="shared" si="1"/>
        <v>0</v>
      </c>
      <c r="F12" s="34">
        <f t="shared" si="1"/>
        <v>0</v>
      </c>
      <c r="G12" s="34">
        <f t="shared" si="1"/>
        <v>35398934</v>
      </c>
      <c r="H12" s="34">
        <f t="shared" si="1"/>
        <v>17995122.68</v>
      </c>
      <c r="I12" s="34">
        <f t="shared" si="1"/>
        <v>0</v>
      </c>
      <c r="J12" s="34">
        <f t="shared" si="1"/>
        <v>0</v>
      </c>
      <c r="K12" s="34">
        <f t="shared" si="1"/>
        <v>17995122.68</v>
      </c>
      <c r="L12" s="9">
        <f t="shared" si="0"/>
        <v>50.835210687417877</v>
      </c>
      <c r="M12" s="9">
        <v>0</v>
      </c>
      <c r="N12" s="34">
        <v>0</v>
      </c>
      <c r="O12" s="34">
        <f>K12*100/G12</f>
        <v>50.835210687417877</v>
      </c>
    </row>
    <row r="13" spans="1:16" s="1" customFormat="1" ht="32.25" customHeight="1" x14ac:dyDescent="0.3">
      <c r="A13" s="129" t="s">
        <v>6</v>
      </c>
      <c r="B13" s="124" t="s">
        <v>38</v>
      </c>
      <c r="C13" s="23" t="s">
        <v>20</v>
      </c>
      <c r="D13" s="25">
        <f>F13+G13+E13</f>
        <v>33809934</v>
      </c>
      <c r="E13" s="25">
        <v>0</v>
      </c>
      <c r="F13" s="25">
        <v>0</v>
      </c>
      <c r="G13" s="25">
        <v>33809934</v>
      </c>
      <c r="H13" s="25">
        <f>J13+K13+I13</f>
        <v>16772655.24</v>
      </c>
      <c r="I13" s="25">
        <v>0</v>
      </c>
      <c r="J13" s="25">
        <v>0</v>
      </c>
      <c r="K13" s="25">
        <v>16772655.24</v>
      </c>
      <c r="L13" s="26">
        <f t="shared" si="0"/>
        <v>49.60866010563641</v>
      </c>
      <c r="M13" s="26">
        <v>0</v>
      </c>
      <c r="N13" s="25">
        <v>0</v>
      </c>
      <c r="O13" s="25">
        <f t="shared" ref="O13:O18" si="2">K13/G13*100</f>
        <v>49.60866010563641</v>
      </c>
    </row>
    <row r="14" spans="1:16" s="1" customFormat="1" ht="32.25" customHeight="1" x14ac:dyDescent="0.3">
      <c r="A14" s="130"/>
      <c r="B14" s="125"/>
      <c r="C14" s="23" t="s">
        <v>21</v>
      </c>
      <c r="D14" s="25">
        <f>F14+G14+E14</f>
        <v>1589000</v>
      </c>
      <c r="E14" s="25">
        <v>0</v>
      </c>
      <c r="F14" s="25">
        <v>0</v>
      </c>
      <c r="G14" s="25">
        <v>1589000</v>
      </c>
      <c r="H14" s="25">
        <f>J14+K14+I14</f>
        <v>1222467.44</v>
      </c>
      <c r="I14" s="25">
        <v>0</v>
      </c>
      <c r="J14" s="25">
        <v>0</v>
      </c>
      <c r="K14" s="25">
        <v>1222467.44</v>
      </c>
      <c r="L14" s="26">
        <f t="shared" si="0"/>
        <v>76.933130270610434</v>
      </c>
      <c r="M14" s="26">
        <v>0</v>
      </c>
      <c r="N14" s="25">
        <v>0</v>
      </c>
      <c r="O14" s="25">
        <f>K14/G14*100</f>
        <v>76.933130270610434</v>
      </c>
    </row>
    <row r="15" spans="1:16" s="1" customFormat="1" ht="37.5" customHeight="1" x14ac:dyDescent="0.3">
      <c r="A15" s="92" t="s">
        <v>7</v>
      </c>
      <c r="B15" s="91" t="s">
        <v>39</v>
      </c>
      <c r="C15" s="23" t="s">
        <v>20</v>
      </c>
      <c r="D15" s="25">
        <f>F15+G15+E15</f>
        <v>0</v>
      </c>
      <c r="E15" s="25">
        <v>0</v>
      </c>
      <c r="F15" s="25">
        <v>0</v>
      </c>
      <c r="G15" s="25">
        <v>0</v>
      </c>
      <c r="H15" s="25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34">
        <v>0</v>
      </c>
      <c r="O15" s="34">
        <v>0</v>
      </c>
    </row>
    <row r="16" spans="1:16" ht="45" customHeight="1" x14ac:dyDescent="0.3">
      <c r="A16" s="29" t="s">
        <v>16</v>
      </c>
      <c r="B16" s="10" t="s">
        <v>40</v>
      </c>
      <c r="C16" s="23"/>
      <c r="D16" s="34">
        <f>SUM(D17:D24)</f>
        <v>16720847</v>
      </c>
      <c r="E16" s="34">
        <f>SUM(E17:E24)</f>
        <v>0</v>
      </c>
      <c r="F16" s="34">
        <f>SUM(F17:F24)</f>
        <v>0</v>
      </c>
      <c r="G16" s="34">
        <f>SUM(G17:G24)</f>
        <v>16720847</v>
      </c>
      <c r="H16" s="34">
        <f>H17+H24</f>
        <v>285000</v>
      </c>
      <c r="I16" s="34">
        <f>I17+I24</f>
        <v>0</v>
      </c>
      <c r="J16" s="34">
        <f>J17+J24</f>
        <v>0</v>
      </c>
      <c r="K16" s="34">
        <f>K17+K24</f>
        <v>285000</v>
      </c>
      <c r="L16" s="9">
        <f t="shared" ref="L16:L36" si="3">H16/D16*100</f>
        <v>1.7044591102352649</v>
      </c>
      <c r="M16" s="9">
        <v>0</v>
      </c>
      <c r="N16" s="34">
        <v>0</v>
      </c>
      <c r="O16" s="34">
        <f t="shared" si="2"/>
        <v>1.7044591102352649</v>
      </c>
    </row>
    <row r="17" spans="1:16" ht="80.25" customHeight="1" x14ac:dyDescent="0.3">
      <c r="A17" s="129" t="s">
        <v>17</v>
      </c>
      <c r="B17" s="124" t="s">
        <v>41</v>
      </c>
      <c r="C17" s="94" t="s">
        <v>62</v>
      </c>
      <c r="D17" s="25">
        <f t="shared" ref="D17:D24" si="4">F17+G17+E17</f>
        <v>285000</v>
      </c>
      <c r="E17" s="25">
        <v>0</v>
      </c>
      <c r="F17" s="25">
        <v>0</v>
      </c>
      <c r="G17" s="25">
        <v>285000</v>
      </c>
      <c r="H17" s="25">
        <f t="shared" ref="H17:H24" si="5">I17+J17+K17</f>
        <v>285000</v>
      </c>
      <c r="I17" s="25">
        <v>0</v>
      </c>
      <c r="J17" s="25">
        <v>0</v>
      </c>
      <c r="K17" s="25">
        <v>285000</v>
      </c>
      <c r="L17" s="26">
        <f t="shared" si="3"/>
        <v>100</v>
      </c>
      <c r="M17" s="26">
        <v>0</v>
      </c>
      <c r="N17" s="25">
        <v>0</v>
      </c>
      <c r="O17" s="25">
        <f t="shared" si="2"/>
        <v>100</v>
      </c>
    </row>
    <row r="18" spans="1:16" ht="68.25" customHeight="1" x14ac:dyDescent="0.3">
      <c r="A18" s="131"/>
      <c r="B18" s="132"/>
      <c r="C18" s="23" t="s">
        <v>18</v>
      </c>
      <c r="D18" s="25">
        <f t="shared" si="4"/>
        <v>15383147</v>
      </c>
      <c r="E18" s="25">
        <v>0</v>
      </c>
      <c r="F18" s="25">
        <v>0</v>
      </c>
      <c r="G18" s="25">
        <v>15383147</v>
      </c>
      <c r="H18" s="25">
        <f t="shared" si="5"/>
        <v>13869718</v>
      </c>
      <c r="I18" s="25">
        <v>0</v>
      </c>
      <c r="J18" s="25">
        <v>0</v>
      </c>
      <c r="K18" s="25">
        <v>13869718</v>
      </c>
      <c r="L18" s="26">
        <f t="shared" si="3"/>
        <v>90.161772490375341</v>
      </c>
      <c r="M18" s="26">
        <v>0</v>
      </c>
      <c r="N18" s="25">
        <v>0</v>
      </c>
      <c r="O18" s="25">
        <f t="shared" si="2"/>
        <v>90.161772490375341</v>
      </c>
    </row>
    <row r="19" spans="1:16" ht="68.25" customHeight="1" x14ac:dyDescent="0.3">
      <c r="A19" s="131"/>
      <c r="B19" s="132"/>
      <c r="C19" s="23" t="s">
        <v>64</v>
      </c>
      <c r="D19" s="25">
        <f t="shared" si="4"/>
        <v>795000</v>
      </c>
      <c r="E19" s="25">
        <v>0</v>
      </c>
      <c r="F19" s="25">
        <v>0</v>
      </c>
      <c r="G19" s="25">
        <v>795000</v>
      </c>
      <c r="H19" s="25">
        <f t="shared" si="5"/>
        <v>786950</v>
      </c>
      <c r="I19" s="25">
        <v>0</v>
      </c>
      <c r="J19" s="25">
        <v>0</v>
      </c>
      <c r="K19" s="107">
        <v>786950</v>
      </c>
      <c r="L19" s="26">
        <f t="shared" si="3"/>
        <v>98.987421383647799</v>
      </c>
      <c r="M19" s="26">
        <v>0</v>
      </c>
      <c r="N19" s="25">
        <v>0</v>
      </c>
      <c r="O19" s="25">
        <f>K19/G19*100</f>
        <v>98.987421383647799</v>
      </c>
    </row>
    <row r="20" spans="1:16" ht="68.25" customHeight="1" x14ac:dyDescent="0.3">
      <c r="A20" s="131"/>
      <c r="B20" s="132"/>
      <c r="C20" s="23" t="s">
        <v>63</v>
      </c>
      <c r="D20" s="25">
        <f t="shared" si="4"/>
        <v>200000</v>
      </c>
      <c r="E20" s="25">
        <v>0</v>
      </c>
      <c r="F20" s="25">
        <v>0</v>
      </c>
      <c r="G20" s="25">
        <v>200000</v>
      </c>
      <c r="H20" s="25">
        <f t="shared" si="5"/>
        <v>200000</v>
      </c>
      <c r="I20" s="25">
        <v>0</v>
      </c>
      <c r="J20" s="25">
        <v>0</v>
      </c>
      <c r="K20" s="25">
        <v>200000</v>
      </c>
      <c r="L20" s="26">
        <f t="shared" si="3"/>
        <v>100</v>
      </c>
      <c r="M20" s="26">
        <v>0</v>
      </c>
      <c r="N20" s="25">
        <v>0</v>
      </c>
      <c r="O20" s="25">
        <f>K20/G20*100</f>
        <v>100</v>
      </c>
    </row>
    <row r="21" spans="1:16" ht="68.25" customHeight="1" x14ac:dyDescent="0.3">
      <c r="A21" s="131"/>
      <c r="B21" s="132"/>
      <c r="C21" s="23" t="s">
        <v>20</v>
      </c>
      <c r="D21" s="25">
        <f t="shared" si="4"/>
        <v>46500</v>
      </c>
      <c r="E21" s="25">
        <v>0</v>
      </c>
      <c r="F21" s="25">
        <v>0</v>
      </c>
      <c r="G21" s="25">
        <v>46500</v>
      </c>
      <c r="H21" s="25">
        <f t="shared" si="5"/>
        <v>11254</v>
      </c>
      <c r="I21" s="25">
        <v>0</v>
      </c>
      <c r="J21" s="25">
        <v>0</v>
      </c>
      <c r="K21" s="25">
        <v>11254</v>
      </c>
      <c r="L21" s="26">
        <f>H21/D21*100</f>
        <v>24.202150537634409</v>
      </c>
      <c r="M21" s="26">
        <v>0</v>
      </c>
      <c r="N21" s="25">
        <v>0</v>
      </c>
      <c r="O21" s="25">
        <f>K21/G21*100</f>
        <v>24.202150537634409</v>
      </c>
    </row>
    <row r="22" spans="1:16" ht="68.25" customHeight="1" x14ac:dyDescent="0.3">
      <c r="A22" s="131"/>
      <c r="B22" s="132"/>
      <c r="C22" s="23" t="s">
        <v>26</v>
      </c>
      <c r="D22" s="25">
        <f t="shared" si="4"/>
        <v>11200</v>
      </c>
      <c r="E22" s="25">
        <v>0</v>
      </c>
      <c r="F22" s="25">
        <v>0</v>
      </c>
      <c r="G22" s="25">
        <v>11200</v>
      </c>
      <c r="H22" s="25">
        <f t="shared" si="5"/>
        <v>5500</v>
      </c>
      <c r="I22" s="25">
        <v>0</v>
      </c>
      <c r="J22" s="25">
        <v>0</v>
      </c>
      <c r="K22" s="25">
        <v>5500</v>
      </c>
      <c r="L22" s="26">
        <f>H22/D22*100</f>
        <v>49.107142857142854</v>
      </c>
      <c r="M22" s="26">
        <v>0</v>
      </c>
      <c r="N22" s="25">
        <v>0</v>
      </c>
      <c r="O22" s="25">
        <f>K22/G22*100</f>
        <v>49.107142857142854</v>
      </c>
      <c r="P22" s="20"/>
    </row>
    <row r="23" spans="1:16" ht="68.25" customHeight="1" x14ac:dyDescent="0.3">
      <c r="A23" s="130"/>
      <c r="B23" s="125"/>
      <c r="C23" s="23" t="s">
        <v>21</v>
      </c>
      <c r="D23" s="25">
        <f t="shared" si="4"/>
        <v>0</v>
      </c>
      <c r="E23" s="25">
        <v>0</v>
      </c>
      <c r="F23" s="25">
        <v>0</v>
      </c>
      <c r="G23" s="25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25">
        <v>0</v>
      </c>
      <c r="O23" s="25">
        <v>0</v>
      </c>
    </row>
    <row r="24" spans="1:16" ht="58.5" customHeight="1" x14ac:dyDescent="0.3">
      <c r="A24" s="90" t="s">
        <v>23</v>
      </c>
      <c r="B24" s="91" t="s">
        <v>42</v>
      </c>
      <c r="C24" s="23" t="s">
        <v>20</v>
      </c>
      <c r="D24" s="25">
        <f t="shared" si="4"/>
        <v>0</v>
      </c>
      <c r="E24" s="25">
        <v>0</v>
      </c>
      <c r="F24" s="25">
        <v>0</v>
      </c>
      <c r="G24" s="25">
        <v>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25">
        <v>0</v>
      </c>
      <c r="O24" s="25">
        <v>0</v>
      </c>
    </row>
    <row r="25" spans="1:16" ht="61.5" customHeight="1" x14ac:dyDescent="0.3">
      <c r="A25" s="29" t="s">
        <v>24</v>
      </c>
      <c r="B25" s="10" t="s">
        <v>43</v>
      </c>
      <c r="C25" s="23"/>
      <c r="D25" s="37">
        <f>SUM(E25:G25)</f>
        <v>679125272.01999998</v>
      </c>
      <c r="E25" s="34">
        <f>SUM(E26:E32)</f>
        <v>13030100</v>
      </c>
      <c r="F25" s="34">
        <f>SUM(F26:F32)</f>
        <v>71715352.019999996</v>
      </c>
      <c r="G25" s="34">
        <f>SUM(G26:G32)</f>
        <v>594379820</v>
      </c>
      <c r="H25" s="34">
        <f>H26</f>
        <v>104810534.78999999</v>
      </c>
      <c r="I25" s="34">
        <f>I26</f>
        <v>0</v>
      </c>
      <c r="J25" s="34">
        <f>J26</f>
        <v>9438973.6300000008</v>
      </c>
      <c r="K25" s="34">
        <f>K26</f>
        <v>95371561.159999996</v>
      </c>
      <c r="L25" s="9">
        <f t="shared" si="3"/>
        <v>15.433166620092054</v>
      </c>
      <c r="M25" s="9">
        <v>0</v>
      </c>
      <c r="N25" s="9">
        <v>0</v>
      </c>
      <c r="O25" s="9">
        <f t="shared" ref="L25:O36" si="6">K25/G25*100</f>
        <v>16.045558404052144</v>
      </c>
    </row>
    <row r="26" spans="1:16" ht="45" customHeight="1" x14ac:dyDescent="0.3">
      <c r="A26" s="122" t="s">
        <v>25</v>
      </c>
      <c r="B26" s="124" t="s">
        <v>44</v>
      </c>
      <c r="C26" s="23" t="s">
        <v>20</v>
      </c>
      <c r="D26" s="25">
        <f t="shared" ref="D26:D32" si="7">F26+G26+E26</f>
        <v>142292293</v>
      </c>
      <c r="E26" s="25">
        <v>0</v>
      </c>
      <c r="F26" s="25">
        <v>9704600</v>
      </c>
      <c r="G26" s="26">
        <v>132587693</v>
      </c>
      <c r="H26" s="25">
        <f>I26+J26+K26</f>
        <v>104810534.78999999</v>
      </c>
      <c r="I26" s="25">
        <v>0</v>
      </c>
      <c r="J26" s="25">
        <v>9438973.6300000008</v>
      </c>
      <c r="K26" s="25">
        <v>95371561.159999996</v>
      </c>
      <c r="L26" s="26">
        <f t="shared" si="3"/>
        <v>73.658616767107688</v>
      </c>
      <c r="M26" s="26" t="e">
        <f t="shared" si="6"/>
        <v>#DIV/0!</v>
      </c>
      <c r="N26" s="26">
        <f t="shared" si="6"/>
        <v>97.262881829235624</v>
      </c>
      <c r="O26" s="26">
        <f t="shared" si="6"/>
        <v>71.9309303918577</v>
      </c>
    </row>
    <row r="27" spans="1:16" ht="45" customHeight="1" x14ac:dyDescent="0.3">
      <c r="A27" s="123"/>
      <c r="B27" s="125"/>
      <c r="C27" s="23" t="s">
        <v>26</v>
      </c>
      <c r="D27" s="25">
        <f t="shared" si="7"/>
        <v>287925758</v>
      </c>
      <c r="E27" s="25">
        <v>0</v>
      </c>
      <c r="F27" s="25">
        <v>0</v>
      </c>
      <c r="G27" s="26">
        <v>287925758</v>
      </c>
      <c r="H27" s="25">
        <f>K27</f>
        <v>222905458</v>
      </c>
      <c r="I27" s="25">
        <v>0</v>
      </c>
      <c r="J27" s="25">
        <v>0</v>
      </c>
      <c r="K27" s="25">
        <v>222905458</v>
      </c>
      <c r="L27" s="26">
        <f t="shared" si="6"/>
        <v>77.417685568791654</v>
      </c>
      <c r="M27" s="26">
        <v>0</v>
      </c>
      <c r="N27" s="26">
        <v>0</v>
      </c>
      <c r="O27" s="26">
        <f t="shared" si="6"/>
        <v>77.417685568791654</v>
      </c>
    </row>
    <row r="28" spans="1:16" ht="45" customHeight="1" x14ac:dyDescent="0.3">
      <c r="A28" s="122" t="s">
        <v>48</v>
      </c>
      <c r="B28" s="124" t="s">
        <v>45</v>
      </c>
      <c r="C28" s="23" t="s">
        <v>20</v>
      </c>
      <c r="D28" s="25">
        <f t="shared" si="7"/>
        <v>98882127.200000003</v>
      </c>
      <c r="E28" s="25">
        <v>0</v>
      </c>
      <c r="F28" s="25">
        <v>1622326</v>
      </c>
      <c r="G28" s="26">
        <v>97259801.200000003</v>
      </c>
      <c r="H28" s="25">
        <f>I28+J28+K28</f>
        <v>43055262.810000002</v>
      </c>
      <c r="I28" s="25">
        <v>0</v>
      </c>
      <c r="J28" s="25">
        <v>0</v>
      </c>
      <c r="K28" s="25">
        <v>43055262.810000002</v>
      </c>
      <c r="L28" s="26">
        <f t="shared" si="3"/>
        <v>43.542007063537362</v>
      </c>
      <c r="M28" s="26">
        <v>0</v>
      </c>
      <c r="N28" s="26">
        <v>0</v>
      </c>
      <c r="O28" s="26">
        <f t="shared" si="6"/>
        <v>44.268302298360034</v>
      </c>
    </row>
    <row r="29" spans="1:16" ht="45" customHeight="1" x14ac:dyDescent="0.3">
      <c r="A29" s="123"/>
      <c r="B29" s="125"/>
      <c r="C29" s="23" t="s">
        <v>26</v>
      </c>
      <c r="D29" s="25">
        <f t="shared" si="7"/>
        <v>0</v>
      </c>
      <c r="E29" s="25">
        <v>0</v>
      </c>
      <c r="F29" s="25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38" t="s">
        <v>49</v>
      </c>
      <c r="B30" s="22" t="s">
        <v>46</v>
      </c>
      <c r="C30" s="23" t="s">
        <v>20</v>
      </c>
      <c r="D30" s="25">
        <f t="shared" si="7"/>
        <v>84132395.819999993</v>
      </c>
      <c r="E30" s="25">
        <v>13030100</v>
      </c>
      <c r="F30" s="25">
        <v>58482412.82</v>
      </c>
      <c r="G30" s="26">
        <v>12619883</v>
      </c>
      <c r="H30" s="25">
        <f>I30+J30+K30</f>
        <v>74075925.690000013</v>
      </c>
      <c r="I30" s="25">
        <v>12627327.16</v>
      </c>
      <c r="J30" s="25">
        <v>51092834.770000003</v>
      </c>
      <c r="K30" s="25">
        <v>10355763.76</v>
      </c>
      <c r="L30" s="26">
        <f t="shared" si="3"/>
        <v>88.046851593866819</v>
      </c>
      <c r="M30" s="26">
        <f t="shared" si="6"/>
        <v>96.908904459674133</v>
      </c>
      <c r="N30" s="26">
        <f t="shared" si="6"/>
        <v>87.364443952160471</v>
      </c>
      <c r="O30" s="26">
        <f t="shared" si="6"/>
        <v>82.059110690645866</v>
      </c>
    </row>
    <row r="31" spans="1:16" ht="45" customHeight="1" x14ac:dyDescent="0.3">
      <c r="A31" s="38" t="s">
        <v>49</v>
      </c>
      <c r="B31" s="22" t="s">
        <v>72</v>
      </c>
      <c r="C31" s="23" t="s">
        <v>20</v>
      </c>
      <c r="D31" s="25">
        <f t="shared" si="7"/>
        <v>4017862</v>
      </c>
      <c r="E31" s="25">
        <v>0</v>
      </c>
      <c r="F31" s="25">
        <v>1906013.2</v>
      </c>
      <c r="G31" s="26">
        <v>2111848.7999999998</v>
      </c>
      <c r="H31" s="25">
        <v>0</v>
      </c>
      <c r="I31" s="25">
        <v>0</v>
      </c>
      <c r="J31" s="25">
        <v>0</v>
      </c>
      <c r="K31" s="25">
        <v>0</v>
      </c>
      <c r="L31" s="26">
        <f t="shared" si="3"/>
        <v>0</v>
      </c>
      <c r="M31" s="26">
        <v>0</v>
      </c>
      <c r="N31" s="26">
        <v>0</v>
      </c>
      <c r="O31" s="26">
        <f t="shared" si="6"/>
        <v>0</v>
      </c>
    </row>
    <row r="32" spans="1:16" ht="45" customHeight="1" x14ac:dyDescent="0.3">
      <c r="A32" s="38" t="s">
        <v>50</v>
      </c>
      <c r="B32" s="22" t="s">
        <v>47</v>
      </c>
      <c r="C32" s="23" t="s">
        <v>20</v>
      </c>
      <c r="D32" s="25">
        <f t="shared" si="7"/>
        <v>61874836</v>
      </c>
      <c r="E32" s="25">
        <v>0</v>
      </c>
      <c r="F32" s="25">
        <v>0</v>
      </c>
      <c r="G32" s="26">
        <v>61874836</v>
      </c>
      <c r="H32" s="25">
        <f>I32+J32+K32</f>
        <v>0</v>
      </c>
      <c r="I32" s="25">
        <v>0</v>
      </c>
      <c r="J32" s="25">
        <v>0</v>
      </c>
      <c r="K32" s="25">
        <v>0</v>
      </c>
      <c r="L32" s="26">
        <f t="shared" si="3"/>
        <v>0</v>
      </c>
      <c r="M32" s="26">
        <v>0</v>
      </c>
      <c r="N32" s="26">
        <v>0</v>
      </c>
      <c r="O32" s="26">
        <f t="shared" si="6"/>
        <v>0</v>
      </c>
    </row>
    <row r="33" spans="1:15" ht="47.25" customHeight="1" x14ac:dyDescent="0.3">
      <c r="A33" s="29" t="s">
        <v>51</v>
      </c>
      <c r="B33" s="10" t="s">
        <v>52</v>
      </c>
      <c r="C33" s="23"/>
      <c r="D33" s="34">
        <f t="shared" ref="D33:K33" si="8">D34</f>
        <v>292788380</v>
      </c>
      <c r="E33" s="34">
        <f t="shared" si="8"/>
        <v>0</v>
      </c>
      <c r="F33" s="34">
        <f t="shared" si="8"/>
        <v>0</v>
      </c>
      <c r="G33" s="34">
        <f t="shared" si="8"/>
        <v>292788380</v>
      </c>
      <c r="H33" s="34">
        <f t="shared" si="8"/>
        <v>220874413.56999999</v>
      </c>
      <c r="I33" s="34">
        <f t="shared" si="8"/>
        <v>0</v>
      </c>
      <c r="J33" s="34">
        <f t="shared" si="8"/>
        <v>0</v>
      </c>
      <c r="K33" s="34">
        <f t="shared" si="8"/>
        <v>220874413.56999999</v>
      </c>
      <c r="L33" s="9">
        <f t="shared" si="3"/>
        <v>75.438244362703188</v>
      </c>
      <c r="M33" s="9">
        <v>0</v>
      </c>
      <c r="N33" s="9">
        <v>0</v>
      </c>
      <c r="O33" s="9">
        <f t="shared" si="6"/>
        <v>75.438244362703188</v>
      </c>
    </row>
    <row r="34" spans="1:15" ht="45" customHeight="1" x14ac:dyDescent="0.3">
      <c r="A34" s="38" t="s">
        <v>54</v>
      </c>
      <c r="B34" s="22" t="s">
        <v>53</v>
      </c>
      <c r="C34" s="23" t="s">
        <v>20</v>
      </c>
      <c r="D34" s="25">
        <f>F34+G34+E34</f>
        <v>292788380</v>
      </c>
      <c r="E34" s="25">
        <v>0</v>
      </c>
      <c r="F34" s="25">
        <v>0</v>
      </c>
      <c r="G34" s="26">
        <v>292788380</v>
      </c>
      <c r="H34" s="25">
        <f>I34+J34+K34</f>
        <v>220874413.56999999</v>
      </c>
      <c r="I34" s="25">
        <v>0</v>
      </c>
      <c r="J34" s="25">
        <v>0</v>
      </c>
      <c r="K34" s="25">
        <v>220874413.56999999</v>
      </c>
      <c r="L34" s="26">
        <f t="shared" si="3"/>
        <v>75.438244362703188</v>
      </c>
      <c r="M34" s="26">
        <v>0</v>
      </c>
      <c r="N34" s="26">
        <v>0</v>
      </c>
      <c r="O34" s="26">
        <f t="shared" si="6"/>
        <v>75.438244362703188</v>
      </c>
    </row>
    <row r="35" spans="1:15" ht="114" customHeight="1" x14ac:dyDescent="0.3">
      <c r="A35" s="29" t="s">
        <v>55</v>
      </c>
      <c r="B35" s="10" t="s">
        <v>56</v>
      </c>
      <c r="C35" s="23"/>
      <c r="D35" s="34">
        <f>SUM(D36:D37)</f>
        <v>77565903</v>
      </c>
      <c r="E35" s="34">
        <f>E36</f>
        <v>0</v>
      </c>
      <c r="F35" s="34">
        <f>SUM(F36:F37)</f>
        <v>62961600</v>
      </c>
      <c r="G35" s="34">
        <f>SUM(G36:G37)</f>
        <v>14604303</v>
      </c>
      <c r="H35" s="34">
        <f>H36</f>
        <v>0</v>
      </c>
      <c r="I35" s="34">
        <f>I36</f>
        <v>0</v>
      </c>
      <c r="J35" s="34">
        <f>J36</f>
        <v>0</v>
      </c>
      <c r="K35" s="34">
        <f>K36</f>
        <v>0</v>
      </c>
      <c r="L35" s="9">
        <f t="shared" si="3"/>
        <v>0</v>
      </c>
      <c r="M35" s="9">
        <v>0</v>
      </c>
      <c r="N35" s="9">
        <v>0</v>
      </c>
      <c r="O35" s="9">
        <f t="shared" si="6"/>
        <v>0</v>
      </c>
    </row>
    <row r="36" spans="1:15" ht="45" customHeight="1" x14ac:dyDescent="0.3">
      <c r="A36" s="122" t="s">
        <v>58</v>
      </c>
      <c r="B36" s="124" t="s">
        <v>57</v>
      </c>
      <c r="C36" s="23" t="s">
        <v>20</v>
      </c>
      <c r="D36" s="25">
        <f>F36+G36+E36</f>
        <v>77565903</v>
      </c>
      <c r="E36" s="25">
        <v>0</v>
      </c>
      <c r="F36" s="25">
        <v>62961600</v>
      </c>
      <c r="G36" s="26">
        <v>14604303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f t="shared" si="3"/>
        <v>0</v>
      </c>
      <c r="M36" s="26">
        <v>0</v>
      </c>
      <c r="N36" s="26">
        <v>0</v>
      </c>
      <c r="O36" s="26">
        <f t="shared" si="6"/>
        <v>0</v>
      </c>
    </row>
    <row r="37" spans="1:15" ht="45" customHeight="1" x14ac:dyDescent="0.3">
      <c r="A37" s="123"/>
      <c r="B37" s="125"/>
      <c r="C37" s="23" t="s">
        <v>26</v>
      </c>
      <c r="D37" s="25">
        <f>F37+G37+E37</f>
        <v>0</v>
      </c>
      <c r="E37" s="25">
        <v>0</v>
      </c>
      <c r="F37" s="25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45.75" customHeight="1" x14ac:dyDescent="0.3">
      <c r="A38" s="29" t="s">
        <v>59</v>
      </c>
      <c r="B38" s="10" t="s">
        <v>65</v>
      </c>
      <c r="C38" s="23"/>
      <c r="D38" s="34">
        <f t="shared" ref="D38:K38" si="9">D39</f>
        <v>0</v>
      </c>
      <c r="E38" s="34">
        <f t="shared" si="9"/>
        <v>0</v>
      </c>
      <c r="F38" s="34">
        <f t="shared" si="9"/>
        <v>0</v>
      </c>
      <c r="G38" s="34">
        <f t="shared" si="9"/>
        <v>0</v>
      </c>
      <c r="H38" s="34">
        <f t="shared" si="9"/>
        <v>0</v>
      </c>
      <c r="I38" s="34">
        <f t="shared" si="9"/>
        <v>0</v>
      </c>
      <c r="J38" s="34">
        <f t="shared" si="9"/>
        <v>0</v>
      </c>
      <c r="K38" s="34">
        <f t="shared" si="9"/>
        <v>0</v>
      </c>
      <c r="L38" s="9">
        <v>0</v>
      </c>
      <c r="M38" s="9">
        <v>0</v>
      </c>
      <c r="N38" s="9">
        <v>0</v>
      </c>
      <c r="O38" s="9">
        <v>0</v>
      </c>
    </row>
    <row r="39" spans="1:15" ht="97.5" customHeight="1" x14ac:dyDescent="0.3">
      <c r="A39" s="38" t="s">
        <v>60</v>
      </c>
      <c r="B39" s="22" t="s">
        <v>61</v>
      </c>
      <c r="C39" s="23" t="s">
        <v>20</v>
      </c>
      <c r="D39" s="25">
        <f>F39+G39+E39</f>
        <v>0</v>
      </c>
      <c r="E39" s="25">
        <v>0</v>
      </c>
      <c r="F39" s="25">
        <v>0</v>
      </c>
      <c r="G39" s="26">
        <v>0</v>
      </c>
      <c r="H39" s="25">
        <f>I39+J39+K39</f>
        <v>0</v>
      </c>
      <c r="I39" s="25">
        <v>0</v>
      </c>
      <c r="J39" s="25">
        <v>0</v>
      </c>
      <c r="K39" s="25">
        <v>0</v>
      </c>
      <c r="L39" s="26">
        <v>0</v>
      </c>
      <c r="M39" s="26">
        <v>0</v>
      </c>
      <c r="N39" s="26">
        <v>0</v>
      </c>
      <c r="O39" s="26">
        <v>0</v>
      </c>
    </row>
    <row r="40" spans="1:15" ht="19.5" customHeight="1" x14ac:dyDescent="0.3">
      <c r="A40" s="103"/>
      <c r="B40" s="99"/>
      <c r="C40" s="99"/>
      <c r="D40" s="99"/>
      <c r="E40" s="99"/>
      <c r="F40" s="99"/>
      <c r="G40" s="99"/>
      <c r="H40" s="100"/>
      <c r="I40" s="100"/>
      <c r="J40" s="100"/>
      <c r="K40" s="100"/>
      <c r="L40" s="101"/>
      <c r="M40" s="101"/>
      <c r="N40" s="101"/>
      <c r="O40" s="10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x14ac:dyDescent="0.3">
      <c r="A50" s="4"/>
      <c r="B50" s="1"/>
      <c r="C50" s="1"/>
      <c r="D50" s="1"/>
      <c r="E50" s="1"/>
      <c r="F50" s="1"/>
      <c r="G50" s="1"/>
    </row>
    <row r="51" spans="1:15" x14ac:dyDescent="0.3">
      <c r="A51" s="4"/>
      <c r="B51" s="1"/>
      <c r="C51" s="1"/>
      <c r="D51" s="1"/>
      <c r="E51" s="1"/>
      <c r="F51" s="1"/>
      <c r="G51" s="1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  <row r="190" spans="1:15" s="5" customFormat="1" x14ac:dyDescent="0.3">
      <c r="A190" s="4"/>
      <c r="B190" s="1"/>
      <c r="C190" s="1"/>
      <c r="D190" s="1"/>
      <c r="E190" s="1"/>
      <c r="F190" s="1"/>
      <c r="G190" s="1"/>
      <c r="L190" s="6"/>
      <c r="M190" s="6"/>
      <c r="N190" s="6"/>
      <c r="O190" s="6"/>
    </row>
    <row r="191" spans="1:15" s="5" customFormat="1" x14ac:dyDescent="0.3">
      <c r="A191" s="4"/>
      <c r="B191" s="1"/>
      <c r="C191" s="1"/>
      <c r="D191" s="1"/>
      <c r="E191" s="1"/>
      <c r="F191" s="1"/>
      <c r="G191" s="1"/>
      <c r="L191" s="6"/>
      <c r="M191" s="6"/>
      <c r="N191" s="6"/>
      <c r="O191" s="6"/>
    </row>
  </sheetData>
  <mergeCells count="17">
    <mergeCell ref="A28:A29"/>
    <mergeCell ref="B28:B29"/>
    <mergeCell ref="A36:A37"/>
    <mergeCell ref="B36:B37"/>
    <mergeCell ref="A5:C5"/>
    <mergeCell ref="A13:A14"/>
    <mergeCell ref="B13:B14"/>
    <mergeCell ref="A17:A23"/>
    <mergeCell ref="B17:B23"/>
    <mergeCell ref="A26:A27"/>
    <mergeCell ref="B26:B27"/>
    <mergeCell ref="A1:O1"/>
    <mergeCell ref="A2:A3"/>
    <mergeCell ref="C2:C3"/>
    <mergeCell ref="D2:G2"/>
    <mergeCell ref="H2:K2"/>
    <mergeCell ref="L2:O2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1"/>
  <sheetViews>
    <sheetView view="pageBreakPreview" zoomScale="70" zoomScaleNormal="70" zoomScaleSheetLayoutView="70" workbookViewId="0">
      <pane ySplit="3" topLeftCell="A4" activePane="bottomLeft" state="frozen"/>
      <selection pane="bottomLeft" activeCell="D11" sqref="D11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6" s="3" customFormat="1" ht="44.25" customHeight="1" x14ac:dyDescent="0.3">
      <c r="A1" s="133" t="s">
        <v>69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6" s="1" customFormat="1" ht="36" customHeight="1" x14ac:dyDescent="0.3">
      <c r="A2" s="143" t="s">
        <v>0</v>
      </c>
      <c r="B2" s="39" t="s">
        <v>1</v>
      </c>
      <c r="C2" s="144" t="s">
        <v>8</v>
      </c>
      <c r="D2" s="145" t="s">
        <v>70</v>
      </c>
      <c r="E2" s="146"/>
      <c r="F2" s="146"/>
      <c r="G2" s="146"/>
      <c r="H2" s="147" t="s">
        <v>86</v>
      </c>
      <c r="I2" s="148"/>
      <c r="J2" s="148"/>
      <c r="K2" s="149"/>
      <c r="L2" s="150" t="s">
        <v>12</v>
      </c>
      <c r="M2" s="150"/>
      <c r="N2" s="150"/>
      <c r="O2" s="150"/>
    </row>
    <row r="3" spans="1:16" s="1" customFormat="1" ht="39.75" customHeight="1" x14ac:dyDescent="0.3">
      <c r="A3" s="143"/>
      <c r="B3" s="40" t="s">
        <v>2</v>
      </c>
      <c r="C3" s="144"/>
      <c r="D3" s="85" t="s">
        <v>9</v>
      </c>
      <c r="E3" s="85" t="s">
        <v>19</v>
      </c>
      <c r="F3" s="85" t="s">
        <v>10</v>
      </c>
      <c r="G3" s="85" t="s">
        <v>11</v>
      </c>
      <c r="H3" s="85" t="s">
        <v>9</v>
      </c>
      <c r="I3" s="85" t="s">
        <v>19</v>
      </c>
      <c r="J3" s="85" t="s">
        <v>10</v>
      </c>
      <c r="K3" s="85" t="s">
        <v>11</v>
      </c>
      <c r="L3" s="86" t="s">
        <v>13</v>
      </c>
      <c r="M3" s="85" t="s">
        <v>19</v>
      </c>
      <c r="N3" s="86" t="s">
        <v>10</v>
      </c>
      <c r="O3" s="85" t="s">
        <v>11</v>
      </c>
    </row>
    <row r="4" spans="1:16" s="1" customFormat="1" ht="21.75" customHeight="1" x14ac:dyDescent="0.3">
      <c r="A4" s="84" t="s">
        <v>3</v>
      </c>
      <c r="B4" s="44">
        <v>2</v>
      </c>
      <c r="C4" s="45">
        <v>3</v>
      </c>
      <c r="D4" s="45">
        <v>4</v>
      </c>
      <c r="E4" s="45">
        <v>5</v>
      </c>
      <c r="F4" s="44">
        <v>6</v>
      </c>
      <c r="G4" s="45">
        <v>7</v>
      </c>
      <c r="H4" s="45">
        <v>8</v>
      </c>
      <c r="I4" s="45">
        <v>9</v>
      </c>
      <c r="J4" s="44">
        <v>10</v>
      </c>
      <c r="K4" s="45">
        <v>11</v>
      </c>
      <c r="L4" s="45">
        <v>12</v>
      </c>
      <c r="M4" s="45">
        <v>13</v>
      </c>
      <c r="N4" s="45">
        <v>14</v>
      </c>
      <c r="O4" s="45">
        <v>15</v>
      </c>
    </row>
    <row r="5" spans="1:16" s="1" customFormat="1" ht="40.5" customHeight="1" x14ac:dyDescent="0.3">
      <c r="A5" s="126" t="s">
        <v>14</v>
      </c>
      <c r="B5" s="127"/>
      <c r="C5" s="128"/>
      <c r="D5" s="8">
        <f>SUM(E5:G5)</f>
        <v>1774139141.02</v>
      </c>
      <c r="E5" s="8">
        <f>SUM(E6,E12,E16,E25,E33,E35,E38)</f>
        <v>13030100</v>
      </c>
      <c r="F5" s="8">
        <f>SUM(F6,F12,F16,F25,F33,F35)</f>
        <v>460164488.01999998</v>
      </c>
      <c r="G5" s="8">
        <f>SUM(G6,G12,G16,G25,G33,G35,G38)</f>
        <v>1300944553</v>
      </c>
      <c r="H5" s="8">
        <f>H6+H10+H16+H25</f>
        <v>102412819.59999999</v>
      </c>
      <c r="I5" s="8">
        <f>I6+I10+I16+I25</f>
        <v>0</v>
      </c>
      <c r="J5" s="8">
        <f>J6+J10+J16+J25</f>
        <v>9438973.6300000008</v>
      </c>
      <c r="K5" s="8">
        <f>K6+K10+K16+K25</f>
        <v>92973845.969999999</v>
      </c>
      <c r="L5" s="9">
        <f t="shared" ref="L5:L14" si="0">H5/D5*100</f>
        <v>5.772535943326301</v>
      </c>
      <c r="M5" s="9">
        <f>I5/E5*100</f>
        <v>0</v>
      </c>
      <c r="N5" s="16">
        <f>J5/F5*100</f>
        <v>2.0512173094047532</v>
      </c>
      <c r="O5" s="16">
        <f>K5/G5*100</f>
        <v>7.146641703952775</v>
      </c>
    </row>
    <row r="6" spans="1:16" s="1" customFormat="1" ht="43.5" customHeight="1" x14ac:dyDescent="0.3">
      <c r="A6" s="15" t="s">
        <v>3</v>
      </c>
      <c r="B6" s="10" t="s">
        <v>29</v>
      </c>
      <c r="C6" s="10"/>
      <c r="D6" s="8">
        <f>SUM(D7:D11)</f>
        <v>610664969</v>
      </c>
      <c r="E6" s="8">
        <f>SUM(E7:E11)</f>
        <v>0</v>
      </c>
      <c r="F6" s="8">
        <f>SUM(F7:F11)</f>
        <v>263612700</v>
      </c>
      <c r="G6" s="8">
        <f>SUM(G7:G11)</f>
        <v>347052269</v>
      </c>
      <c r="H6" s="8">
        <f>SUM(H7:H9)</f>
        <v>4982280.34</v>
      </c>
      <c r="I6" s="8">
        <f>SUM(I7:I9)</f>
        <v>0</v>
      </c>
      <c r="J6" s="8">
        <f>SUM(J7:J9)</f>
        <v>0</v>
      </c>
      <c r="K6" s="8">
        <f>SUM(K7:K9)</f>
        <v>4982280.34</v>
      </c>
      <c r="L6" s="9">
        <f t="shared" si="0"/>
        <v>0.81587786968667586</v>
      </c>
      <c r="M6" s="9" t="e">
        <f>I6/E6*100</f>
        <v>#DIV/0!</v>
      </c>
      <c r="N6" s="16">
        <f>J6/F6*100</f>
        <v>0</v>
      </c>
      <c r="O6" s="16">
        <f>K6*100/G6</f>
        <v>1.4355994139891359</v>
      </c>
    </row>
    <row r="7" spans="1:16" s="1" customFormat="1" ht="67.5" customHeight="1" x14ac:dyDescent="0.3">
      <c r="A7" s="21" t="s">
        <v>4</v>
      </c>
      <c r="B7" s="22" t="s">
        <v>30</v>
      </c>
      <c r="C7" s="23" t="s">
        <v>26</v>
      </c>
      <c r="D7" s="97">
        <f>G7</f>
        <v>275036697</v>
      </c>
      <c r="E7" s="25">
        <v>0</v>
      </c>
      <c r="F7" s="25">
        <v>0</v>
      </c>
      <c r="G7" s="25">
        <v>275036697</v>
      </c>
      <c r="H7" s="25">
        <f>J7+K7+I7</f>
        <v>3107075</v>
      </c>
      <c r="I7" s="25">
        <v>0</v>
      </c>
      <c r="J7" s="25">
        <v>0</v>
      </c>
      <c r="K7" s="25">
        <v>3107075</v>
      </c>
      <c r="L7" s="9">
        <f t="shared" si="0"/>
        <v>1.1296947039761753</v>
      </c>
      <c r="M7" s="26">
        <v>0</v>
      </c>
      <c r="N7" s="25">
        <v>0</v>
      </c>
      <c r="O7" s="25">
        <f>K7*100/G7</f>
        <v>1.1296947039761753</v>
      </c>
      <c r="P7" s="102"/>
    </row>
    <row r="8" spans="1:16" s="1" customFormat="1" ht="81.75" customHeight="1" x14ac:dyDescent="0.3">
      <c r="A8" s="21" t="s">
        <v>5</v>
      </c>
      <c r="B8" s="22" t="s">
        <v>31</v>
      </c>
      <c r="C8" s="23" t="s">
        <v>20</v>
      </c>
      <c r="D8" s="25">
        <f>F8+G8+E8</f>
        <v>0</v>
      </c>
      <c r="E8" s="25">
        <v>0</v>
      </c>
      <c r="F8" s="25">
        <v>0</v>
      </c>
      <c r="G8" s="25">
        <v>0</v>
      </c>
      <c r="H8" s="25">
        <f>J8+K8+I8</f>
        <v>0</v>
      </c>
      <c r="I8" s="25">
        <v>0</v>
      </c>
      <c r="J8" s="25">
        <v>0</v>
      </c>
      <c r="K8" s="25">
        <v>0</v>
      </c>
      <c r="L8" s="26">
        <v>0</v>
      </c>
      <c r="M8" s="26">
        <v>0</v>
      </c>
      <c r="N8" s="25">
        <v>0</v>
      </c>
      <c r="O8" s="25">
        <v>0</v>
      </c>
      <c r="P8" s="102"/>
    </row>
    <row r="9" spans="1:16" s="1" customFormat="1" ht="64.5" customHeight="1" x14ac:dyDescent="0.3">
      <c r="A9" s="21" t="s">
        <v>22</v>
      </c>
      <c r="B9" s="22" t="s">
        <v>32</v>
      </c>
      <c r="C9" s="23" t="s">
        <v>20</v>
      </c>
      <c r="D9" s="25">
        <f>F9+G9</f>
        <v>58141172</v>
      </c>
      <c r="E9" s="26">
        <v>0</v>
      </c>
      <c r="F9" s="26">
        <v>0</v>
      </c>
      <c r="G9" s="25">
        <v>58141172</v>
      </c>
      <c r="H9" s="25">
        <f>J9+K9+I9</f>
        <v>1875205.34</v>
      </c>
      <c r="I9" s="25">
        <v>0</v>
      </c>
      <c r="J9" s="25">
        <v>0</v>
      </c>
      <c r="K9" s="25">
        <v>1875205.34</v>
      </c>
      <c r="L9" s="26">
        <f t="shared" si="0"/>
        <v>3.2252623665721769</v>
      </c>
      <c r="M9" s="26">
        <v>0</v>
      </c>
      <c r="N9" s="25">
        <v>0</v>
      </c>
      <c r="O9" s="25">
        <f>K9/G9*100</f>
        <v>3.2252623665721769</v>
      </c>
    </row>
    <row r="10" spans="1:16" s="1" customFormat="1" ht="32.25" customHeight="1" x14ac:dyDescent="0.3">
      <c r="A10" s="21" t="s">
        <v>35</v>
      </c>
      <c r="B10" s="22" t="s">
        <v>33</v>
      </c>
      <c r="C10" s="23" t="s">
        <v>26</v>
      </c>
      <c r="D10" s="25">
        <f>F10+G10</f>
        <v>0</v>
      </c>
      <c r="E10" s="26">
        <v>0</v>
      </c>
      <c r="F10" s="26">
        <v>0</v>
      </c>
      <c r="G10" s="25">
        <v>0</v>
      </c>
      <c r="H10" s="25">
        <f>J10+K10+I10</f>
        <v>0</v>
      </c>
      <c r="I10" s="25">
        <v>0</v>
      </c>
      <c r="J10" s="25">
        <v>0</v>
      </c>
      <c r="K10" s="25">
        <v>0</v>
      </c>
      <c r="L10" s="26">
        <v>0</v>
      </c>
      <c r="M10" s="26">
        <v>0</v>
      </c>
      <c r="N10" s="25">
        <v>0</v>
      </c>
      <c r="O10" s="25">
        <v>0</v>
      </c>
    </row>
    <row r="11" spans="1:16" s="1" customFormat="1" ht="32.25" customHeight="1" x14ac:dyDescent="0.3">
      <c r="A11" s="21" t="s">
        <v>36</v>
      </c>
      <c r="B11" s="98" t="s">
        <v>34</v>
      </c>
      <c r="C11" s="23" t="s">
        <v>26</v>
      </c>
      <c r="D11" s="25">
        <f>F11+G11</f>
        <v>277487100</v>
      </c>
      <c r="E11" s="26">
        <v>0</v>
      </c>
      <c r="F11" s="26">
        <v>263612700</v>
      </c>
      <c r="G11" s="25">
        <v>13874400</v>
      </c>
      <c r="H11" s="25">
        <f>J11+K11+I11</f>
        <v>0</v>
      </c>
      <c r="I11" s="25">
        <v>0</v>
      </c>
      <c r="J11" s="25">
        <v>0</v>
      </c>
      <c r="K11" s="25">
        <v>0</v>
      </c>
      <c r="L11" s="26">
        <v>0</v>
      </c>
      <c r="M11" s="26">
        <v>0</v>
      </c>
      <c r="N11" s="25">
        <v>0</v>
      </c>
      <c r="O11" s="25">
        <v>0</v>
      </c>
    </row>
    <row r="12" spans="1:16" s="1" customFormat="1" ht="43.5" customHeight="1" x14ac:dyDescent="0.3">
      <c r="A12" s="29" t="s">
        <v>15</v>
      </c>
      <c r="B12" s="10" t="s">
        <v>37</v>
      </c>
      <c r="C12" s="10"/>
      <c r="D12" s="34">
        <f t="shared" ref="D12:K12" si="1">SUM(D13:D15)</f>
        <v>35398934</v>
      </c>
      <c r="E12" s="34">
        <f t="shared" si="1"/>
        <v>0</v>
      </c>
      <c r="F12" s="34">
        <f t="shared" si="1"/>
        <v>0</v>
      </c>
      <c r="G12" s="34">
        <f t="shared" si="1"/>
        <v>35398934</v>
      </c>
      <c r="H12" s="34">
        <f t="shared" si="1"/>
        <v>14200255.199999999</v>
      </c>
      <c r="I12" s="34">
        <f t="shared" si="1"/>
        <v>0</v>
      </c>
      <c r="J12" s="34">
        <f t="shared" si="1"/>
        <v>0</v>
      </c>
      <c r="K12" s="34">
        <f t="shared" si="1"/>
        <v>14200255.199999999</v>
      </c>
      <c r="L12" s="9">
        <f t="shared" si="0"/>
        <v>40.114923234694018</v>
      </c>
      <c r="M12" s="9">
        <v>0</v>
      </c>
      <c r="N12" s="34">
        <v>0</v>
      </c>
      <c r="O12" s="34">
        <f>K12*100/G12</f>
        <v>40.114923234694018</v>
      </c>
    </row>
    <row r="13" spans="1:16" s="1" customFormat="1" ht="32.25" customHeight="1" x14ac:dyDescent="0.3">
      <c r="A13" s="129" t="s">
        <v>6</v>
      </c>
      <c r="B13" s="124" t="s">
        <v>38</v>
      </c>
      <c r="C13" s="23" t="s">
        <v>20</v>
      </c>
      <c r="D13" s="25">
        <f>F13+G13+E13</f>
        <v>33809934</v>
      </c>
      <c r="E13" s="25">
        <v>0</v>
      </c>
      <c r="F13" s="25">
        <v>0</v>
      </c>
      <c r="G13" s="25">
        <v>33809934</v>
      </c>
      <c r="H13" s="25">
        <f>J13+K13+I13</f>
        <v>13112396.949999999</v>
      </c>
      <c r="I13" s="25">
        <v>0</v>
      </c>
      <c r="J13" s="25">
        <v>0</v>
      </c>
      <c r="K13" s="25">
        <v>13112396.949999999</v>
      </c>
      <c r="L13" s="26">
        <f t="shared" si="0"/>
        <v>38.782675381738393</v>
      </c>
      <c r="M13" s="26">
        <v>0</v>
      </c>
      <c r="N13" s="25">
        <v>0</v>
      </c>
      <c r="O13" s="25">
        <f t="shared" ref="O13:O18" si="2">K13/G13*100</f>
        <v>38.782675381738393</v>
      </c>
    </row>
    <row r="14" spans="1:16" s="1" customFormat="1" ht="32.25" customHeight="1" x14ac:dyDescent="0.3">
      <c r="A14" s="130"/>
      <c r="B14" s="125"/>
      <c r="C14" s="23" t="s">
        <v>21</v>
      </c>
      <c r="D14" s="25">
        <f>F14+G14+E14</f>
        <v>1589000</v>
      </c>
      <c r="E14" s="25">
        <v>0</v>
      </c>
      <c r="F14" s="25">
        <v>0</v>
      </c>
      <c r="G14" s="25">
        <v>1589000</v>
      </c>
      <c r="H14" s="25">
        <f>J14+K14+I14</f>
        <v>1087858.25</v>
      </c>
      <c r="I14" s="25">
        <v>0</v>
      </c>
      <c r="J14" s="25">
        <v>0</v>
      </c>
      <c r="K14" s="25">
        <v>1087858.25</v>
      </c>
      <c r="L14" s="26">
        <f t="shared" si="0"/>
        <v>68.461815607300196</v>
      </c>
      <c r="M14" s="26">
        <v>0</v>
      </c>
      <c r="N14" s="25">
        <v>0</v>
      </c>
      <c r="O14" s="25">
        <f>K14/G14*100</f>
        <v>68.461815607300196</v>
      </c>
    </row>
    <row r="15" spans="1:16" s="1" customFormat="1" ht="37.5" customHeight="1" x14ac:dyDescent="0.3">
      <c r="A15" s="92" t="s">
        <v>7</v>
      </c>
      <c r="B15" s="91" t="s">
        <v>39</v>
      </c>
      <c r="C15" s="23" t="s">
        <v>20</v>
      </c>
      <c r="D15" s="25">
        <f>F15+G15+E15</f>
        <v>0</v>
      </c>
      <c r="E15" s="25">
        <v>0</v>
      </c>
      <c r="F15" s="25">
        <v>0</v>
      </c>
      <c r="G15" s="25">
        <v>0</v>
      </c>
      <c r="H15" s="25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34">
        <v>0</v>
      </c>
      <c r="O15" s="34">
        <v>0</v>
      </c>
    </row>
    <row r="16" spans="1:16" ht="45" customHeight="1" x14ac:dyDescent="0.3">
      <c r="A16" s="29" t="s">
        <v>16</v>
      </c>
      <c r="B16" s="10" t="s">
        <v>40</v>
      </c>
      <c r="C16" s="23"/>
      <c r="D16" s="34">
        <f>SUM(D17:D24)</f>
        <v>16720847</v>
      </c>
      <c r="E16" s="34">
        <f>SUM(E17:E24)</f>
        <v>0</v>
      </c>
      <c r="F16" s="34">
        <f>SUM(F17:F24)</f>
        <v>0</v>
      </c>
      <c r="G16" s="34">
        <f>SUM(G17:G24)</f>
        <v>16720847</v>
      </c>
      <c r="H16" s="34">
        <f>H17+H24</f>
        <v>285000</v>
      </c>
      <c r="I16" s="34">
        <f>I17+I24</f>
        <v>0</v>
      </c>
      <c r="J16" s="34">
        <f>J17+J24</f>
        <v>0</v>
      </c>
      <c r="K16" s="34">
        <f>K17+K24</f>
        <v>285000</v>
      </c>
      <c r="L16" s="9">
        <f t="shared" ref="L16:L36" si="3">H16/D16*100</f>
        <v>1.7044591102352649</v>
      </c>
      <c r="M16" s="9">
        <v>0</v>
      </c>
      <c r="N16" s="34">
        <v>0</v>
      </c>
      <c r="O16" s="34">
        <f t="shared" si="2"/>
        <v>1.7044591102352649</v>
      </c>
    </row>
    <row r="17" spans="1:16" ht="80.25" customHeight="1" x14ac:dyDescent="0.3">
      <c r="A17" s="129" t="s">
        <v>17</v>
      </c>
      <c r="B17" s="124" t="s">
        <v>41</v>
      </c>
      <c r="C17" s="94" t="s">
        <v>62</v>
      </c>
      <c r="D17" s="25">
        <f t="shared" ref="D17:D24" si="4">F17+G17+E17</f>
        <v>285000</v>
      </c>
      <c r="E17" s="25">
        <v>0</v>
      </c>
      <c r="F17" s="25">
        <v>0</v>
      </c>
      <c r="G17" s="25">
        <v>285000</v>
      </c>
      <c r="H17" s="25">
        <f t="shared" ref="H17:H24" si="5">I17+J17+K17</f>
        <v>285000</v>
      </c>
      <c r="I17" s="25">
        <v>0</v>
      </c>
      <c r="J17" s="25">
        <v>0</v>
      </c>
      <c r="K17" s="25">
        <v>285000</v>
      </c>
      <c r="L17" s="26">
        <f t="shared" si="3"/>
        <v>100</v>
      </c>
      <c r="M17" s="26">
        <v>0</v>
      </c>
      <c r="N17" s="25">
        <v>0</v>
      </c>
      <c r="O17" s="25">
        <f t="shared" si="2"/>
        <v>100</v>
      </c>
    </row>
    <row r="18" spans="1:16" ht="68.25" customHeight="1" x14ac:dyDescent="0.3">
      <c r="A18" s="131"/>
      <c r="B18" s="132"/>
      <c r="C18" s="23" t="s">
        <v>18</v>
      </c>
      <c r="D18" s="25">
        <f t="shared" si="4"/>
        <v>15383147</v>
      </c>
      <c r="E18" s="25">
        <v>0</v>
      </c>
      <c r="F18" s="25">
        <v>0</v>
      </c>
      <c r="G18" s="25">
        <v>15383147</v>
      </c>
      <c r="H18" s="25">
        <f t="shared" si="5"/>
        <v>13869718</v>
      </c>
      <c r="I18" s="25">
        <v>0</v>
      </c>
      <c r="J18" s="25">
        <v>0</v>
      </c>
      <c r="K18" s="25">
        <v>13869718</v>
      </c>
      <c r="L18" s="26">
        <f t="shared" si="3"/>
        <v>90.161772490375341</v>
      </c>
      <c r="M18" s="26">
        <v>0</v>
      </c>
      <c r="N18" s="25">
        <v>0</v>
      </c>
      <c r="O18" s="25">
        <f t="shared" si="2"/>
        <v>90.161772490375341</v>
      </c>
    </row>
    <row r="19" spans="1:16" ht="68.25" customHeight="1" x14ac:dyDescent="0.3">
      <c r="A19" s="131"/>
      <c r="B19" s="132"/>
      <c r="C19" s="23" t="s">
        <v>64</v>
      </c>
      <c r="D19" s="25">
        <f t="shared" si="4"/>
        <v>795000</v>
      </c>
      <c r="E19" s="25">
        <v>0</v>
      </c>
      <c r="F19" s="25">
        <v>0</v>
      </c>
      <c r="G19" s="25">
        <v>795000</v>
      </c>
      <c r="H19" s="25">
        <f t="shared" si="5"/>
        <v>786950</v>
      </c>
      <c r="I19" s="25">
        <v>0</v>
      </c>
      <c r="J19" s="25">
        <v>0</v>
      </c>
      <c r="K19" s="107">
        <v>786950</v>
      </c>
      <c r="L19" s="26">
        <f t="shared" si="3"/>
        <v>98.987421383647799</v>
      </c>
      <c r="M19" s="26">
        <v>0</v>
      </c>
      <c r="N19" s="25">
        <v>0</v>
      </c>
      <c r="O19" s="25">
        <f>K19/G19*100</f>
        <v>98.987421383647799</v>
      </c>
    </row>
    <row r="20" spans="1:16" ht="68.25" customHeight="1" x14ac:dyDescent="0.3">
      <c r="A20" s="131"/>
      <c r="B20" s="132"/>
      <c r="C20" s="23" t="s">
        <v>63</v>
      </c>
      <c r="D20" s="25">
        <f t="shared" si="4"/>
        <v>200000</v>
      </c>
      <c r="E20" s="25">
        <v>0</v>
      </c>
      <c r="F20" s="25">
        <v>0</v>
      </c>
      <c r="G20" s="25">
        <v>200000</v>
      </c>
      <c r="H20" s="25">
        <f t="shared" si="5"/>
        <v>200000</v>
      </c>
      <c r="I20" s="25">
        <v>0</v>
      </c>
      <c r="J20" s="25">
        <v>0</v>
      </c>
      <c r="K20" s="25">
        <v>200000</v>
      </c>
      <c r="L20" s="26">
        <f t="shared" si="3"/>
        <v>100</v>
      </c>
      <c r="M20" s="26">
        <v>0</v>
      </c>
      <c r="N20" s="25">
        <v>0</v>
      </c>
      <c r="O20" s="25">
        <f>K20/G20*100</f>
        <v>100</v>
      </c>
    </row>
    <row r="21" spans="1:16" ht="68.25" customHeight="1" x14ac:dyDescent="0.3">
      <c r="A21" s="131"/>
      <c r="B21" s="132"/>
      <c r="C21" s="23" t="s">
        <v>20</v>
      </c>
      <c r="D21" s="25">
        <f t="shared" si="4"/>
        <v>46500</v>
      </c>
      <c r="E21" s="25">
        <v>0</v>
      </c>
      <c r="F21" s="25">
        <v>0</v>
      </c>
      <c r="G21" s="25">
        <v>46500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25">
        <v>0</v>
      </c>
      <c r="O21" s="25">
        <v>0</v>
      </c>
    </row>
    <row r="22" spans="1:16" ht="68.25" customHeight="1" x14ac:dyDescent="0.3">
      <c r="A22" s="131"/>
      <c r="B22" s="132"/>
      <c r="C22" s="23" t="s">
        <v>26</v>
      </c>
      <c r="D22" s="25">
        <f t="shared" si="4"/>
        <v>11200</v>
      </c>
      <c r="E22" s="25">
        <v>0</v>
      </c>
      <c r="F22" s="25">
        <v>0</v>
      </c>
      <c r="G22" s="25">
        <v>11200</v>
      </c>
      <c r="H22" s="25">
        <f t="shared" si="5"/>
        <v>5500</v>
      </c>
      <c r="I22" s="25">
        <v>0</v>
      </c>
      <c r="J22" s="25">
        <v>0</v>
      </c>
      <c r="K22" s="25">
        <v>5500</v>
      </c>
      <c r="L22" s="26">
        <f>H22/D22*100</f>
        <v>49.107142857142854</v>
      </c>
      <c r="M22" s="26">
        <v>0</v>
      </c>
      <c r="N22" s="25">
        <v>0</v>
      </c>
      <c r="O22" s="25">
        <f>K22/G22*100</f>
        <v>49.107142857142854</v>
      </c>
      <c r="P22" s="20"/>
    </row>
    <row r="23" spans="1:16" ht="68.25" customHeight="1" x14ac:dyDescent="0.3">
      <c r="A23" s="130"/>
      <c r="B23" s="125"/>
      <c r="C23" s="23" t="s">
        <v>21</v>
      </c>
      <c r="D23" s="25">
        <f t="shared" si="4"/>
        <v>0</v>
      </c>
      <c r="E23" s="25">
        <v>0</v>
      </c>
      <c r="F23" s="25">
        <v>0</v>
      </c>
      <c r="G23" s="25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25">
        <v>0</v>
      </c>
      <c r="O23" s="25">
        <v>0</v>
      </c>
    </row>
    <row r="24" spans="1:16" ht="58.5" customHeight="1" x14ac:dyDescent="0.3">
      <c r="A24" s="90" t="s">
        <v>23</v>
      </c>
      <c r="B24" s="91" t="s">
        <v>42</v>
      </c>
      <c r="C24" s="23" t="s">
        <v>20</v>
      </c>
      <c r="D24" s="25">
        <f t="shared" si="4"/>
        <v>0</v>
      </c>
      <c r="E24" s="25">
        <v>0</v>
      </c>
      <c r="F24" s="25">
        <v>0</v>
      </c>
      <c r="G24" s="25">
        <v>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25">
        <v>0</v>
      </c>
      <c r="O24" s="25">
        <v>0</v>
      </c>
    </row>
    <row r="25" spans="1:16" ht="61.5" customHeight="1" x14ac:dyDescent="0.3">
      <c r="A25" s="29" t="s">
        <v>24</v>
      </c>
      <c r="B25" s="10" t="s">
        <v>43</v>
      </c>
      <c r="C25" s="23"/>
      <c r="D25" s="37">
        <f>SUM(E25:G25)</f>
        <v>741000108.01999998</v>
      </c>
      <c r="E25" s="34">
        <f>SUM(E26:E32)</f>
        <v>13030100</v>
      </c>
      <c r="F25" s="34">
        <f>SUM(F26:F32)</f>
        <v>133590188.02</v>
      </c>
      <c r="G25" s="34">
        <f>SUM(G26:G32)</f>
        <v>594379820</v>
      </c>
      <c r="H25" s="34">
        <f>H26</f>
        <v>97145539.25999999</v>
      </c>
      <c r="I25" s="34">
        <f>I26</f>
        <v>0</v>
      </c>
      <c r="J25" s="34">
        <f>J26</f>
        <v>9438973.6300000008</v>
      </c>
      <c r="K25" s="34">
        <f>K26</f>
        <v>87706565.629999995</v>
      </c>
      <c r="L25" s="9">
        <f t="shared" si="3"/>
        <v>13.110057368220787</v>
      </c>
      <c r="M25" s="9">
        <v>0</v>
      </c>
      <c r="N25" s="9">
        <v>0</v>
      </c>
      <c r="O25" s="9">
        <f t="shared" ref="L25:O36" si="6">K25/G25*100</f>
        <v>14.755979708395886</v>
      </c>
    </row>
    <row r="26" spans="1:16" ht="45" customHeight="1" x14ac:dyDescent="0.3">
      <c r="A26" s="122" t="s">
        <v>25</v>
      </c>
      <c r="B26" s="124" t="s">
        <v>44</v>
      </c>
      <c r="C26" s="23" t="s">
        <v>20</v>
      </c>
      <c r="D26" s="25">
        <f t="shared" ref="D26:D32" si="7">F26+G26+E26</f>
        <v>142292293</v>
      </c>
      <c r="E26" s="25">
        <v>0</v>
      </c>
      <c r="F26" s="25">
        <v>9704600</v>
      </c>
      <c r="G26" s="26">
        <v>132587693</v>
      </c>
      <c r="H26" s="25">
        <f>I26+J26+K26</f>
        <v>97145539.25999999</v>
      </c>
      <c r="I26" s="25">
        <v>0</v>
      </c>
      <c r="J26" s="25">
        <v>9438973.6300000008</v>
      </c>
      <c r="K26" s="25">
        <v>87706565.629999995</v>
      </c>
      <c r="L26" s="26">
        <f t="shared" si="3"/>
        <v>68.271820779499265</v>
      </c>
      <c r="M26" s="26" t="e">
        <f t="shared" si="6"/>
        <v>#DIV/0!</v>
      </c>
      <c r="N26" s="26">
        <f t="shared" si="6"/>
        <v>97.262881829235624</v>
      </c>
      <c r="O26" s="26">
        <f t="shared" si="6"/>
        <v>66.149854217615797</v>
      </c>
    </row>
    <row r="27" spans="1:16" ht="45" customHeight="1" x14ac:dyDescent="0.3">
      <c r="A27" s="123"/>
      <c r="B27" s="125"/>
      <c r="C27" s="23" t="s">
        <v>26</v>
      </c>
      <c r="D27" s="25">
        <f t="shared" si="7"/>
        <v>287925758</v>
      </c>
      <c r="E27" s="25">
        <v>0</v>
      </c>
      <c r="F27" s="25">
        <v>0</v>
      </c>
      <c r="G27" s="26">
        <v>287925758</v>
      </c>
      <c r="H27" s="25">
        <f>K27</f>
        <v>222865458</v>
      </c>
      <c r="I27" s="25">
        <v>0</v>
      </c>
      <c r="J27" s="25">
        <v>0</v>
      </c>
      <c r="K27" s="25">
        <v>222865458</v>
      </c>
      <c r="L27" s="26">
        <f t="shared" si="6"/>
        <v>77.403793098636214</v>
      </c>
      <c r="M27" s="26">
        <v>0</v>
      </c>
      <c r="N27" s="26">
        <v>0</v>
      </c>
      <c r="O27" s="26">
        <f t="shared" si="6"/>
        <v>77.403793098636214</v>
      </c>
    </row>
    <row r="28" spans="1:16" ht="45" customHeight="1" x14ac:dyDescent="0.3">
      <c r="A28" s="122" t="s">
        <v>48</v>
      </c>
      <c r="B28" s="124" t="s">
        <v>45</v>
      </c>
      <c r="C28" s="23" t="s">
        <v>20</v>
      </c>
      <c r="D28" s="25">
        <f t="shared" si="7"/>
        <v>98882127.200000003</v>
      </c>
      <c r="E28" s="25">
        <v>0</v>
      </c>
      <c r="F28" s="25">
        <v>1622326</v>
      </c>
      <c r="G28" s="26">
        <v>97259801.200000003</v>
      </c>
      <c r="H28" s="25">
        <f>I28+J28+K28</f>
        <v>27912413.27</v>
      </c>
      <c r="I28" s="25">
        <v>0</v>
      </c>
      <c r="J28" s="25">
        <v>0</v>
      </c>
      <c r="K28" s="25">
        <v>27912413.27</v>
      </c>
      <c r="L28" s="26">
        <f t="shared" si="3"/>
        <v>28.227966024177519</v>
      </c>
      <c r="M28" s="26">
        <v>0</v>
      </c>
      <c r="N28" s="26">
        <v>0</v>
      </c>
      <c r="O28" s="26">
        <f t="shared" si="6"/>
        <v>28.698817934659733</v>
      </c>
    </row>
    <row r="29" spans="1:16" ht="45" customHeight="1" x14ac:dyDescent="0.3">
      <c r="A29" s="123"/>
      <c r="B29" s="125"/>
      <c r="C29" s="23" t="s">
        <v>26</v>
      </c>
      <c r="D29" s="25">
        <f t="shared" si="7"/>
        <v>0</v>
      </c>
      <c r="E29" s="25">
        <v>0</v>
      </c>
      <c r="F29" s="25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38" t="s">
        <v>49</v>
      </c>
      <c r="B30" s="22" t="s">
        <v>46</v>
      </c>
      <c r="C30" s="23" t="s">
        <v>20</v>
      </c>
      <c r="D30" s="25">
        <f t="shared" si="7"/>
        <v>84132395.819999993</v>
      </c>
      <c r="E30" s="25">
        <v>13030100</v>
      </c>
      <c r="F30" s="25">
        <v>58482412.82</v>
      </c>
      <c r="G30" s="26">
        <v>12619883</v>
      </c>
      <c r="H30" s="25">
        <f>I30+J30+K30</f>
        <v>38697586.75</v>
      </c>
      <c r="I30" s="25">
        <v>12627327.16</v>
      </c>
      <c r="J30" s="25">
        <v>19750434.77</v>
      </c>
      <c r="K30" s="25">
        <v>6319824.8200000003</v>
      </c>
      <c r="L30" s="26">
        <f t="shared" si="3"/>
        <v>45.996059392856125</v>
      </c>
      <c r="M30" s="26">
        <f t="shared" si="6"/>
        <v>96.908904459674133</v>
      </c>
      <c r="N30" s="26">
        <f t="shared" si="6"/>
        <v>33.771579894948658</v>
      </c>
      <c r="O30" s="26">
        <f t="shared" si="6"/>
        <v>50.078315464572853</v>
      </c>
    </row>
    <row r="31" spans="1:16" ht="45" customHeight="1" x14ac:dyDescent="0.3">
      <c r="A31" s="38" t="s">
        <v>49</v>
      </c>
      <c r="B31" s="22" t="s">
        <v>72</v>
      </c>
      <c r="C31" s="23" t="s">
        <v>20</v>
      </c>
      <c r="D31" s="25">
        <f t="shared" si="7"/>
        <v>4017862</v>
      </c>
      <c r="E31" s="25">
        <v>0</v>
      </c>
      <c r="F31" s="25">
        <v>1906013.2</v>
      </c>
      <c r="G31" s="26">
        <v>2111848.7999999998</v>
      </c>
      <c r="H31" s="25">
        <v>0</v>
      </c>
      <c r="I31" s="25">
        <v>0</v>
      </c>
      <c r="J31" s="25">
        <v>0</v>
      </c>
      <c r="K31" s="25">
        <v>0</v>
      </c>
      <c r="L31" s="26">
        <f t="shared" si="3"/>
        <v>0</v>
      </c>
      <c r="M31" s="26">
        <v>0</v>
      </c>
      <c r="N31" s="26">
        <v>0</v>
      </c>
      <c r="O31" s="26">
        <f t="shared" si="6"/>
        <v>0</v>
      </c>
    </row>
    <row r="32" spans="1:16" ht="45" customHeight="1" x14ac:dyDescent="0.3">
      <c r="A32" s="38" t="s">
        <v>50</v>
      </c>
      <c r="B32" s="22" t="s">
        <v>47</v>
      </c>
      <c r="C32" s="23" t="s">
        <v>20</v>
      </c>
      <c r="D32" s="25">
        <f t="shared" si="7"/>
        <v>123749672</v>
      </c>
      <c r="E32" s="25">
        <v>0</v>
      </c>
      <c r="F32" s="25">
        <v>61874836</v>
      </c>
      <c r="G32" s="26">
        <v>61874836</v>
      </c>
      <c r="H32" s="25">
        <f>I32+J32+K32</f>
        <v>0</v>
      </c>
      <c r="I32" s="25">
        <v>0</v>
      </c>
      <c r="J32" s="25">
        <v>0</v>
      </c>
      <c r="K32" s="25">
        <v>0</v>
      </c>
      <c r="L32" s="26">
        <f t="shared" si="3"/>
        <v>0</v>
      </c>
      <c r="M32" s="26">
        <v>0</v>
      </c>
      <c r="N32" s="26">
        <v>0</v>
      </c>
      <c r="O32" s="26">
        <f t="shared" si="6"/>
        <v>0</v>
      </c>
    </row>
    <row r="33" spans="1:15" ht="47.25" customHeight="1" x14ac:dyDescent="0.3">
      <c r="A33" s="29" t="s">
        <v>51</v>
      </c>
      <c r="B33" s="10" t="s">
        <v>52</v>
      </c>
      <c r="C33" s="23"/>
      <c r="D33" s="34">
        <f t="shared" ref="D33:K33" si="8">D34</f>
        <v>292788380</v>
      </c>
      <c r="E33" s="34">
        <f t="shared" si="8"/>
        <v>0</v>
      </c>
      <c r="F33" s="34">
        <f t="shared" si="8"/>
        <v>0</v>
      </c>
      <c r="G33" s="34">
        <f t="shared" si="8"/>
        <v>292788380</v>
      </c>
      <c r="H33" s="34">
        <f t="shared" si="8"/>
        <v>194682115.50999999</v>
      </c>
      <c r="I33" s="34">
        <f t="shared" si="8"/>
        <v>0</v>
      </c>
      <c r="J33" s="34">
        <f t="shared" si="8"/>
        <v>0</v>
      </c>
      <c r="K33" s="34">
        <f t="shared" si="8"/>
        <v>194682115.50999999</v>
      </c>
      <c r="L33" s="9">
        <f t="shared" si="3"/>
        <v>66.492432353360471</v>
      </c>
      <c r="M33" s="9">
        <v>0</v>
      </c>
      <c r="N33" s="9">
        <v>0</v>
      </c>
      <c r="O33" s="9">
        <f t="shared" si="6"/>
        <v>66.492432353360471</v>
      </c>
    </row>
    <row r="34" spans="1:15" ht="45" customHeight="1" x14ac:dyDescent="0.3">
      <c r="A34" s="38" t="s">
        <v>54</v>
      </c>
      <c r="B34" s="22" t="s">
        <v>53</v>
      </c>
      <c r="C34" s="23" t="s">
        <v>20</v>
      </c>
      <c r="D34" s="25">
        <f>F34+G34+E34</f>
        <v>292788380</v>
      </c>
      <c r="E34" s="25">
        <v>0</v>
      </c>
      <c r="F34" s="25">
        <v>0</v>
      </c>
      <c r="G34" s="26">
        <v>292788380</v>
      </c>
      <c r="H34" s="25">
        <f>I34+J34+K34</f>
        <v>194682115.50999999</v>
      </c>
      <c r="I34" s="25">
        <v>0</v>
      </c>
      <c r="J34" s="25">
        <v>0</v>
      </c>
      <c r="K34" s="25">
        <v>194682115.50999999</v>
      </c>
      <c r="L34" s="26">
        <f t="shared" si="3"/>
        <v>66.492432353360471</v>
      </c>
      <c r="M34" s="26">
        <v>0</v>
      </c>
      <c r="N34" s="26">
        <v>0</v>
      </c>
      <c r="O34" s="26">
        <f t="shared" si="6"/>
        <v>66.492432353360471</v>
      </c>
    </row>
    <row r="35" spans="1:15" ht="114" customHeight="1" x14ac:dyDescent="0.3">
      <c r="A35" s="29" t="s">
        <v>55</v>
      </c>
      <c r="B35" s="10" t="s">
        <v>56</v>
      </c>
      <c r="C35" s="23"/>
      <c r="D35" s="34">
        <f>SUM(D36:D37)</f>
        <v>77565903</v>
      </c>
      <c r="E35" s="34">
        <f>E36</f>
        <v>0</v>
      </c>
      <c r="F35" s="34">
        <f>SUM(F36:F37)</f>
        <v>62961600</v>
      </c>
      <c r="G35" s="34">
        <f>SUM(G36:G37)</f>
        <v>14604303</v>
      </c>
      <c r="H35" s="34">
        <f>H36</f>
        <v>0</v>
      </c>
      <c r="I35" s="34">
        <f>I36</f>
        <v>0</v>
      </c>
      <c r="J35" s="34">
        <f>J36</f>
        <v>0</v>
      </c>
      <c r="K35" s="34">
        <f>K36</f>
        <v>0</v>
      </c>
      <c r="L35" s="9">
        <f t="shared" si="3"/>
        <v>0</v>
      </c>
      <c r="M35" s="9">
        <v>0</v>
      </c>
      <c r="N35" s="9">
        <v>0</v>
      </c>
      <c r="O35" s="9">
        <f t="shared" si="6"/>
        <v>0</v>
      </c>
    </row>
    <row r="36" spans="1:15" ht="45" customHeight="1" x14ac:dyDescent="0.3">
      <c r="A36" s="122" t="s">
        <v>58</v>
      </c>
      <c r="B36" s="124" t="s">
        <v>57</v>
      </c>
      <c r="C36" s="23" t="s">
        <v>20</v>
      </c>
      <c r="D36" s="25">
        <f>F36+G36+E36</f>
        <v>77565903</v>
      </c>
      <c r="E36" s="25">
        <v>0</v>
      </c>
      <c r="F36" s="25">
        <v>62961600</v>
      </c>
      <c r="G36" s="26">
        <v>14604303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f t="shared" si="3"/>
        <v>0</v>
      </c>
      <c r="M36" s="26">
        <v>0</v>
      </c>
      <c r="N36" s="26">
        <v>0</v>
      </c>
      <c r="O36" s="26">
        <f t="shared" si="6"/>
        <v>0</v>
      </c>
    </row>
    <row r="37" spans="1:15" ht="45" customHeight="1" x14ac:dyDescent="0.3">
      <c r="A37" s="123"/>
      <c r="B37" s="125"/>
      <c r="C37" s="23" t="s">
        <v>26</v>
      </c>
      <c r="D37" s="25">
        <f>F37+G37+E37</f>
        <v>0</v>
      </c>
      <c r="E37" s="25">
        <v>0</v>
      </c>
      <c r="F37" s="25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45.75" customHeight="1" x14ac:dyDescent="0.3">
      <c r="A38" s="29" t="s">
        <v>59</v>
      </c>
      <c r="B38" s="10" t="s">
        <v>65</v>
      </c>
      <c r="C38" s="23"/>
      <c r="D38" s="34">
        <f t="shared" ref="D38:K38" si="9">D39</f>
        <v>0</v>
      </c>
      <c r="E38" s="34">
        <f t="shared" si="9"/>
        <v>0</v>
      </c>
      <c r="F38" s="34">
        <f t="shared" si="9"/>
        <v>0</v>
      </c>
      <c r="G38" s="34">
        <f t="shared" si="9"/>
        <v>0</v>
      </c>
      <c r="H38" s="34">
        <f t="shared" si="9"/>
        <v>0</v>
      </c>
      <c r="I38" s="34">
        <f t="shared" si="9"/>
        <v>0</v>
      </c>
      <c r="J38" s="34">
        <f t="shared" si="9"/>
        <v>0</v>
      </c>
      <c r="K38" s="34">
        <f t="shared" si="9"/>
        <v>0</v>
      </c>
      <c r="L38" s="9">
        <v>0</v>
      </c>
      <c r="M38" s="9">
        <v>0</v>
      </c>
      <c r="N38" s="9">
        <v>0</v>
      </c>
      <c r="O38" s="9">
        <v>0</v>
      </c>
    </row>
    <row r="39" spans="1:15" ht="97.5" customHeight="1" x14ac:dyDescent="0.3">
      <c r="A39" s="38" t="s">
        <v>60</v>
      </c>
      <c r="B39" s="22" t="s">
        <v>61</v>
      </c>
      <c r="C39" s="23" t="s">
        <v>20</v>
      </c>
      <c r="D39" s="25">
        <f>F39+G39+E39</f>
        <v>0</v>
      </c>
      <c r="E39" s="25">
        <v>0</v>
      </c>
      <c r="F39" s="25">
        <v>0</v>
      </c>
      <c r="G39" s="26">
        <v>0</v>
      </c>
      <c r="H39" s="25">
        <f>I39+J39+K39</f>
        <v>0</v>
      </c>
      <c r="I39" s="25">
        <v>0</v>
      </c>
      <c r="J39" s="25">
        <v>0</v>
      </c>
      <c r="K39" s="25">
        <v>0</v>
      </c>
      <c r="L39" s="26">
        <v>0</v>
      </c>
      <c r="M39" s="26">
        <v>0</v>
      </c>
      <c r="N39" s="26">
        <v>0</v>
      </c>
      <c r="O39" s="26">
        <v>0</v>
      </c>
    </row>
    <row r="40" spans="1:15" ht="19.5" customHeight="1" x14ac:dyDescent="0.3">
      <c r="A40" s="4"/>
      <c r="B40" s="99"/>
      <c r="C40" s="99"/>
      <c r="D40" s="99"/>
      <c r="E40" s="99"/>
      <c r="F40" s="99"/>
      <c r="G40" s="99"/>
      <c r="H40" s="100"/>
      <c r="I40" s="100"/>
      <c r="J40" s="100"/>
      <c r="K40" s="100"/>
      <c r="L40" s="101"/>
      <c r="M40" s="101"/>
      <c r="N40" s="101"/>
      <c r="O40" s="10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x14ac:dyDescent="0.3">
      <c r="A50" s="4"/>
      <c r="B50" s="1"/>
      <c r="C50" s="1"/>
      <c r="D50" s="1"/>
      <c r="E50" s="1"/>
      <c r="F50" s="1"/>
      <c r="G50" s="1"/>
    </row>
    <row r="51" spans="1:15" x14ac:dyDescent="0.3">
      <c r="A51" s="4"/>
      <c r="B51" s="1"/>
      <c r="C51" s="1"/>
      <c r="D51" s="1"/>
      <c r="E51" s="1"/>
      <c r="F51" s="1"/>
      <c r="G51" s="1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  <row r="190" spans="1:15" s="5" customFormat="1" x14ac:dyDescent="0.3">
      <c r="A190" s="4"/>
      <c r="B190" s="1"/>
      <c r="C190" s="1"/>
      <c r="D190" s="1"/>
      <c r="E190" s="1"/>
      <c r="F190" s="1"/>
      <c r="G190" s="1"/>
      <c r="L190" s="6"/>
      <c r="M190" s="6"/>
      <c r="N190" s="6"/>
      <c r="O190" s="6"/>
    </row>
    <row r="191" spans="1:15" s="5" customFormat="1" x14ac:dyDescent="0.3">
      <c r="A191" s="4"/>
      <c r="B191" s="1"/>
      <c r="C191" s="1"/>
      <c r="D191" s="1"/>
      <c r="E191" s="1"/>
      <c r="F191" s="1"/>
      <c r="G191" s="1"/>
      <c r="L191" s="6"/>
      <c r="M191" s="6"/>
      <c r="N191" s="6"/>
      <c r="O191" s="6"/>
    </row>
  </sheetData>
  <mergeCells count="17">
    <mergeCell ref="A28:A29"/>
    <mergeCell ref="B28:B29"/>
    <mergeCell ref="A36:A37"/>
    <mergeCell ref="B36:B37"/>
    <mergeCell ref="A5:C5"/>
    <mergeCell ref="A13:A14"/>
    <mergeCell ref="B13:B14"/>
    <mergeCell ref="A17:A23"/>
    <mergeCell ref="B17:B23"/>
    <mergeCell ref="A26:A27"/>
    <mergeCell ref="B26:B27"/>
    <mergeCell ref="A1:O1"/>
    <mergeCell ref="A2:A3"/>
    <mergeCell ref="C2:C3"/>
    <mergeCell ref="D2:G2"/>
    <mergeCell ref="H2:K2"/>
    <mergeCell ref="L2:O2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1"/>
  <sheetViews>
    <sheetView view="pageBreakPreview" zoomScale="70" zoomScaleNormal="70" zoomScaleSheetLayoutView="70" workbookViewId="0">
      <pane ySplit="3" topLeftCell="A4" activePane="bottomLeft" state="frozen"/>
      <selection pane="bottomLeft" activeCell="E10" sqref="E10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133" t="s">
        <v>69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 s="1" customFormat="1" ht="36" customHeight="1" x14ac:dyDescent="0.3">
      <c r="A2" s="143" t="s">
        <v>0</v>
      </c>
      <c r="B2" s="39" t="s">
        <v>1</v>
      </c>
      <c r="C2" s="144" t="s">
        <v>8</v>
      </c>
      <c r="D2" s="145" t="s">
        <v>70</v>
      </c>
      <c r="E2" s="146"/>
      <c r="F2" s="146"/>
      <c r="G2" s="146"/>
      <c r="H2" s="147" t="s">
        <v>85</v>
      </c>
      <c r="I2" s="148"/>
      <c r="J2" s="148"/>
      <c r="K2" s="149"/>
      <c r="L2" s="150" t="s">
        <v>12</v>
      </c>
      <c r="M2" s="150"/>
      <c r="N2" s="150"/>
      <c r="O2" s="150"/>
    </row>
    <row r="3" spans="1:15" s="1" customFormat="1" ht="39.75" customHeight="1" x14ac:dyDescent="0.3">
      <c r="A3" s="143"/>
      <c r="B3" s="40" t="s">
        <v>2</v>
      </c>
      <c r="C3" s="144"/>
      <c r="D3" s="85" t="s">
        <v>9</v>
      </c>
      <c r="E3" s="85" t="s">
        <v>19</v>
      </c>
      <c r="F3" s="85" t="s">
        <v>10</v>
      </c>
      <c r="G3" s="85" t="s">
        <v>11</v>
      </c>
      <c r="H3" s="85" t="s">
        <v>9</v>
      </c>
      <c r="I3" s="85" t="s">
        <v>19</v>
      </c>
      <c r="J3" s="85" t="s">
        <v>10</v>
      </c>
      <c r="K3" s="85" t="s">
        <v>11</v>
      </c>
      <c r="L3" s="86" t="s">
        <v>13</v>
      </c>
      <c r="M3" s="85" t="s">
        <v>19</v>
      </c>
      <c r="N3" s="86" t="s">
        <v>10</v>
      </c>
      <c r="O3" s="85" t="s">
        <v>11</v>
      </c>
    </row>
    <row r="4" spans="1:15" s="1" customFormat="1" ht="21.75" customHeight="1" x14ac:dyDescent="0.3">
      <c r="A4" s="84" t="s">
        <v>3</v>
      </c>
      <c r="B4" s="44">
        <v>2</v>
      </c>
      <c r="C4" s="45">
        <v>3</v>
      </c>
      <c r="D4" s="45">
        <v>4</v>
      </c>
      <c r="E4" s="45">
        <v>5</v>
      </c>
      <c r="F4" s="44">
        <v>6</v>
      </c>
      <c r="G4" s="45">
        <v>7</v>
      </c>
      <c r="H4" s="45">
        <v>8</v>
      </c>
      <c r="I4" s="45">
        <v>9</v>
      </c>
      <c r="J4" s="44">
        <v>10</v>
      </c>
      <c r="K4" s="45">
        <v>11</v>
      </c>
      <c r="L4" s="45">
        <v>12</v>
      </c>
      <c r="M4" s="45">
        <v>13</v>
      </c>
      <c r="N4" s="45">
        <v>14</v>
      </c>
      <c r="O4" s="45">
        <v>15</v>
      </c>
    </row>
    <row r="5" spans="1:15" s="1" customFormat="1" ht="40.5" customHeight="1" x14ac:dyDescent="0.3">
      <c r="A5" s="126" t="s">
        <v>14</v>
      </c>
      <c r="B5" s="127"/>
      <c r="C5" s="128"/>
      <c r="D5" s="8">
        <f>SUM(E5:G5)</f>
        <v>1800069592.02</v>
      </c>
      <c r="E5" s="8">
        <f>SUM(E6,E12,E16,E25,E33,E35,E38)</f>
        <v>13030100</v>
      </c>
      <c r="F5" s="8">
        <f>SUM(F6,F12,F16,F25,F33,F35)</f>
        <v>460164488.01999998</v>
      </c>
      <c r="G5" s="8">
        <f>SUM(G6,G12,G16,G25,G33,G35,G38)</f>
        <v>1326875004</v>
      </c>
      <c r="H5" s="8">
        <f>H6+H10+H16+H25</f>
        <v>92189851.939999998</v>
      </c>
      <c r="I5" s="8">
        <f>I6+I10+I16+I25</f>
        <v>0</v>
      </c>
      <c r="J5" s="8">
        <f>J6+J10+J16+J25</f>
        <v>9113865.5199999996</v>
      </c>
      <c r="K5" s="8">
        <f>K6+K10+K16+K25</f>
        <v>83075986.420000002</v>
      </c>
      <c r="L5" s="9">
        <f t="shared" ref="L5:L14" si="0">H5/D5*100</f>
        <v>5.1214604340128043</v>
      </c>
      <c r="M5" s="9">
        <f>I5/E5*100</f>
        <v>0</v>
      </c>
      <c r="N5" s="16">
        <f>J5/F5*100</f>
        <v>1.9805668966797558</v>
      </c>
      <c r="O5" s="16">
        <f>K5/G5*100</f>
        <v>6.2610258064669964</v>
      </c>
    </row>
    <row r="6" spans="1:15" s="1" customFormat="1" ht="43.5" customHeight="1" x14ac:dyDescent="0.3">
      <c r="A6" s="15" t="s">
        <v>3</v>
      </c>
      <c r="B6" s="10" t="s">
        <v>29</v>
      </c>
      <c r="C6" s="10"/>
      <c r="D6" s="8">
        <f>SUM(D7:D11)</f>
        <v>565902911</v>
      </c>
      <c r="E6" s="8">
        <f>SUM(E7:E11)</f>
        <v>0</v>
      </c>
      <c r="F6" s="8">
        <f>SUM(F7:F11)</f>
        <v>263612700</v>
      </c>
      <c r="G6" s="8">
        <f>SUM(G7:G11)</f>
        <v>302290211</v>
      </c>
      <c r="H6" s="8">
        <f>SUM(H7:H9)</f>
        <v>4787316.28</v>
      </c>
      <c r="I6" s="8">
        <f>SUM(I7:I9)</f>
        <v>0</v>
      </c>
      <c r="J6" s="8">
        <f>SUM(J7:J9)</f>
        <v>0</v>
      </c>
      <c r="K6" s="8">
        <f>SUM(K7:K9)</f>
        <v>4787316.28</v>
      </c>
      <c r="L6" s="9">
        <f t="shared" si="0"/>
        <v>0.8459607093273992</v>
      </c>
      <c r="M6" s="9" t="e">
        <f>I6/E6*100</f>
        <v>#DIV/0!</v>
      </c>
      <c r="N6" s="16">
        <f>J6/F6*100</f>
        <v>0</v>
      </c>
      <c r="O6" s="16">
        <f>K6*100/G6</f>
        <v>1.583682205309652</v>
      </c>
    </row>
    <row r="7" spans="1:15" s="1" customFormat="1" ht="67.5" customHeight="1" x14ac:dyDescent="0.3">
      <c r="A7" s="21" t="s">
        <v>4</v>
      </c>
      <c r="B7" s="22" t="s">
        <v>30</v>
      </c>
      <c r="C7" s="23" t="s">
        <v>26</v>
      </c>
      <c r="D7" s="97">
        <f>G7</f>
        <v>275036697</v>
      </c>
      <c r="E7" s="25">
        <v>0</v>
      </c>
      <c r="F7" s="25">
        <v>0</v>
      </c>
      <c r="G7" s="25">
        <v>275036697</v>
      </c>
      <c r="H7" s="25">
        <f>J7+K7+I7</f>
        <v>3107075</v>
      </c>
      <c r="I7" s="25">
        <v>0</v>
      </c>
      <c r="J7" s="25">
        <v>0</v>
      </c>
      <c r="K7" s="25">
        <v>3107075</v>
      </c>
      <c r="L7" s="9">
        <f t="shared" si="0"/>
        <v>1.1296947039761753</v>
      </c>
      <c r="M7" s="26">
        <v>0</v>
      </c>
      <c r="N7" s="25">
        <v>0</v>
      </c>
      <c r="O7" s="25">
        <f>K7*100/G7</f>
        <v>1.1296947039761753</v>
      </c>
    </row>
    <row r="8" spans="1:15" s="1" customFormat="1" ht="81.75" customHeight="1" x14ac:dyDescent="0.3">
      <c r="A8" s="21" t="s">
        <v>5</v>
      </c>
      <c r="B8" s="22" t="s">
        <v>31</v>
      </c>
      <c r="C8" s="23" t="s">
        <v>20</v>
      </c>
      <c r="D8" s="25">
        <f>F8+G8+E8</f>
        <v>0</v>
      </c>
      <c r="E8" s="25">
        <v>0</v>
      </c>
      <c r="F8" s="25">
        <v>0</v>
      </c>
      <c r="G8" s="25">
        <v>0</v>
      </c>
      <c r="H8" s="25">
        <f>J8+K8+I8</f>
        <v>0</v>
      </c>
      <c r="I8" s="25">
        <v>0</v>
      </c>
      <c r="J8" s="25">
        <v>0</v>
      </c>
      <c r="K8" s="25">
        <v>0</v>
      </c>
      <c r="L8" s="26">
        <v>0</v>
      </c>
      <c r="M8" s="26">
        <v>0</v>
      </c>
      <c r="N8" s="25">
        <v>0</v>
      </c>
      <c r="O8" s="25">
        <v>0</v>
      </c>
    </row>
    <row r="9" spans="1:15" s="1" customFormat="1" ht="64.5" customHeight="1" x14ac:dyDescent="0.3">
      <c r="A9" s="21" t="s">
        <v>22</v>
      </c>
      <c r="B9" s="22" t="s">
        <v>32</v>
      </c>
      <c r="C9" s="23" t="s">
        <v>20</v>
      </c>
      <c r="D9" s="25">
        <f>F9+G9</f>
        <v>13379114</v>
      </c>
      <c r="E9" s="26">
        <v>0</v>
      </c>
      <c r="F9" s="26">
        <v>0</v>
      </c>
      <c r="G9" s="25">
        <f>5996200+7382914</f>
        <v>13379114</v>
      </c>
      <c r="H9" s="25">
        <f>J9+K9+I9</f>
        <v>1680241.28</v>
      </c>
      <c r="I9" s="25">
        <v>0</v>
      </c>
      <c r="J9" s="25">
        <v>0</v>
      </c>
      <c r="K9" s="25">
        <v>1680241.28</v>
      </c>
      <c r="L9" s="26">
        <f t="shared" si="0"/>
        <v>12.558688714364793</v>
      </c>
      <c r="M9" s="26">
        <v>0</v>
      </c>
      <c r="N9" s="25">
        <v>0</v>
      </c>
      <c r="O9" s="25">
        <f>K9/G9*100</f>
        <v>12.558688714364793</v>
      </c>
    </row>
    <row r="10" spans="1:15" s="1" customFormat="1" ht="32.25" customHeight="1" x14ac:dyDescent="0.3">
      <c r="A10" s="21" t="s">
        <v>35</v>
      </c>
      <c r="B10" s="22" t="s">
        <v>33</v>
      </c>
      <c r="C10" s="23" t="s">
        <v>26</v>
      </c>
      <c r="D10" s="25">
        <f>F10+G10</f>
        <v>0</v>
      </c>
      <c r="E10" s="26">
        <v>0</v>
      </c>
      <c r="F10" s="26">
        <v>0</v>
      </c>
      <c r="G10" s="25">
        <v>0</v>
      </c>
      <c r="H10" s="25">
        <f>J10+K10+I10</f>
        <v>0</v>
      </c>
      <c r="I10" s="25">
        <v>0</v>
      </c>
      <c r="J10" s="25">
        <v>0</v>
      </c>
      <c r="K10" s="25">
        <v>0</v>
      </c>
      <c r="L10" s="26">
        <v>0</v>
      </c>
      <c r="M10" s="26">
        <v>0</v>
      </c>
      <c r="N10" s="25">
        <v>0</v>
      </c>
      <c r="O10" s="25">
        <v>0</v>
      </c>
    </row>
    <row r="11" spans="1:15" s="1" customFormat="1" ht="32.25" customHeight="1" x14ac:dyDescent="0.3">
      <c r="A11" s="21" t="s">
        <v>36</v>
      </c>
      <c r="B11" s="98" t="s">
        <v>34</v>
      </c>
      <c r="C11" s="23" t="s">
        <v>26</v>
      </c>
      <c r="D11" s="25">
        <f>F11+G11</f>
        <v>277487100</v>
      </c>
      <c r="E11" s="26">
        <v>0</v>
      </c>
      <c r="F11" s="26">
        <v>263612700</v>
      </c>
      <c r="G11" s="25">
        <v>13874400</v>
      </c>
      <c r="H11" s="25">
        <f>J11+K11+I11</f>
        <v>0</v>
      </c>
      <c r="I11" s="25">
        <v>0</v>
      </c>
      <c r="J11" s="25">
        <v>0</v>
      </c>
      <c r="K11" s="25">
        <v>0</v>
      </c>
      <c r="L11" s="26">
        <v>0</v>
      </c>
      <c r="M11" s="26">
        <v>0</v>
      </c>
      <c r="N11" s="25">
        <v>0</v>
      </c>
      <c r="O11" s="25">
        <v>0</v>
      </c>
    </row>
    <row r="12" spans="1:15" s="1" customFormat="1" ht="43.5" customHeight="1" x14ac:dyDescent="0.3">
      <c r="A12" s="29" t="s">
        <v>15</v>
      </c>
      <c r="B12" s="10" t="s">
        <v>37</v>
      </c>
      <c r="C12" s="10"/>
      <c r="D12" s="34">
        <f t="shared" ref="D12:K12" si="1">SUM(D13:D15)</f>
        <v>35398934</v>
      </c>
      <c r="E12" s="34">
        <f t="shared" si="1"/>
        <v>0</v>
      </c>
      <c r="F12" s="34">
        <f t="shared" si="1"/>
        <v>0</v>
      </c>
      <c r="G12" s="34">
        <f t="shared" si="1"/>
        <v>35398934</v>
      </c>
      <c r="H12" s="34">
        <f t="shared" si="1"/>
        <v>13553693.1</v>
      </c>
      <c r="I12" s="34">
        <f t="shared" si="1"/>
        <v>0</v>
      </c>
      <c r="J12" s="34">
        <f t="shared" si="1"/>
        <v>0</v>
      </c>
      <c r="K12" s="34">
        <f t="shared" si="1"/>
        <v>13553693.1</v>
      </c>
      <c r="L12" s="9">
        <f t="shared" si="0"/>
        <v>38.288421623091814</v>
      </c>
      <c r="M12" s="9">
        <v>0</v>
      </c>
      <c r="N12" s="34">
        <v>0</v>
      </c>
      <c r="O12" s="34">
        <f>K12*100/G12</f>
        <v>38.288421623091814</v>
      </c>
    </row>
    <row r="13" spans="1:15" s="1" customFormat="1" ht="32.25" customHeight="1" x14ac:dyDescent="0.3">
      <c r="A13" s="129" t="s">
        <v>6</v>
      </c>
      <c r="B13" s="124" t="s">
        <v>38</v>
      </c>
      <c r="C13" s="23" t="s">
        <v>20</v>
      </c>
      <c r="D13" s="25">
        <f>F13+G13+E13</f>
        <v>33809934</v>
      </c>
      <c r="E13" s="25">
        <v>0</v>
      </c>
      <c r="F13" s="25">
        <v>0</v>
      </c>
      <c r="G13" s="25">
        <v>33809934</v>
      </c>
      <c r="H13" s="25">
        <f>J13+K13+I13</f>
        <v>12600444.039999999</v>
      </c>
      <c r="I13" s="25">
        <v>0</v>
      </c>
      <c r="J13" s="25">
        <v>0</v>
      </c>
      <c r="K13" s="25">
        <v>12600444.039999999</v>
      </c>
      <c r="L13" s="26">
        <f t="shared" si="0"/>
        <v>37.26846683581222</v>
      </c>
      <c r="M13" s="26">
        <v>0</v>
      </c>
      <c r="N13" s="25">
        <v>0</v>
      </c>
      <c r="O13" s="25">
        <f t="shared" ref="O13:O18" si="2">K13/G13*100</f>
        <v>37.26846683581222</v>
      </c>
    </row>
    <row r="14" spans="1:15" s="1" customFormat="1" ht="32.25" customHeight="1" x14ac:dyDescent="0.3">
      <c r="A14" s="130"/>
      <c r="B14" s="125"/>
      <c r="C14" s="23" t="s">
        <v>21</v>
      </c>
      <c r="D14" s="25">
        <f>F14+G14+E14</f>
        <v>1589000</v>
      </c>
      <c r="E14" s="25">
        <v>0</v>
      </c>
      <c r="F14" s="25">
        <v>0</v>
      </c>
      <c r="G14" s="25">
        <v>1589000</v>
      </c>
      <c r="H14" s="25">
        <f>J14+K14+I14</f>
        <v>953249.06</v>
      </c>
      <c r="I14" s="25">
        <v>0</v>
      </c>
      <c r="J14" s="25">
        <v>0</v>
      </c>
      <c r="K14" s="25">
        <v>953249.06</v>
      </c>
      <c r="L14" s="26">
        <f t="shared" si="0"/>
        <v>59.990500943989936</v>
      </c>
      <c r="M14" s="26">
        <v>0</v>
      </c>
      <c r="N14" s="25">
        <v>0</v>
      </c>
      <c r="O14" s="25">
        <f>K14/G14*100</f>
        <v>59.990500943989936</v>
      </c>
    </row>
    <row r="15" spans="1:15" s="1" customFormat="1" ht="37.5" customHeight="1" x14ac:dyDescent="0.3">
      <c r="A15" s="92" t="s">
        <v>7</v>
      </c>
      <c r="B15" s="91" t="s">
        <v>39</v>
      </c>
      <c r="C15" s="23" t="s">
        <v>20</v>
      </c>
      <c r="D15" s="25">
        <f>F15+G15+E15</f>
        <v>0</v>
      </c>
      <c r="E15" s="25">
        <v>0</v>
      </c>
      <c r="F15" s="25">
        <v>0</v>
      </c>
      <c r="G15" s="25">
        <v>0</v>
      </c>
      <c r="H15" s="25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34">
        <v>0</v>
      </c>
      <c r="O15" s="34">
        <v>0</v>
      </c>
    </row>
    <row r="16" spans="1:15" ht="45" customHeight="1" x14ac:dyDescent="0.3">
      <c r="A16" s="29" t="s">
        <v>16</v>
      </c>
      <c r="B16" s="10" t="s">
        <v>40</v>
      </c>
      <c r="C16" s="23"/>
      <c r="D16" s="34">
        <f>SUM(D17:D24)</f>
        <v>16720847</v>
      </c>
      <c r="E16" s="34">
        <f>SUM(E17:E24)</f>
        <v>0</v>
      </c>
      <c r="F16" s="34">
        <f>SUM(F17:F24)</f>
        <v>0</v>
      </c>
      <c r="G16" s="34">
        <f>SUM(G17:G24)</f>
        <v>16720847</v>
      </c>
      <c r="H16" s="34">
        <f>H17+H24</f>
        <v>0</v>
      </c>
      <c r="I16" s="34">
        <f>I17+I24</f>
        <v>0</v>
      </c>
      <c r="J16" s="34">
        <f>J17+J24</f>
        <v>0</v>
      </c>
      <c r="K16" s="34">
        <f>K17+K24</f>
        <v>0</v>
      </c>
      <c r="L16" s="9">
        <f t="shared" ref="L16:L36" si="3">H16/D16*100</f>
        <v>0</v>
      </c>
      <c r="M16" s="9">
        <v>0</v>
      </c>
      <c r="N16" s="34">
        <v>0</v>
      </c>
      <c r="O16" s="34">
        <f t="shared" si="2"/>
        <v>0</v>
      </c>
    </row>
    <row r="17" spans="1:16" ht="80.25" customHeight="1" x14ac:dyDescent="0.3">
      <c r="A17" s="129" t="s">
        <v>17</v>
      </c>
      <c r="B17" s="124" t="s">
        <v>41</v>
      </c>
      <c r="C17" s="94" t="s">
        <v>62</v>
      </c>
      <c r="D17" s="25">
        <f t="shared" ref="D17:D24" si="4">F17+G17+E17</f>
        <v>285000</v>
      </c>
      <c r="E17" s="25">
        <v>0</v>
      </c>
      <c r="F17" s="25">
        <v>0</v>
      </c>
      <c r="G17" s="25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25">
        <v>0</v>
      </c>
      <c r="O17" s="25">
        <f t="shared" si="2"/>
        <v>0</v>
      </c>
    </row>
    <row r="18" spans="1:16" ht="68.25" customHeight="1" x14ac:dyDescent="0.3">
      <c r="A18" s="131"/>
      <c r="B18" s="132"/>
      <c r="C18" s="23" t="s">
        <v>18</v>
      </c>
      <c r="D18" s="25">
        <f t="shared" si="4"/>
        <v>15383147</v>
      </c>
      <c r="E18" s="25">
        <v>0</v>
      </c>
      <c r="F18" s="25">
        <v>0</v>
      </c>
      <c r="G18" s="25">
        <v>15383147</v>
      </c>
      <c r="H18" s="25">
        <f t="shared" si="5"/>
        <v>10332790</v>
      </c>
      <c r="I18" s="25">
        <v>0</v>
      </c>
      <c r="J18" s="25">
        <v>0</v>
      </c>
      <c r="K18" s="25">
        <v>10332790</v>
      </c>
      <c r="L18" s="26">
        <f t="shared" si="3"/>
        <v>67.169545997317712</v>
      </c>
      <c r="M18" s="26">
        <v>0</v>
      </c>
      <c r="N18" s="25">
        <v>0</v>
      </c>
      <c r="O18" s="25">
        <f t="shared" si="2"/>
        <v>67.169545997317712</v>
      </c>
    </row>
    <row r="19" spans="1:16" ht="68.25" customHeight="1" x14ac:dyDescent="0.3">
      <c r="A19" s="131"/>
      <c r="B19" s="132"/>
      <c r="C19" s="23" t="s">
        <v>64</v>
      </c>
      <c r="D19" s="25">
        <f t="shared" si="4"/>
        <v>795000</v>
      </c>
      <c r="E19" s="25">
        <v>0</v>
      </c>
      <c r="F19" s="25">
        <v>0</v>
      </c>
      <c r="G19" s="25">
        <v>795000</v>
      </c>
      <c r="H19" s="25">
        <f t="shared" si="5"/>
        <v>786950</v>
      </c>
      <c r="I19" s="25">
        <v>0</v>
      </c>
      <c r="J19" s="25">
        <v>0</v>
      </c>
      <c r="K19" s="107">
        <v>786950</v>
      </c>
      <c r="L19" s="26">
        <f t="shared" si="3"/>
        <v>98.987421383647799</v>
      </c>
      <c r="M19" s="26">
        <v>0</v>
      </c>
      <c r="N19" s="25">
        <v>0</v>
      </c>
      <c r="O19" s="25">
        <f>K19/G19*100</f>
        <v>98.987421383647799</v>
      </c>
    </row>
    <row r="20" spans="1:16" ht="68.25" customHeight="1" x14ac:dyDescent="0.3">
      <c r="A20" s="131"/>
      <c r="B20" s="132"/>
      <c r="C20" s="23" t="s">
        <v>63</v>
      </c>
      <c r="D20" s="25">
        <f t="shared" si="4"/>
        <v>200000</v>
      </c>
      <c r="E20" s="25">
        <v>0</v>
      </c>
      <c r="F20" s="25">
        <v>0</v>
      </c>
      <c r="G20" s="25">
        <v>200000</v>
      </c>
      <c r="H20" s="25">
        <f t="shared" si="5"/>
        <v>200000</v>
      </c>
      <c r="I20" s="25">
        <v>0</v>
      </c>
      <c r="J20" s="25">
        <v>0</v>
      </c>
      <c r="K20" s="25">
        <v>200000</v>
      </c>
      <c r="L20" s="26">
        <f t="shared" si="3"/>
        <v>100</v>
      </c>
      <c r="M20" s="26">
        <v>0</v>
      </c>
      <c r="N20" s="25">
        <v>0</v>
      </c>
      <c r="O20" s="25">
        <f>K20/G20*100</f>
        <v>100</v>
      </c>
    </row>
    <row r="21" spans="1:16" ht="68.25" customHeight="1" x14ac:dyDescent="0.3">
      <c r="A21" s="131"/>
      <c r="B21" s="132"/>
      <c r="C21" s="23" t="s">
        <v>20</v>
      </c>
      <c r="D21" s="25">
        <f t="shared" si="4"/>
        <v>46500</v>
      </c>
      <c r="E21" s="25">
        <v>0</v>
      </c>
      <c r="F21" s="25">
        <v>0</v>
      </c>
      <c r="G21" s="25">
        <v>46500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25">
        <v>0</v>
      </c>
      <c r="O21" s="25">
        <v>0</v>
      </c>
    </row>
    <row r="22" spans="1:16" ht="68.25" customHeight="1" x14ac:dyDescent="0.3">
      <c r="A22" s="131"/>
      <c r="B22" s="132"/>
      <c r="C22" s="23" t="s">
        <v>26</v>
      </c>
      <c r="D22" s="25">
        <f t="shared" si="4"/>
        <v>11200</v>
      </c>
      <c r="E22" s="25">
        <v>0</v>
      </c>
      <c r="F22" s="25">
        <v>0</v>
      </c>
      <c r="G22" s="25">
        <v>11200</v>
      </c>
      <c r="H22" s="25">
        <f t="shared" si="5"/>
        <v>5500</v>
      </c>
      <c r="I22" s="25">
        <v>0</v>
      </c>
      <c r="J22" s="25">
        <v>0</v>
      </c>
      <c r="K22" s="25">
        <v>5500</v>
      </c>
      <c r="L22" s="26">
        <f>H22/D22*100</f>
        <v>49.107142857142854</v>
      </c>
      <c r="M22" s="26">
        <v>0</v>
      </c>
      <c r="N22" s="25">
        <v>0</v>
      </c>
      <c r="O22" s="25">
        <f>K22/G22*100</f>
        <v>49.107142857142854</v>
      </c>
      <c r="P22" s="20"/>
    </row>
    <row r="23" spans="1:16" ht="68.25" customHeight="1" x14ac:dyDescent="0.3">
      <c r="A23" s="130"/>
      <c r="B23" s="125"/>
      <c r="C23" s="23" t="s">
        <v>21</v>
      </c>
      <c r="D23" s="25">
        <f t="shared" si="4"/>
        <v>0</v>
      </c>
      <c r="E23" s="25">
        <v>0</v>
      </c>
      <c r="F23" s="25">
        <v>0</v>
      </c>
      <c r="G23" s="25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25">
        <v>0</v>
      </c>
      <c r="O23" s="25">
        <v>0</v>
      </c>
    </row>
    <row r="24" spans="1:16" ht="58.5" customHeight="1" x14ac:dyDescent="0.3">
      <c r="A24" s="90" t="s">
        <v>23</v>
      </c>
      <c r="B24" s="91" t="s">
        <v>42</v>
      </c>
      <c r="C24" s="23" t="s">
        <v>20</v>
      </c>
      <c r="D24" s="25">
        <f t="shared" si="4"/>
        <v>0</v>
      </c>
      <c r="E24" s="25">
        <v>0</v>
      </c>
      <c r="F24" s="25">
        <v>0</v>
      </c>
      <c r="G24" s="25">
        <v>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25">
        <v>0</v>
      </c>
      <c r="O24" s="25">
        <v>0</v>
      </c>
    </row>
    <row r="25" spans="1:16" ht="61.5" customHeight="1" x14ac:dyDescent="0.3">
      <c r="A25" s="29" t="s">
        <v>24</v>
      </c>
      <c r="B25" s="10" t="s">
        <v>43</v>
      </c>
      <c r="C25" s="23"/>
      <c r="D25" s="37">
        <f>SUM(E25:G25)</f>
        <v>811625272.01999998</v>
      </c>
      <c r="E25" s="34">
        <f>SUM(E26:E32)</f>
        <v>13030100</v>
      </c>
      <c r="F25" s="34">
        <f>SUM(F26:F32)</f>
        <v>133590188.02</v>
      </c>
      <c r="G25" s="34">
        <f>SUM(G26:G32)</f>
        <v>665004984</v>
      </c>
      <c r="H25" s="34">
        <f>H26</f>
        <v>87402535.659999996</v>
      </c>
      <c r="I25" s="34">
        <f>I26</f>
        <v>0</v>
      </c>
      <c r="J25" s="34">
        <f>J26</f>
        <v>9113865.5199999996</v>
      </c>
      <c r="K25" s="34">
        <f>K26</f>
        <v>78288670.140000001</v>
      </c>
      <c r="L25" s="9">
        <f t="shared" si="3"/>
        <v>10.7688287530118</v>
      </c>
      <c r="M25" s="9">
        <v>0</v>
      </c>
      <c r="N25" s="9">
        <v>0</v>
      </c>
      <c r="O25" s="9">
        <f t="shared" ref="L25:O36" si="6">K25/G25*100</f>
        <v>11.772644119010092</v>
      </c>
    </row>
    <row r="26" spans="1:16" ht="45" customHeight="1" x14ac:dyDescent="0.3">
      <c r="A26" s="122" t="s">
        <v>25</v>
      </c>
      <c r="B26" s="124" t="s">
        <v>44</v>
      </c>
      <c r="C26" s="23" t="s">
        <v>20</v>
      </c>
      <c r="D26" s="25">
        <f t="shared" ref="D26:D32" si="7">F26+G26+E26</f>
        <v>142292293</v>
      </c>
      <c r="E26" s="25">
        <v>0</v>
      </c>
      <c r="F26" s="25">
        <v>9704600</v>
      </c>
      <c r="G26" s="26">
        <v>132587693</v>
      </c>
      <c r="H26" s="25">
        <f>I26+J26+K26</f>
        <v>87402535.659999996</v>
      </c>
      <c r="I26" s="25">
        <v>0</v>
      </c>
      <c r="J26" s="25">
        <v>9113865.5199999996</v>
      </c>
      <c r="K26" s="25">
        <v>78288670.140000001</v>
      </c>
      <c r="L26" s="26">
        <f t="shared" si="3"/>
        <v>61.424644875179567</v>
      </c>
      <c r="M26" s="26" t="e">
        <f t="shared" si="6"/>
        <v>#DIV/0!</v>
      </c>
      <c r="N26" s="26">
        <f t="shared" si="6"/>
        <v>93.912840508624768</v>
      </c>
      <c r="O26" s="26">
        <f t="shared" si="6"/>
        <v>59.046709667088024</v>
      </c>
    </row>
    <row r="27" spans="1:16" ht="45" customHeight="1" x14ac:dyDescent="0.3">
      <c r="A27" s="123"/>
      <c r="B27" s="125"/>
      <c r="C27" s="23" t="s">
        <v>26</v>
      </c>
      <c r="D27" s="25">
        <f t="shared" si="7"/>
        <v>287925758</v>
      </c>
      <c r="E27" s="25">
        <v>0</v>
      </c>
      <c r="F27" s="25">
        <v>0</v>
      </c>
      <c r="G27" s="26">
        <v>287925758</v>
      </c>
      <c r="H27" s="25">
        <f>K27</f>
        <v>159746485.19999999</v>
      </c>
      <c r="I27" s="25">
        <v>0</v>
      </c>
      <c r="J27" s="25">
        <v>0</v>
      </c>
      <c r="K27" s="25">
        <v>159746485.19999999</v>
      </c>
      <c r="L27" s="26">
        <f t="shared" si="6"/>
        <v>55.481831951971451</v>
      </c>
      <c r="M27" s="26">
        <v>0</v>
      </c>
      <c r="N27" s="26">
        <v>0</v>
      </c>
      <c r="O27" s="26">
        <f t="shared" si="6"/>
        <v>55.481831951971451</v>
      </c>
    </row>
    <row r="28" spans="1:16" ht="45" customHeight="1" x14ac:dyDescent="0.3">
      <c r="A28" s="122" t="s">
        <v>48</v>
      </c>
      <c r="B28" s="124" t="s">
        <v>45</v>
      </c>
      <c r="C28" s="23" t="s">
        <v>20</v>
      </c>
      <c r="D28" s="25">
        <f t="shared" si="7"/>
        <v>98882127.200000003</v>
      </c>
      <c r="E28" s="25">
        <v>0</v>
      </c>
      <c r="F28" s="25">
        <v>1622326</v>
      </c>
      <c r="G28" s="26">
        <v>97259801.200000003</v>
      </c>
      <c r="H28" s="25">
        <f>I28+J28+K28</f>
        <v>18737997.23</v>
      </c>
      <c r="I28" s="25">
        <v>0</v>
      </c>
      <c r="J28" s="25">
        <v>0</v>
      </c>
      <c r="K28" s="25">
        <v>18737997.23</v>
      </c>
      <c r="L28" s="26">
        <f t="shared" si="3"/>
        <v>18.949832250372541</v>
      </c>
      <c r="M28" s="26">
        <v>0</v>
      </c>
      <c r="N28" s="26">
        <v>0</v>
      </c>
      <c r="O28" s="26">
        <f t="shared" si="6"/>
        <v>19.265921787633676</v>
      </c>
    </row>
    <row r="29" spans="1:16" ht="45" customHeight="1" x14ac:dyDescent="0.3">
      <c r="A29" s="123"/>
      <c r="B29" s="125"/>
      <c r="C29" s="23" t="s">
        <v>26</v>
      </c>
      <c r="D29" s="25">
        <f t="shared" si="7"/>
        <v>0</v>
      </c>
      <c r="E29" s="25">
        <v>0</v>
      </c>
      <c r="F29" s="25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38" t="s">
        <v>49</v>
      </c>
      <c r="B30" s="22" t="s">
        <v>46</v>
      </c>
      <c r="C30" s="23" t="s">
        <v>20</v>
      </c>
      <c r="D30" s="25">
        <f t="shared" si="7"/>
        <v>84132395.819999993</v>
      </c>
      <c r="E30" s="25">
        <v>13030100</v>
      </c>
      <c r="F30" s="25">
        <v>58482412.82</v>
      </c>
      <c r="G30" s="26">
        <v>12619883</v>
      </c>
      <c r="H30" s="25">
        <f>I30+J30+K30</f>
        <v>11731353.289999999</v>
      </c>
      <c r="I30" s="25">
        <v>3888943.62</v>
      </c>
      <c r="J30" s="25">
        <v>6082706.6699999999</v>
      </c>
      <c r="K30" s="25">
        <v>1759703</v>
      </c>
      <c r="L30" s="26">
        <f t="shared" si="3"/>
        <v>13.943919195049496</v>
      </c>
      <c r="M30" s="26">
        <f t="shared" si="6"/>
        <v>29.845846309698317</v>
      </c>
      <c r="N30" s="26">
        <f t="shared" si="6"/>
        <v>10.400916064666568</v>
      </c>
      <c r="O30" s="26">
        <f t="shared" si="6"/>
        <v>13.943893140689182</v>
      </c>
    </row>
    <row r="31" spans="1:16" ht="45" customHeight="1" x14ac:dyDescent="0.3">
      <c r="A31" s="38" t="s">
        <v>49</v>
      </c>
      <c r="B31" s="22" t="s">
        <v>72</v>
      </c>
      <c r="C31" s="23" t="s">
        <v>20</v>
      </c>
      <c r="D31" s="25">
        <f t="shared" si="7"/>
        <v>4017862</v>
      </c>
      <c r="E31" s="25">
        <v>0</v>
      </c>
      <c r="F31" s="25">
        <v>1906013.2</v>
      </c>
      <c r="G31" s="26">
        <v>2111848.7999999998</v>
      </c>
      <c r="H31" s="25">
        <v>0</v>
      </c>
      <c r="I31" s="25">
        <v>0</v>
      </c>
      <c r="J31" s="25">
        <v>0</v>
      </c>
      <c r="K31" s="25">
        <v>0</v>
      </c>
      <c r="L31" s="26">
        <f t="shared" si="3"/>
        <v>0</v>
      </c>
      <c r="M31" s="26">
        <v>0</v>
      </c>
      <c r="N31" s="26">
        <v>0</v>
      </c>
      <c r="O31" s="26">
        <f t="shared" si="6"/>
        <v>0</v>
      </c>
    </row>
    <row r="32" spans="1:16" ht="45" customHeight="1" x14ac:dyDescent="0.3">
      <c r="A32" s="38" t="s">
        <v>50</v>
      </c>
      <c r="B32" s="22" t="s">
        <v>47</v>
      </c>
      <c r="C32" s="23" t="s">
        <v>20</v>
      </c>
      <c r="D32" s="25">
        <f t="shared" si="7"/>
        <v>194374836</v>
      </c>
      <c r="E32" s="25">
        <v>0</v>
      </c>
      <c r="F32" s="25">
        <v>61874836</v>
      </c>
      <c r="G32" s="26">
        <v>132500000</v>
      </c>
      <c r="H32" s="25">
        <f>I32+J32+K32</f>
        <v>0</v>
      </c>
      <c r="I32" s="25">
        <v>0</v>
      </c>
      <c r="J32" s="25">
        <v>0</v>
      </c>
      <c r="K32" s="25">
        <v>0</v>
      </c>
      <c r="L32" s="26">
        <f t="shared" si="3"/>
        <v>0</v>
      </c>
      <c r="M32" s="26">
        <v>0</v>
      </c>
      <c r="N32" s="26">
        <v>0</v>
      </c>
      <c r="O32" s="26">
        <f t="shared" si="6"/>
        <v>0</v>
      </c>
    </row>
    <row r="33" spans="1:15" ht="47.25" customHeight="1" x14ac:dyDescent="0.3">
      <c r="A33" s="29" t="s">
        <v>51</v>
      </c>
      <c r="B33" s="10" t="s">
        <v>52</v>
      </c>
      <c r="C33" s="23"/>
      <c r="D33" s="34">
        <f t="shared" ref="D33:K33" si="8">D34</f>
        <v>292855725</v>
      </c>
      <c r="E33" s="34">
        <f t="shared" si="8"/>
        <v>0</v>
      </c>
      <c r="F33" s="34">
        <f t="shared" si="8"/>
        <v>0</v>
      </c>
      <c r="G33" s="34">
        <f t="shared" si="8"/>
        <v>292855725</v>
      </c>
      <c r="H33" s="34">
        <f t="shared" si="8"/>
        <v>177254166</v>
      </c>
      <c r="I33" s="34">
        <f t="shared" si="8"/>
        <v>0</v>
      </c>
      <c r="J33" s="34">
        <f t="shared" si="8"/>
        <v>0</v>
      </c>
      <c r="K33" s="34">
        <f t="shared" si="8"/>
        <v>177254166</v>
      </c>
      <c r="L33" s="9">
        <f t="shared" si="3"/>
        <v>60.526105815414745</v>
      </c>
      <c r="M33" s="9">
        <v>0</v>
      </c>
      <c r="N33" s="9">
        <v>0</v>
      </c>
      <c r="O33" s="9">
        <f t="shared" si="6"/>
        <v>60.526105815414745</v>
      </c>
    </row>
    <row r="34" spans="1:15" ht="45" customHeight="1" x14ac:dyDescent="0.3">
      <c r="A34" s="38" t="s">
        <v>54</v>
      </c>
      <c r="B34" s="22" t="s">
        <v>53</v>
      </c>
      <c r="C34" s="23" t="s">
        <v>20</v>
      </c>
      <c r="D34" s="25">
        <f>F34+G34+E34</f>
        <v>292855725</v>
      </c>
      <c r="E34" s="25">
        <v>0</v>
      </c>
      <c r="F34" s="25">
        <v>0</v>
      </c>
      <c r="G34" s="26">
        <v>292855725</v>
      </c>
      <c r="H34" s="25">
        <f>I34+J34+K34</f>
        <v>177254166</v>
      </c>
      <c r="I34" s="25">
        <v>0</v>
      </c>
      <c r="J34" s="25">
        <v>0</v>
      </c>
      <c r="K34" s="25">
        <v>177254166</v>
      </c>
      <c r="L34" s="26">
        <f t="shared" si="3"/>
        <v>60.526105815414745</v>
      </c>
      <c r="M34" s="26">
        <v>0</v>
      </c>
      <c r="N34" s="26">
        <v>0</v>
      </c>
      <c r="O34" s="26">
        <f t="shared" si="6"/>
        <v>60.526105815414745</v>
      </c>
    </row>
    <row r="35" spans="1:15" ht="114" customHeight="1" x14ac:dyDescent="0.3">
      <c r="A35" s="29" t="s">
        <v>55</v>
      </c>
      <c r="B35" s="10" t="s">
        <v>56</v>
      </c>
      <c r="C35" s="23"/>
      <c r="D35" s="34">
        <f>SUM(D36:D37)</f>
        <v>77565903</v>
      </c>
      <c r="E35" s="34">
        <f>E36</f>
        <v>0</v>
      </c>
      <c r="F35" s="34">
        <f>SUM(F36:F37)</f>
        <v>62961600</v>
      </c>
      <c r="G35" s="34">
        <f>SUM(G36:G37)</f>
        <v>14604303</v>
      </c>
      <c r="H35" s="34">
        <f>H36</f>
        <v>0</v>
      </c>
      <c r="I35" s="34">
        <f>I36</f>
        <v>0</v>
      </c>
      <c r="J35" s="34">
        <f>J36</f>
        <v>0</v>
      </c>
      <c r="K35" s="34">
        <f>K36</f>
        <v>0</v>
      </c>
      <c r="L35" s="9">
        <f t="shared" si="3"/>
        <v>0</v>
      </c>
      <c r="M35" s="9">
        <v>0</v>
      </c>
      <c r="N35" s="9">
        <v>0</v>
      </c>
      <c r="O35" s="9">
        <f t="shared" si="6"/>
        <v>0</v>
      </c>
    </row>
    <row r="36" spans="1:15" ht="45" customHeight="1" x14ac:dyDescent="0.3">
      <c r="A36" s="122" t="s">
        <v>58</v>
      </c>
      <c r="B36" s="124" t="s">
        <v>57</v>
      </c>
      <c r="C36" s="23" t="s">
        <v>20</v>
      </c>
      <c r="D36" s="25">
        <f>F36+G36+E36</f>
        <v>77565903</v>
      </c>
      <c r="E36" s="25">
        <v>0</v>
      </c>
      <c r="F36" s="25">
        <v>62961600</v>
      </c>
      <c r="G36" s="26">
        <v>14604303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f t="shared" si="3"/>
        <v>0</v>
      </c>
      <c r="M36" s="26">
        <v>0</v>
      </c>
      <c r="N36" s="26">
        <v>0</v>
      </c>
      <c r="O36" s="26">
        <f t="shared" si="6"/>
        <v>0</v>
      </c>
    </row>
    <row r="37" spans="1:15" ht="45" customHeight="1" x14ac:dyDescent="0.3">
      <c r="A37" s="123"/>
      <c r="B37" s="125"/>
      <c r="C37" s="23" t="s">
        <v>26</v>
      </c>
      <c r="D37" s="25">
        <f>F37+G37+E37</f>
        <v>0</v>
      </c>
      <c r="E37" s="25">
        <v>0</v>
      </c>
      <c r="F37" s="25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45.75" customHeight="1" x14ac:dyDescent="0.3">
      <c r="A38" s="29" t="s">
        <v>59</v>
      </c>
      <c r="B38" s="10" t="s">
        <v>65</v>
      </c>
      <c r="C38" s="23"/>
      <c r="D38" s="34">
        <f t="shared" ref="D38:K38" si="9">D39</f>
        <v>0</v>
      </c>
      <c r="E38" s="34">
        <f t="shared" si="9"/>
        <v>0</v>
      </c>
      <c r="F38" s="34">
        <f t="shared" si="9"/>
        <v>0</v>
      </c>
      <c r="G38" s="34">
        <f t="shared" si="9"/>
        <v>0</v>
      </c>
      <c r="H38" s="34">
        <f t="shared" si="9"/>
        <v>0</v>
      </c>
      <c r="I38" s="34">
        <f t="shared" si="9"/>
        <v>0</v>
      </c>
      <c r="J38" s="34">
        <f t="shared" si="9"/>
        <v>0</v>
      </c>
      <c r="K38" s="34">
        <f t="shared" si="9"/>
        <v>0</v>
      </c>
      <c r="L38" s="9">
        <v>0</v>
      </c>
      <c r="M38" s="9">
        <v>0</v>
      </c>
      <c r="N38" s="9">
        <v>0</v>
      </c>
      <c r="O38" s="9">
        <v>0</v>
      </c>
    </row>
    <row r="39" spans="1:15" ht="97.5" customHeight="1" x14ac:dyDescent="0.3">
      <c r="A39" s="38" t="s">
        <v>60</v>
      </c>
      <c r="B39" s="22" t="s">
        <v>61</v>
      </c>
      <c r="C39" s="23" t="s">
        <v>20</v>
      </c>
      <c r="D39" s="25">
        <f>F39+G39+E39</f>
        <v>0</v>
      </c>
      <c r="E39" s="25">
        <v>0</v>
      </c>
      <c r="F39" s="25">
        <v>0</v>
      </c>
      <c r="G39" s="26">
        <v>0</v>
      </c>
      <c r="H39" s="25">
        <f>I39+J39+K39</f>
        <v>0</v>
      </c>
      <c r="I39" s="25">
        <v>0</v>
      </c>
      <c r="J39" s="25">
        <v>0</v>
      </c>
      <c r="K39" s="25">
        <v>0</v>
      </c>
      <c r="L39" s="26">
        <v>0</v>
      </c>
      <c r="M39" s="26">
        <v>0</v>
      </c>
      <c r="N39" s="26">
        <v>0</v>
      </c>
      <c r="O39" s="26">
        <v>0</v>
      </c>
    </row>
    <row r="40" spans="1:15" ht="19.5" customHeight="1" x14ac:dyDescent="0.3">
      <c r="A40" s="4"/>
      <c r="B40" s="99"/>
      <c r="C40" s="99"/>
      <c r="D40" s="99"/>
      <c r="E40" s="99"/>
      <c r="F40" s="99"/>
      <c r="G40" s="99"/>
      <c r="H40" s="100"/>
      <c r="I40" s="100"/>
      <c r="J40" s="100"/>
      <c r="K40" s="100"/>
      <c r="L40" s="101"/>
      <c r="M40" s="101"/>
      <c r="N40" s="101"/>
      <c r="O40" s="10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x14ac:dyDescent="0.3">
      <c r="A50" s="4"/>
      <c r="B50" s="1"/>
      <c r="C50" s="1"/>
      <c r="D50" s="1"/>
      <c r="E50" s="1"/>
      <c r="F50" s="1"/>
      <c r="G50" s="1"/>
    </row>
    <row r="51" spans="1:15" x14ac:dyDescent="0.3">
      <c r="A51" s="4"/>
      <c r="B51" s="1"/>
      <c r="C51" s="1"/>
      <c r="D51" s="1"/>
      <c r="E51" s="1"/>
      <c r="F51" s="1"/>
      <c r="G51" s="1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  <row r="190" spans="1:15" s="5" customFormat="1" x14ac:dyDescent="0.3">
      <c r="A190" s="4"/>
      <c r="B190" s="1"/>
      <c r="C190" s="1"/>
      <c r="D190" s="1"/>
      <c r="E190" s="1"/>
      <c r="F190" s="1"/>
      <c r="G190" s="1"/>
      <c r="L190" s="6"/>
      <c r="M190" s="6"/>
      <c r="N190" s="6"/>
      <c r="O190" s="6"/>
    </row>
    <row r="191" spans="1:15" s="5" customFormat="1" x14ac:dyDescent="0.3">
      <c r="A191" s="4"/>
      <c r="B191" s="1"/>
      <c r="C191" s="1"/>
      <c r="D191" s="1"/>
      <c r="E191" s="1"/>
      <c r="F191" s="1"/>
      <c r="G191" s="1"/>
      <c r="L191" s="6"/>
      <c r="M191" s="6"/>
      <c r="N191" s="6"/>
      <c r="O191" s="6"/>
    </row>
  </sheetData>
  <mergeCells count="17">
    <mergeCell ref="A28:A29"/>
    <mergeCell ref="B28:B29"/>
    <mergeCell ref="A36:A37"/>
    <mergeCell ref="B36:B37"/>
    <mergeCell ref="A5:C5"/>
    <mergeCell ref="A13:A14"/>
    <mergeCell ref="B13:B14"/>
    <mergeCell ref="A17:A23"/>
    <mergeCell ref="B17:B23"/>
    <mergeCell ref="A26:A27"/>
    <mergeCell ref="B26:B27"/>
    <mergeCell ref="A1:O1"/>
    <mergeCell ref="A2:A3"/>
    <mergeCell ref="C2:C3"/>
    <mergeCell ref="D2:G2"/>
    <mergeCell ref="H2:K2"/>
    <mergeCell ref="L2:O2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1"/>
  <sheetViews>
    <sheetView view="pageBreakPreview" zoomScale="70" zoomScaleNormal="70" zoomScaleSheetLayoutView="70" workbookViewId="0">
      <pane ySplit="3" topLeftCell="A4" activePane="bottomLeft" state="frozen"/>
      <selection pane="bottomLeft" activeCell="O39" sqref="A5:O39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133" t="s">
        <v>69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 s="1" customFormat="1" ht="36" customHeight="1" x14ac:dyDescent="0.3">
      <c r="A2" s="143" t="s">
        <v>0</v>
      </c>
      <c r="B2" s="39" t="s">
        <v>1</v>
      </c>
      <c r="C2" s="144" t="s">
        <v>8</v>
      </c>
      <c r="D2" s="145" t="s">
        <v>70</v>
      </c>
      <c r="E2" s="146"/>
      <c r="F2" s="146"/>
      <c r="G2" s="146"/>
      <c r="H2" s="147" t="s">
        <v>84</v>
      </c>
      <c r="I2" s="148"/>
      <c r="J2" s="148"/>
      <c r="K2" s="149"/>
      <c r="L2" s="150" t="s">
        <v>12</v>
      </c>
      <c r="M2" s="150"/>
      <c r="N2" s="150"/>
      <c r="O2" s="150"/>
    </row>
    <row r="3" spans="1:15" s="1" customFormat="1" ht="39.75" customHeight="1" x14ac:dyDescent="0.3">
      <c r="A3" s="143"/>
      <c r="B3" s="40" t="s">
        <v>2</v>
      </c>
      <c r="C3" s="144"/>
      <c r="D3" s="85" t="s">
        <v>9</v>
      </c>
      <c r="E3" s="85" t="s">
        <v>19</v>
      </c>
      <c r="F3" s="85" t="s">
        <v>10</v>
      </c>
      <c r="G3" s="85" t="s">
        <v>11</v>
      </c>
      <c r="H3" s="85" t="s">
        <v>9</v>
      </c>
      <c r="I3" s="85" t="s">
        <v>19</v>
      </c>
      <c r="J3" s="85" t="s">
        <v>10</v>
      </c>
      <c r="K3" s="85" t="s">
        <v>11</v>
      </c>
      <c r="L3" s="86" t="s">
        <v>13</v>
      </c>
      <c r="M3" s="85" t="s">
        <v>19</v>
      </c>
      <c r="N3" s="86" t="s">
        <v>10</v>
      </c>
      <c r="O3" s="85" t="s">
        <v>11</v>
      </c>
    </row>
    <row r="4" spans="1:15" s="1" customFormat="1" ht="21.75" customHeight="1" x14ac:dyDescent="0.3">
      <c r="A4" s="84" t="s">
        <v>3</v>
      </c>
      <c r="B4" s="44">
        <v>2</v>
      </c>
      <c r="C4" s="45">
        <v>3</v>
      </c>
      <c r="D4" s="45">
        <v>4</v>
      </c>
      <c r="E4" s="45">
        <v>5</v>
      </c>
      <c r="F4" s="44">
        <v>6</v>
      </c>
      <c r="G4" s="45">
        <v>7</v>
      </c>
      <c r="H4" s="45">
        <v>8</v>
      </c>
      <c r="I4" s="45">
        <v>9</v>
      </c>
      <c r="J4" s="44">
        <v>10</v>
      </c>
      <c r="K4" s="45">
        <v>11</v>
      </c>
      <c r="L4" s="45">
        <v>12</v>
      </c>
      <c r="M4" s="45">
        <v>13</v>
      </c>
      <c r="N4" s="45">
        <v>14</v>
      </c>
      <c r="O4" s="45">
        <v>15</v>
      </c>
    </row>
    <row r="5" spans="1:15" s="1" customFormat="1" ht="40.5" customHeight="1" x14ac:dyDescent="0.3">
      <c r="A5" s="126" t="s">
        <v>14</v>
      </c>
      <c r="B5" s="127"/>
      <c r="C5" s="128"/>
      <c r="D5" s="8">
        <f>SUM(E5:G5)</f>
        <v>1798447266.02</v>
      </c>
      <c r="E5" s="8">
        <f>SUM(E6,E12,E16,E25,E33,E35,E38)</f>
        <v>13030100</v>
      </c>
      <c r="F5" s="8">
        <f>SUM(F6,F12,F16,F25,F33,F35)</f>
        <v>458542162.01999998</v>
      </c>
      <c r="G5" s="8">
        <f>SUM(G6,G12,G16,G25,G33,G35,G38)</f>
        <v>1326875004</v>
      </c>
      <c r="H5" s="8">
        <f>H6+H10+H16+H25</f>
        <v>76258190.479949996</v>
      </c>
      <c r="I5" s="8">
        <f>I6+I10+I16+I25</f>
        <v>0</v>
      </c>
      <c r="J5" s="8">
        <f>J6+J10+J16+J25</f>
        <v>6337.9999500000004</v>
      </c>
      <c r="K5" s="8">
        <f>K6+K10+K16+K25</f>
        <v>76251852.479999989</v>
      </c>
      <c r="L5" s="9">
        <f t="shared" ref="L5:L14" si="0">H5/D5*100</f>
        <v>4.2402238820552638</v>
      </c>
      <c r="M5" s="9">
        <v>0</v>
      </c>
      <c r="N5" s="16">
        <f>J5*100/F5</f>
        <v>1.3822065831589896E-3</v>
      </c>
      <c r="O5" s="16">
        <f>K5/G5*100</f>
        <v>5.7467246161191525</v>
      </c>
    </row>
    <row r="6" spans="1:15" s="1" customFormat="1" ht="43.5" customHeight="1" x14ac:dyDescent="0.3">
      <c r="A6" s="15" t="s">
        <v>3</v>
      </c>
      <c r="B6" s="10" t="s">
        <v>29</v>
      </c>
      <c r="C6" s="10"/>
      <c r="D6" s="8">
        <f>SUM(D7:D11)</f>
        <v>565902911</v>
      </c>
      <c r="E6" s="8">
        <f>SUM(E7:E11)</f>
        <v>0</v>
      </c>
      <c r="F6" s="8">
        <f>SUM(F7:F11)</f>
        <v>263612700</v>
      </c>
      <c r="G6" s="8">
        <f>SUM(G7:G11)</f>
        <v>302290211</v>
      </c>
      <c r="H6" s="8">
        <f>SUM(H7:H9)</f>
        <v>3915499.38</v>
      </c>
      <c r="I6" s="8">
        <f>SUM(I7:I9)</f>
        <v>0</v>
      </c>
      <c r="J6" s="8">
        <f>SUM(J7:J9)</f>
        <v>0</v>
      </c>
      <c r="K6" s="8">
        <f>SUM(K7:K9)</f>
        <v>3915499.38</v>
      </c>
      <c r="L6" s="9">
        <f t="shared" si="0"/>
        <v>0.69190302857445452</v>
      </c>
      <c r="M6" s="9">
        <v>0</v>
      </c>
      <c r="N6" s="16">
        <v>0</v>
      </c>
      <c r="O6" s="16">
        <f>K6*100/G6</f>
        <v>1.2952782582827336</v>
      </c>
    </row>
    <row r="7" spans="1:15" s="1" customFormat="1" ht="67.5" customHeight="1" x14ac:dyDescent="0.3">
      <c r="A7" s="21" t="s">
        <v>4</v>
      </c>
      <c r="B7" s="22" t="s">
        <v>30</v>
      </c>
      <c r="C7" s="23" t="s">
        <v>26</v>
      </c>
      <c r="D7" s="97">
        <f>G7</f>
        <v>275036697</v>
      </c>
      <c r="E7" s="25">
        <v>0</v>
      </c>
      <c r="F7" s="25">
        <v>0</v>
      </c>
      <c r="G7" s="25">
        <v>275036697</v>
      </c>
      <c r="H7" s="25">
        <f>J7+K7+I7</f>
        <v>3107075</v>
      </c>
      <c r="I7" s="25">
        <v>0</v>
      </c>
      <c r="J7" s="25">
        <v>0</v>
      </c>
      <c r="K7" s="25">
        <v>3107075</v>
      </c>
      <c r="L7" s="9">
        <f t="shared" si="0"/>
        <v>1.1296947039761753</v>
      </c>
      <c r="M7" s="26">
        <v>0</v>
      </c>
      <c r="N7" s="25">
        <v>0</v>
      </c>
      <c r="O7" s="25">
        <f>K7*100/G7</f>
        <v>1.1296947039761753</v>
      </c>
    </row>
    <row r="8" spans="1:15" s="1" customFormat="1" ht="81.75" customHeight="1" x14ac:dyDescent="0.3">
      <c r="A8" s="21" t="s">
        <v>5</v>
      </c>
      <c r="B8" s="22" t="s">
        <v>31</v>
      </c>
      <c r="C8" s="23" t="s">
        <v>20</v>
      </c>
      <c r="D8" s="25">
        <f>F8+G8+E8</f>
        <v>0</v>
      </c>
      <c r="E8" s="25">
        <v>0</v>
      </c>
      <c r="F8" s="25">
        <v>0</v>
      </c>
      <c r="G8" s="25">
        <v>0</v>
      </c>
      <c r="H8" s="25">
        <f>J8+K8+I8</f>
        <v>0</v>
      </c>
      <c r="I8" s="25">
        <v>0</v>
      </c>
      <c r="J8" s="25">
        <v>0</v>
      </c>
      <c r="K8" s="25">
        <v>0</v>
      </c>
      <c r="L8" s="26">
        <v>0</v>
      </c>
      <c r="M8" s="26">
        <v>0</v>
      </c>
      <c r="N8" s="25">
        <v>0</v>
      </c>
      <c r="O8" s="25">
        <v>0</v>
      </c>
    </row>
    <row r="9" spans="1:15" s="1" customFormat="1" ht="64.5" customHeight="1" x14ac:dyDescent="0.3">
      <c r="A9" s="21" t="s">
        <v>22</v>
      </c>
      <c r="B9" s="22" t="s">
        <v>32</v>
      </c>
      <c r="C9" s="23" t="s">
        <v>20</v>
      </c>
      <c r="D9" s="25">
        <f>F9+G9</f>
        <v>13379114</v>
      </c>
      <c r="E9" s="26">
        <v>0</v>
      </c>
      <c r="F9" s="26">
        <v>0</v>
      </c>
      <c r="G9" s="25">
        <f>5996200+7382914</f>
        <v>13379114</v>
      </c>
      <c r="H9" s="25">
        <f>J9+K9+I9</f>
        <v>808424.38</v>
      </c>
      <c r="I9" s="25">
        <v>0</v>
      </c>
      <c r="J9" s="25">
        <v>0</v>
      </c>
      <c r="K9" s="25">
        <v>808424.38</v>
      </c>
      <c r="L9" s="26">
        <f t="shared" si="0"/>
        <v>6.0424358444064383</v>
      </c>
      <c r="M9" s="26">
        <v>0</v>
      </c>
      <c r="N9" s="25">
        <v>0</v>
      </c>
      <c r="O9" s="25">
        <f>K9/G9*100</f>
        <v>6.0424358444064383</v>
      </c>
    </row>
    <row r="10" spans="1:15" s="1" customFormat="1" ht="32.25" customHeight="1" x14ac:dyDescent="0.3">
      <c r="A10" s="21" t="s">
        <v>35</v>
      </c>
      <c r="B10" s="22" t="s">
        <v>33</v>
      </c>
      <c r="C10" s="23" t="s">
        <v>26</v>
      </c>
      <c r="D10" s="25">
        <f>F10+G10</f>
        <v>0</v>
      </c>
      <c r="E10" s="26">
        <v>0</v>
      </c>
      <c r="F10" s="26">
        <v>0</v>
      </c>
      <c r="G10" s="25">
        <v>0</v>
      </c>
      <c r="H10" s="25">
        <f>J10+K10+I10</f>
        <v>0</v>
      </c>
      <c r="I10" s="25">
        <v>0</v>
      </c>
      <c r="J10" s="25">
        <v>0</v>
      </c>
      <c r="K10" s="25">
        <v>0</v>
      </c>
      <c r="L10" s="26">
        <v>0</v>
      </c>
      <c r="M10" s="26">
        <v>0</v>
      </c>
      <c r="N10" s="25">
        <v>0</v>
      </c>
      <c r="O10" s="25">
        <v>0</v>
      </c>
    </row>
    <row r="11" spans="1:15" s="1" customFormat="1" ht="32.25" customHeight="1" x14ac:dyDescent="0.3">
      <c r="A11" s="21" t="s">
        <v>36</v>
      </c>
      <c r="B11" s="98" t="s">
        <v>34</v>
      </c>
      <c r="C11" s="23" t="s">
        <v>26</v>
      </c>
      <c r="D11" s="25">
        <f>F11+G11</f>
        <v>277487100</v>
      </c>
      <c r="E11" s="26">
        <v>0</v>
      </c>
      <c r="F11" s="26">
        <v>263612700</v>
      </c>
      <c r="G11" s="25">
        <v>13874400</v>
      </c>
      <c r="H11" s="25">
        <f>J11+K11+I11</f>
        <v>0</v>
      </c>
      <c r="I11" s="25">
        <v>0</v>
      </c>
      <c r="J11" s="25">
        <v>0</v>
      </c>
      <c r="K11" s="25">
        <v>0</v>
      </c>
      <c r="L11" s="26">
        <v>0</v>
      </c>
      <c r="M11" s="26">
        <v>0</v>
      </c>
      <c r="N11" s="25">
        <v>0</v>
      </c>
      <c r="O11" s="25">
        <v>0</v>
      </c>
    </row>
    <row r="12" spans="1:15" s="1" customFormat="1" ht="43.5" customHeight="1" x14ac:dyDescent="0.3">
      <c r="A12" s="29" t="s">
        <v>15</v>
      </c>
      <c r="B12" s="10" t="s">
        <v>37</v>
      </c>
      <c r="C12" s="10"/>
      <c r="D12" s="34">
        <f t="shared" ref="D12:K12" si="1">SUM(D13:D15)</f>
        <v>35398934</v>
      </c>
      <c r="E12" s="34">
        <f t="shared" si="1"/>
        <v>0</v>
      </c>
      <c r="F12" s="34">
        <f t="shared" si="1"/>
        <v>0</v>
      </c>
      <c r="G12" s="34">
        <f t="shared" si="1"/>
        <v>35398934</v>
      </c>
      <c r="H12" s="34">
        <f t="shared" si="1"/>
        <v>10148709.659999998</v>
      </c>
      <c r="I12" s="34">
        <f t="shared" si="1"/>
        <v>0</v>
      </c>
      <c r="J12" s="34">
        <f t="shared" si="1"/>
        <v>0</v>
      </c>
      <c r="K12" s="34">
        <f t="shared" si="1"/>
        <v>10148709.659999998</v>
      </c>
      <c r="L12" s="9">
        <f t="shared" si="0"/>
        <v>28.66953468146809</v>
      </c>
      <c r="M12" s="9">
        <v>0</v>
      </c>
      <c r="N12" s="34">
        <v>0</v>
      </c>
      <c r="O12" s="34">
        <f>K12*100/G12</f>
        <v>28.66953468146809</v>
      </c>
    </row>
    <row r="13" spans="1:15" s="1" customFormat="1" ht="32.25" customHeight="1" x14ac:dyDescent="0.3">
      <c r="A13" s="129" t="s">
        <v>6</v>
      </c>
      <c r="B13" s="124" t="s">
        <v>38</v>
      </c>
      <c r="C13" s="23" t="s">
        <v>20</v>
      </c>
      <c r="D13" s="25">
        <f>F13+G13+E13</f>
        <v>33809934</v>
      </c>
      <c r="E13" s="25">
        <v>0</v>
      </c>
      <c r="F13" s="25">
        <v>0</v>
      </c>
      <c r="G13" s="25">
        <v>33809934</v>
      </c>
      <c r="H13" s="25">
        <f>J13+K13+I13</f>
        <v>9330069.7899999991</v>
      </c>
      <c r="I13" s="25">
        <v>0</v>
      </c>
      <c r="J13" s="25">
        <v>0</v>
      </c>
      <c r="K13" s="25">
        <v>9330069.7899999991</v>
      </c>
      <c r="L13" s="26">
        <f t="shared" si="0"/>
        <v>27.595646267750773</v>
      </c>
      <c r="M13" s="26">
        <v>0</v>
      </c>
      <c r="N13" s="25">
        <v>0</v>
      </c>
      <c r="O13" s="25">
        <f t="shared" ref="O13:O18" si="2">K13/G13*100</f>
        <v>27.595646267750773</v>
      </c>
    </row>
    <row r="14" spans="1:15" s="1" customFormat="1" ht="32.25" customHeight="1" x14ac:dyDescent="0.3">
      <c r="A14" s="130"/>
      <c r="B14" s="125"/>
      <c r="C14" s="23" t="s">
        <v>21</v>
      </c>
      <c r="D14" s="25">
        <f>F14+G14+E14</f>
        <v>1589000</v>
      </c>
      <c r="E14" s="25">
        <v>0</v>
      </c>
      <c r="F14" s="25">
        <v>0</v>
      </c>
      <c r="G14" s="25">
        <v>1589000</v>
      </c>
      <c r="H14" s="25">
        <f>J14+K14+I14</f>
        <v>818639.87</v>
      </c>
      <c r="I14" s="25">
        <v>0</v>
      </c>
      <c r="J14" s="25">
        <v>0</v>
      </c>
      <c r="K14" s="25">
        <v>818639.87</v>
      </c>
      <c r="L14" s="26">
        <f t="shared" si="0"/>
        <v>51.519186280679676</v>
      </c>
      <c r="M14" s="26">
        <v>0</v>
      </c>
      <c r="N14" s="25">
        <v>0</v>
      </c>
      <c r="O14" s="25">
        <f>K14/G14*100</f>
        <v>51.519186280679676</v>
      </c>
    </row>
    <row r="15" spans="1:15" s="1" customFormat="1" ht="37.5" customHeight="1" x14ac:dyDescent="0.3">
      <c r="A15" s="92" t="s">
        <v>7</v>
      </c>
      <c r="B15" s="91" t="s">
        <v>39</v>
      </c>
      <c r="C15" s="23" t="s">
        <v>20</v>
      </c>
      <c r="D15" s="25">
        <f>F15+G15+E15</f>
        <v>0</v>
      </c>
      <c r="E15" s="25">
        <v>0</v>
      </c>
      <c r="F15" s="25">
        <v>0</v>
      </c>
      <c r="G15" s="25">
        <v>0</v>
      </c>
      <c r="H15" s="25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34">
        <v>0</v>
      </c>
      <c r="O15" s="34">
        <v>0</v>
      </c>
    </row>
    <row r="16" spans="1:15" ht="45" customHeight="1" x14ac:dyDescent="0.3">
      <c r="A16" s="29" t="s">
        <v>16</v>
      </c>
      <c r="B16" s="10" t="s">
        <v>40</v>
      </c>
      <c r="C16" s="23"/>
      <c r="D16" s="34">
        <f>SUM(D17:D24)</f>
        <v>16720847</v>
      </c>
      <c r="E16" s="34">
        <f>SUM(E17:E24)</f>
        <v>0</v>
      </c>
      <c r="F16" s="34">
        <f>SUM(F17:F24)</f>
        <v>0</v>
      </c>
      <c r="G16" s="34">
        <f>SUM(G17:G24)</f>
        <v>16720847</v>
      </c>
      <c r="H16" s="34">
        <f>H17+H24</f>
        <v>0</v>
      </c>
      <c r="I16" s="34">
        <f>I17+I24</f>
        <v>0</v>
      </c>
      <c r="J16" s="34">
        <f>J17+J24</f>
        <v>0</v>
      </c>
      <c r="K16" s="34">
        <f>K17+K24</f>
        <v>0</v>
      </c>
      <c r="L16" s="9">
        <f t="shared" ref="L16:L36" si="3">H16/D16*100</f>
        <v>0</v>
      </c>
      <c r="M16" s="9">
        <v>0</v>
      </c>
      <c r="N16" s="34">
        <v>0</v>
      </c>
      <c r="O16" s="34">
        <f t="shared" si="2"/>
        <v>0</v>
      </c>
    </row>
    <row r="17" spans="1:16" ht="80.25" customHeight="1" x14ac:dyDescent="0.3">
      <c r="A17" s="129" t="s">
        <v>17</v>
      </c>
      <c r="B17" s="124" t="s">
        <v>41</v>
      </c>
      <c r="C17" s="94" t="s">
        <v>62</v>
      </c>
      <c r="D17" s="25">
        <f t="shared" ref="D17:D24" si="4">F17+G17+E17</f>
        <v>285000</v>
      </c>
      <c r="E17" s="25">
        <v>0</v>
      </c>
      <c r="F17" s="25">
        <v>0</v>
      </c>
      <c r="G17" s="25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25">
        <v>0</v>
      </c>
      <c r="O17" s="25">
        <f t="shared" si="2"/>
        <v>0</v>
      </c>
    </row>
    <row r="18" spans="1:16" ht="68.25" customHeight="1" x14ac:dyDescent="0.3">
      <c r="A18" s="131"/>
      <c r="B18" s="132"/>
      <c r="C18" s="23" t="s">
        <v>18</v>
      </c>
      <c r="D18" s="25">
        <f t="shared" si="4"/>
        <v>15383147</v>
      </c>
      <c r="E18" s="25">
        <v>0</v>
      </c>
      <c r="F18" s="25">
        <v>0</v>
      </c>
      <c r="G18" s="25">
        <v>15383147</v>
      </c>
      <c r="H18" s="25">
        <f t="shared" si="5"/>
        <v>9733290</v>
      </c>
      <c r="I18" s="25">
        <v>0</v>
      </c>
      <c r="J18" s="25">
        <v>0</v>
      </c>
      <c r="K18" s="25">
        <v>9733290</v>
      </c>
      <c r="L18" s="26">
        <f t="shared" si="3"/>
        <v>63.272424036512163</v>
      </c>
      <c r="M18" s="26">
        <v>0</v>
      </c>
      <c r="N18" s="25">
        <v>0</v>
      </c>
      <c r="O18" s="25">
        <f t="shared" si="2"/>
        <v>63.272424036512163</v>
      </c>
    </row>
    <row r="19" spans="1:16" ht="68.25" customHeight="1" x14ac:dyDescent="0.3">
      <c r="A19" s="131"/>
      <c r="B19" s="132"/>
      <c r="C19" s="23" t="s">
        <v>64</v>
      </c>
      <c r="D19" s="25">
        <f t="shared" si="4"/>
        <v>795000</v>
      </c>
      <c r="E19" s="25">
        <v>0</v>
      </c>
      <c r="F19" s="25">
        <v>0</v>
      </c>
      <c r="G19" s="25">
        <v>795000</v>
      </c>
      <c r="H19" s="25">
        <f t="shared" si="5"/>
        <v>786950</v>
      </c>
      <c r="I19" s="25">
        <v>0</v>
      </c>
      <c r="J19" s="25">
        <v>0</v>
      </c>
      <c r="K19" s="107">
        <v>786950</v>
      </c>
      <c r="L19" s="26">
        <f t="shared" si="3"/>
        <v>98.987421383647799</v>
      </c>
      <c r="M19" s="26">
        <v>0</v>
      </c>
      <c r="N19" s="25">
        <v>0</v>
      </c>
      <c r="O19" s="25">
        <f>K19/G19*100</f>
        <v>98.987421383647799</v>
      </c>
    </row>
    <row r="20" spans="1:16" ht="68.25" customHeight="1" x14ac:dyDescent="0.3">
      <c r="A20" s="131"/>
      <c r="B20" s="132"/>
      <c r="C20" s="23" t="s">
        <v>63</v>
      </c>
      <c r="D20" s="25">
        <f t="shared" si="4"/>
        <v>200000</v>
      </c>
      <c r="E20" s="25">
        <v>0</v>
      </c>
      <c r="F20" s="25">
        <v>0</v>
      </c>
      <c r="G20" s="25">
        <v>200000</v>
      </c>
      <c r="H20" s="25">
        <f t="shared" si="5"/>
        <v>200000</v>
      </c>
      <c r="I20" s="25">
        <v>0</v>
      </c>
      <c r="J20" s="25">
        <v>0</v>
      </c>
      <c r="K20" s="25">
        <v>200000</v>
      </c>
      <c r="L20" s="26">
        <f t="shared" si="3"/>
        <v>100</v>
      </c>
      <c r="M20" s="26">
        <v>0</v>
      </c>
      <c r="N20" s="25">
        <v>0</v>
      </c>
      <c r="O20" s="25">
        <f>K20/G20*100</f>
        <v>100</v>
      </c>
    </row>
    <row r="21" spans="1:16" ht="68.25" customHeight="1" x14ac:dyDescent="0.3">
      <c r="A21" s="131"/>
      <c r="B21" s="132"/>
      <c r="C21" s="23" t="s">
        <v>20</v>
      </c>
      <c r="D21" s="25">
        <f t="shared" si="4"/>
        <v>46500</v>
      </c>
      <c r="E21" s="25">
        <v>0</v>
      </c>
      <c r="F21" s="25">
        <v>0</v>
      </c>
      <c r="G21" s="25">
        <v>46500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25">
        <v>0</v>
      </c>
      <c r="O21" s="25">
        <v>0</v>
      </c>
    </row>
    <row r="22" spans="1:16" ht="68.25" customHeight="1" x14ac:dyDescent="0.3">
      <c r="A22" s="131"/>
      <c r="B22" s="132"/>
      <c r="C22" s="23" t="s">
        <v>26</v>
      </c>
      <c r="D22" s="25">
        <f t="shared" si="4"/>
        <v>11200</v>
      </c>
      <c r="E22" s="25">
        <v>0</v>
      </c>
      <c r="F22" s="25">
        <v>0</v>
      </c>
      <c r="G22" s="25">
        <v>11200</v>
      </c>
      <c r="H22" s="25">
        <f t="shared" si="5"/>
        <v>5500</v>
      </c>
      <c r="I22" s="25">
        <v>0</v>
      </c>
      <c r="J22" s="25">
        <v>0</v>
      </c>
      <c r="K22" s="25">
        <v>5500</v>
      </c>
      <c r="L22" s="26">
        <f>H22/D22*100</f>
        <v>49.107142857142854</v>
      </c>
      <c r="M22" s="26">
        <v>0</v>
      </c>
      <c r="N22" s="25">
        <v>0</v>
      </c>
      <c r="O22" s="25">
        <f>K22/G22*100</f>
        <v>49.107142857142854</v>
      </c>
      <c r="P22" s="20"/>
    </row>
    <row r="23" spans="1:16" ht="68.25" customHeight="1" x14ac:dyDescent="0.3">
      <c r="A23" s="130"/>
      <c r="B23" s="125"/>
      <c r="C23" s="23" t="s">
        <v>21</v>
      </c>
      <c r="D23" s="25">
        <f t="shared" si="4"/>
        <v>0</v>
      </c>
      <c r="E23" s="25">
        <v>0</v>
      </c>
      <c r="F23" s="25">
        <v>0</v>
      </c>
      <c r="G23" s="25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25">
        <v>0</v>
      </c>
      <c r="O23" s="25">
        <v>0</v>
      </c>
    </row>
    <row r="24" spans="1:16" ht="58.5" customHeight="1" x14ac:dyDescent="0.3">
      <c r="A24" s="90" t="s">
        <v>23</v>
      </c>
      <c r="B24" s="91" t="s">
        <v>42</v>
      </c>
      <c r="C24" s="23" t="s">
        <v>20</v>
      </c>
      <c r="D24" s="25">
        <f t="shared" si="4"/>
        <v>0</v>
      </c>
      <c r="E24" s="25">
        <v>0</v>
      </c>
      <c r="F24" s="25">
        <v>0</v>
      </c>
      <c r="G24" s="25">
        <v>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25">
        <v>0</v>
      </c>
      <c r="O24" s="25">
        <v>0</v>
      </c>
    </row>
    <row r="25" spans="1:16" ht="61.5" customHeight="1" x14ac:dyDescent="0.3">
      <c r="A25" s="29" t="s">
        <v>24</v>
      </c>
      <c r="B25" s="10" t="s">
        <v>43</v>
      </c>
      <c r="C25" s="23"/>
      <c r="D25" s="37">
        <f>SUM(E25:G25)</f>
        <v>810002946.01999998</v>
      </c>
      <c r="E25" s="34">
        <f>SUM(E26:E32)</f>
        <v>13030100</v>
      </c>
      <c r="F25" s="34">
        <f>SUM(F26:F32)</f>
        <v>131967862.02</v>
      </c>
      <c r="G25" s="34">
        <f>SUM(G26:G32)</f>
        <v>665004984</v>
      </c>
      <c r="H25" s="34">
        <f>H26</f>
        <v>72342691.099950001</v>
      </c>
      <c r="I25" s="34">
        <f>I26</f>
        <v>0</v>
      </c>
      <c r="J25" s="34">
        <f>J26</f>
        <v>6337.9999500000004</v>
      </c>
      <c r="K25" s="34">
        <f>K26</f>
        <v>72336353.099999994</v>
      </c>
      <c r="L25" s="9">
        <f t="shared" si="3"/>
        <v>8.9311639488980052</v>
      </c>
      <c r="M25" s="9">
        <v>0</v>
      </c>
      <c r="N25" s="9">
        <v>0</v>
      </c>
      <c r="O25" s="9">
        <f t="shared" ref="L25:O36" si="6">K25/G25*100</f>
        <v>10.877565558215425</v>
      </c>
    </row>
    <row r="26" spans="1:16" ht="45" customHeight="1" x14ac:dyDescent="0.3">
      <c r="A26" s="122" t="s">
        <v>25</v>
      </c>
      <c r="B26" s="124" t="s">
        <v>44</v>
      </c>
      <c r="C26" s="23" t="s">
        <v>20</v>
      </c>
      <c r="D26" s="25">
        <f t="shared" ref="D26:D32" si="7">F26+G26+E26</f>
        <v>142292293</v>
      </c>
      <c r="E26" s="25">
        <v>0</v>
      </c>
      <c r="F26" s="25">
        <v>9704600</v>
      </c>
      <c r="G26" s="26">
        <v>132587693</v>
      </c>
      <c r="H26" s="25">
        <f>I26+J26+K26</f>
        <v>72342691.099950001</v>
      </c>
      <c r="I26" s="25">
        <v>0</v>
      </c>
      <c r="J26" s="25">
        <v>6337.9999500000004</v>
      </c>
      <c r="K26" s="25">
        <v>72336353.099999994</v>
      </c>
      <c r="L26" s="26">
        <f t="shared" si="3"/>
        <v>50.840906119876784</v>
      </c>
      <c r="M26" s="26">
        <v>0</v>
      </c>
      <c r="N26" s="26">
        <v>0</v>
      </c>
      <c r="O26" s="26">
        <f t="shared" si="6"/>
        <v>54.557366119945982</v>
      </c>
    </row>
    <row r="27" spans="1:16" ht="45" customHeight="1" x14ac:dyDescent="0.3">
      <c r="A27" s="123"/>
      <c r="B27" s="125"/>
      <c r="C27" s="23" t="s">
        <v>26</v>
      </c>
      <c r="D27" s="25">
        <f t="shared" si="7"/>
        <v>287925758</v>
      </c>
      <c r="E27" s="25">
        <v>0</v>
      </c>
      <c r="F27" s="25">
        <v>0</v>
      </c>
      <c r="G27" s="26">
        <v>287925758</v>
      </c>
      <c r="H27" s="25">
        <f>K27</f>
        <v>80681554.799999997</v>
      </c>
      <c r="I27" s="25">
        <v>0</v>
      </c>
      <c r="J27" s="25">
        <v>0</v>
      </c>
      <c r="K27" s="25">
        <v>80681554.799999997</v>
      </c>
      <c r="L27" s="26">
        <f t="shared" si="6"/>
        <v>28.021652303855355</v>
      </c>
      <c r="M27" s="26">
        <v>0</v>
      </c>
      <c r="N27" s="26">
        <v>0</v>
      </c>
      <c r="O27" s="26">
        <f t="shared" si="6"/>
        <v>28.021652303855355</v>
      </c>
    </row>
    <row r="28" spans="1:16" ht="45" customHeight="1" x14ac:dyDescent="0.3">
      <c r="A28" s="122" t="s">
        <v>48</v>
      </c>
      <c r="B28" s="124" t="s">
        <v>45</v>
      </c>
      <c r="C28" s="23" t="s">
        <v>20</v>
      </c>
      <c r="D28" s="25">
        <f t="shared" si="7"/>
        <v>97259801.200000003</v>
      </c>
      <c r="E28" s="25">
        <v>0</v>
      </c>
      <c r="F28" s="25">
        <v>0</v>
      </c>
      <c r="G28" s="26">
        <v>97259801.200000003</v>
      </c>
      <c r="H28" s="25">
        <f>I28+J28+K28</f>
        <v>16794751.57</v>
      </c>
      <c r="I28" s="25">
        <v>0</v>
      </c>
      <c r="J28" s="25">
        <v>0</v>
      </c>
      <c r="K28" s="25">
        <v>16794751.57</v>
      </c>
      <c r="L28" s="26">
        <f t="shared" si="3"/>
        <v>17.267927101212294</v>
      </c>
      <c r="M28" s="26">
        <v>0</v>
      </c>
      <c r="N28" s="26">
        <v>0</v>
      </c>
      <c r="O28" s="26">
        <f t="shared" si="6"/>
        <v>17.267927101212294</v>
      </c>
    </row>
    <row r="29" spans="1:16" ht="45" customHeight="1" x14ac:dyDescent="0.3">
      <c r="A29" s="123"/>
      <c r="B29" s="125"/>
      <c r="C29" s="23" t="s">
        <v>26</v>
      </c>
      <c r="D29" s="25">
        <f t="shared" si="7"/>
        <v>0</v>
      </c>
      <c r="E29" s="25">
        <v>0</v>
      </c>
      <c r="F29" s="25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38" t="s">
        <v>49</v>
      </c>
      <c r="B30" s="22" t="s">
        <v>46</v>
      </c>
      <c r="C30" s="23" t="s">
        <v>20</v>
      </c>
      <c r="D30" s="25">
        <f t="shared" si="7"/>
        <v>84132395.819999993</v>
      </c>
      <c r="E30" s="25">
        <v>13030100</v>
      </c>
      <c r="F30" s="25">
        <v>58482412.82</v>
      </c>
      <c r="G30" s="26">
        <v>12619883</v>
      </c>
      <c r="H30" s="25">
        <f>I30+J30+K30</f>
        <v>604710.40000000002</v>
      </c>
      <c r="I30" s="25">
        <v>200461.5</v>
      </c>
      <c r="J30" s="25">
        <v>313542.34000000003</v>
      </c>
      <c r="K30" s="25">
        <v>90706.559999999998</v>
      </c>
      <c r="L30" s="26">
        <f t="shared" si="3"/>
        <v>0.71876046569952545</v>
      </c>
      <c r="M30" s="26">
        <f t="shared" si="6"/>
        <v>1.5384494363051704</v>
      </c>
      <c r="N30" s="26">
        <f t="shared" si="6"/>
        <v>0.53613099200444381</v>
      </c>
      <c r="O30" s="26">
        <f t="shared" si="6"/>
        <v>0.71875912003304621</v>
      </c>
    </row>
    <row r="31" spans="1:16" ht="45" customHeight="1" x14ac:dyDescent="0.3">
      <c r="A31" s="38" t="s">
        <v>49</v>
      </c>
      <c r="B31" s="22" t="s">
        <v>72</v>
      </c>
      <c r="C31" s="23" t="s">
        <v>20</v>
      </c>
      <c r="D31" s="25">
        <f t="shared" si="7"/>
        <v>4017862</v>
      </c>
      <c r="E31" s="25">
        <v>0</v>
      </c>
      <c r="F31" s="25">
        <v>1906013.2</v>
      </c>
      <c r="G31" s="26">
        <v>2111848.7999999998</v>
      </c>
      <c r="H31" s="25">
        <v>0</v>
      </c>
      <c r="I31" s="25">
        <v>0</v>
      </c>
      <c r="J31" s="25">
        <v>0</v>
      </c>
      <c r="K31" s="25">
        <v>0</v>
      </c>
      <c r="L31" s="26">
        <f t="shared" si="3"/>
        <v>0</v>
      </c>
      <c r="M31" s="26">
        <v>0</v>
      </c>
      <c r="N31" s="26">
        <v>0</v>
      </c>
      <c r="O31" s="26">
        <f t="shared" si="6"/>
        <v>0</v>
      </c>
    </row>
    <row r="32" spans="1:16" ht="45" customHeight="1" x14ac:dyDescent="0.3">
      <c r="A32" s="38" t="s">
        <v>50</v>
      </c>
      <c r="B32" s="22" t="s">
        <v>47</v>
      </c>
      <c r="C32" s="23" t="s">
        <v>20</v>
      </c>
      <c r="D32" s="25">
        <f t="shared" si="7"/>
        <v>194374836</v>
      </c>
      <c r="E32" s="25">
        <v>0</v>
      </c>
      <c r="F32" s="25">
        <v>61874836</v>
      </c>
      <c r="G32" s="26">
        <v>132500000</v>
      </c>
      <c r="H32" s="25">
        <f>I32+J32+K32</f>
        <v>0</v>
      </c>
      <c r="I32" s="25">
        <v>0</v>
      </c>
      <c r="J32" s="25">
        <v>0</v>
      </c>
      <c r="K32" s="25">
        <v>0</v>
      </c>
      <c r="L32" s="26">
        <f t="shared" si="3"/>
        <v>0</v>
      </c>
      <c r="M32" s="26">
        <v>0</v>
      </c>
      <c r="N32" s="26">
        <v>0</v>
      </c>
      <c r="O32" s="26">
        <f t="shared" si="6"/>
        <v>0</v>
      </c>
    </row>
    <row r="33" spans="1:15" ht="47.25" customHeight="1" x14ac:dyDescent="0.3">
      <c r="A33" s="29" t="s">
        <v>51</v>
      </c>
      <c r="B33" s="10" t="s">
        <v>52</v>
      </c>
      <c r="C33" s="23"/>
      <c r="D33" s="34">
        <f t="shared" ref="D33:K33" si="8">D34</f>
        <v>292855725</v>
      </c>
      <c r="E33" s="34">
        <f t="shared" si="8"/>
        <v>0</v>
      </c>
      <c r="F33" s="34">
        <f t="shared" si="8"/>
        <v>0</v>
      </c>
      <c r="G33" s="34">
        <f t="shared" si="8"/>
        <v>292855725</v>
      </c>
      <c r="H33" s="34">
        <f t="shared" si="8"/>
        <v>156555596.97999999</v>
      </c>
      <c r="I33" s="34">
        <f t="shared" si="8"/>
        <v>0</v>
      </c>
      <c r="J33" s="34">
        <f t="shared" si="8"/>
        <v>0</v>
      </c>
      <c r="K33" s="34">
        <f t="shared" si="8"/>
        <v>156555596.97999999</v>
      </c>
      <c r="L33" s="9">
        <f t="shared" si="3"/>
        <v>53.458267541124563</v>
      </c>
      <c r="M33" s="9">
        <v>0</v>
      </c>
      <c r="N33" s="9">
        <v>0</v>
      </c>
      <c r="O33" s="9">
        <f t="shared" si="6"/>
        <v>53.458267541124563</v>
      </c>
    </row>
    <row r="34" spans="1:15" ht="45" customHeight="1" x14ac:dyDescent="0.3">
      <c r="A34" s="38" t="s">
        <v>54</v>
      </c>
      <c r="B34" s="22" t="s">
        <v>53</v>
      </c>
      <c r="C34" s="23" t="s">
        <v>20</v>
      </c>
      <c r="D34" s="25">
        <f>F34+G34+E34</f>
        <v>292855725</v>
      </c>
      <c r="E34" s="25">
        <v>0</v>
      </c>
      <c r="F34" s="25">
        <v>0</v>
      </c>
      <c r="G34" s="26">
        <v>292855725</v>
      </c>
      <c r="H34" s="25">
        <f>I34+J34+K34</f>
        <v>156555596.97999999</v>
      </c>
      <c r="I34" s="25">
        <v>0</v>
      </c>
      <c r="J34" s="25">
        <v>0</v>
      </c>
      <c r="K34" s="25">
        <v>156555596.97999999</v>
      </c>
      <c r="L34" s="26">
        <f t="shared" si="3"/>
        <v>53.458267541124563</v>
      </c>
      <c r="M34" s="26">
        <v>0</v>
      </c>
      <c r="N34" s="26">
        <v>0</v>
      </c>
      <c r="O34" s="26">
        <f t="shared" si="6"/>
        <v>53.458267541124563</v>
      </c>
    </row>
    <row r="35" spans="1:15" ht="114" customHeight="1" x14ac:dyDescent="0.3">
      <c r="A35" s="29" t="s">
        <v>55</v>
      </c>
      <c r="B35" s="10" t="s">
        <v>56</v>
      </c>
      <c r="C35" s="23"/>
      <c r="D35" s="34">
        <f>SUM(D36:D37)</f>
        <v>77565903</v>
      </c>
      <c r="E35" s="34">
        <f>E36</f>
        <v>0</v>
      </c>
      <c r="F35" s="34">
        <f>SUM(F36:F37)</f>
        <v>62961600</v>
      </c>
      <c r="G35" s="34">
        <f>SUM(G36:G37)</f>
        <v>14604303</v>
      </c>
      <c r="H35" s="34">
        <f>H36</f>
        <v>0</v>
      </c>
      <c r="I35" s="34">
        <f>I36</f>
        <v>0</v>
      </c>
      <c r="J35" s="34">
        <f>J36</f>
        <v>0</v>
      </c>
      <c r="K35" s="34">
        <f>K36</f>
        <v>0</v>
      </c>
      <c r="L35" s="9">
        <f t="shared" si="3"/>
        <v>0</v>
      </c>
      <c r="M35" s="9">
        <v>0</v>
      </c>
      <c r="N35" s="9">
        <v>0</v>
      </c>
      <c r="O35" s="9">
        <f t="shared" si="6"/>
        <v>0</v>
      </c>
    </row>
    <row r="36" spans="1:15" ht="45" customHeight="1" x14ac:dyDescent="0.3">
      <c r="A36" s="122" t="s">
        <v>58</v>
      </c>
      <c r="B36" s="124" t="s">
        <v>57</v>
      </c>
      <c r="C36" s="23" t="s">
        <v>20</v>
      </c>
      <c r="D36" s="25">
        <f>F36+G36+E36</f>
        <v>77565903</v>
      </c>
      <c r="E36" s="25">
        <v>0</v>
      </c>
      <c r="F36" s="25">
        <v>62961600</v>
      </c>
      <c r="G36" s="26">
        <v>14604303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f t="shared" si="3"/>
        <v>0</v>
      </c>
      <c r="M36" s="26">
        <v>0</v>
      </c>
      <c r="N36" s="26">
        <v>0</v>
      </c>
      <c r="O36" s="26">
        <f t="shared" si="6"/>
        <v>0</v>
      </c>
    </row>
    <row r="37" spans="1:15" ht="45" customHeight="1" x14ac:dyDescent="0.3">
      <c r="A37" s="123"/>
      <c r="B37" s="125"/>
      <c r="C37" s="23" t="s">
        <v>26</v>
      </c>
      <c r="D37" s="25">
        <f>F37+G37+E37</f>
        <v>0</v>
      </c>
      <c r="E37" s="25">
        <v>0</v>
      </c>
      <c r="F37" s="25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45.75" customHeight="1" x14ac:dyDescent="0.3">
      <c r="A38" s="29" t="s">
        <v>59</v>
      </c>
      <c r="B38" s="10" t="s">
        <v>65</v>
      </c>
      <c r="C38" s="23"/>
      <c r="D38" s="34">
        <f t="shared" ref="D38:K38" si="9">D39</f>
        <v>0</v>
      </c>
      <c r="E38" s="34">
        <f t="shared" si="9"/>
        <v>0</v>
      </c>
      <c r="F38" s="34">
        <f t="shared" si="9"/>
        <v>0</v>
      </c>
      <c r="G38" s="34">
        <f t="shared" si="9"/>
        <v>0</v>
      </c>
      <c r="H38" s="34">
        <f t="shared" si="9"/>
        <v>0</v>
      </c>
      <c r="I38" s="34">
        <f t="shared" si="9"/>
        <v>0</v>
      </c>
      <c r="J38" s="34">
        <f t="shared" si="9"/>
        <v>0</v>
      </c>
      <c r="K38" s="34">
        <f t="shared" si="9"/>
        <v>0</v>
      </c>
      <c r="L38" s="9">
        <v>0</v>
      </c>
      <c r="M38" s="9">
        <v>0</v>
      </c>
      <c r="N38" s="9">
        <v>0</v>
      </c>
      <c r="O38" s="9">
        <v>0</v>
      </c>
    </row>
    <row r="39" spans="1:15" ht="97.5" customHeight="1" x14ac:dyDescent="0.3">
      <c r="A39" s="38" t="s">
        <v>60</v>
      </c>
      <c r="B39" s="22" t="s">
        <v>61</v>
      </c>
      <c r="C39" s="23" t="s">
        <v>20</v>
      </c>
      <c r="D39" s="25">
        <f>F39+G39+E39</f>
        <v>0</v>
      </c>
      <c r="E39" s="25">
        <v>0</v>
      </c>
      <c r="F39" s="25">
        <v>0</v>
      </c>
      <c r="G39" s="26">
        <v>0</v>
      </c>
      <c r="H39" s="25">
        <f>I39+J39+K39</f>
        <v>0</v>
      </c>
      <c r="I39" s="25">
        <v>0</v>
      </c>
      <c r="J39" s="25">
        <v>0</v>
      </c>
      <c r="K39" s="25">
        <v>0</v>
      </c>
      <c r="L39" s="26">
        <v>0</v>
      </c>
      <c r="M39" s="26">
        <v>0</v>
      </c>
      <c r="N39" s="26">
        <v>0</v>
      </c>
      <c r="O39" s="26">
        <v>0</v>
      </c>
    </row>
    <row r="40" spans="1:15" ht="19.5" customHeight="1" x14ac:dyDescent="0.3">
      <c r="A40" s="4"/>
      <c r="B40" s="99"/>
      <c r="C40" s="99"/>
      <c r="D40" s="99"/>
      <c r="E40" s="99"/>
      <c r="F40" s="99"/>
      <c r="G40" s="99"/>
      <c r="H40" s="100"/>
      <c r="I40" s="100"/>
      <c r="J40" s="100"/>
      <c r="K40" s="100"/>
      <c r="L40" s="101"/>
      <c r="M40" s="101"/>
      <c r="N40" s="101"/>
      <c r="O40" s="10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x14ac:dyDescent="0.3">
      <c r="A50" s="4"/>
      <c r="B50" s="1"/>
      <c r="C50" s="1"/>
      <c r="D50" s="1"/>
      <c r="E50" s="1"/>
      <c r="F50" s="1"/>
      <c r="G50" s="1"/>
    </row>
    <row r="51" spans="1:15" x14ac:dyDescent="0.3">
      <c r="A51" s="4"/>
      <c r="B51" s="1"/>
      <c r="C51" s="1"/>
      <c r="D51" s="1"/>
      <c r="E51" s="1"/>
      <c r="F51" s="1"/>
      <c r="G51" s="1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  <row r="190" spans="1:15" s="5" customFormat="1" x14ac:dyDescent="0.3">
      <c r="A190" s="4"/>
      <c r="B190" s="1"/>
      <c r="C190" s="1"/>
      <c r="D190" s="1"/>
      <c r="E190" s="1"/>
      <c r="F190" s="1"/>
      <c r="G190" s="1"/>
      <c r="L190" s="6"/>
      <c r="M190" s="6"/>
      <c r="N190" s="6"/>
      <c r="O190" s="6"/>
    </row>
    <row r="191" spans="1:15" s="5" customFormat="1" x14ac:dyDescent="0.3">
      <c r="A191" s="4"/>
      <c r="B191" s="1"/>
      <c r="C191" s="1"/>
      <c r="D191" s="1"/>
      <c r="E191" s="1"/>
      <c r="F191" s="1"/>
      <c r="G191" s="1"/>
      <c r="L191" s="6"/>
      <c r="M191" s="6"/>
      <c r="N191" s="6"/>
      <c r="O191" s="6"/>
    </row>
  </sheetData>
  <mergeCells count="17">
    <mergeCell ref="A28:A29"/>
    <mergeCell ref="B28:B29"/>
    <mergeCell ref="A36:A37"/>
    <mergeCell ref="B36:B37"/>
    <mergeCell ref="A5:C5"/>
    <mergeCell ref="A13:A14"/>
    <mergeCell ref="B13:B14"/>
    <mergeCell ref="A17:A23"/>
    <mergeCell ref="B17:B23"/>
    <mergeCell ref="A26:A27"/>
    <mergeCell ref="B26:B27"/>
    <mergeCell ref="A1:O1"/>
    <mergeCell ref="A2:A3"/>
    <mergeCell ref="C2:C3"/>
    <mergeCell ref="D2:G2"/>
    <mergeCell ref="H2:K2"/>
    <mergeCell ref="L2:O2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1"/>
  <sheetViews>
    <sheetView view="pageBreakPreview" zoomScale="70" zoomScaleNormal="70" zoomScaleSheetLayoutView="70" workbookViewId="0">
      <pane ySplit="3" topLeftCell="A4" activePane="bottomLeft" state="frozen"/>
      <selection pane="bottomLeft" activeCell="B9" sqref="B9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133" t="s">
        <v>69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 s="1" customFormat="1" ht="36" customHeight="1" x14ac:dyDescent="0.3">
      <c r="A2" s="143" t="s">
        <v>0</v>
      </c>
      <c r="B2" s="39" t="s">
        <v>1</v>
      </c>
      <c r="C2" s="144" t="s">
        <v>8</v>
      </c>
      <c r="D2" s="145" t="s">
        <v>70</v>
      </c>
      <c r="E2" s="146"/>
      <c r="F2" s="146"/>
      <c r="G2" s="146"/>
      <c r="H2" s="147" t="s">
        <v>83</v>
      </c>
      <c r="I2" s="148"/>
      <c r="J2" s="148"/>
      <c r="K2" s="149"/>
      <c r="L2" s="150" t="s">
        <v>12</v>
      </c>
      <c r="M2" s="150"/>
      <c r="N2" s="150"/>
      <c r="O2" s="150"/>
    </row>
    <row r="3" spans="1:15" s="1" customFormat="1" ht="39.75" customHeight="1" x14ac:dyDescent="0.3">
      <c r="A3" s="143"/>
      <c r="B3" s="40" t="s">
        <v>2</v>
      </c>
      <c r="C3" s="144"/>
      <c r="D3" s="77" t="s">
        <v>9</v>
      </c>
      <c r="E3" s="77" t="s">
        <v>19</v>
      </c>
      <c r="F3" s="77" t="s">
        <v>10</v>
      </c>
      <c r="G3" s="77" t="s">
        <v>11</v>
      </c>
      <c r="H3" s="77" t="s">
        <v>9</v>
      </c>
      <c r="I3" s="77" t="s">
        <v>19</v>
      </c>
      <c r="J3" s="77" t="s">
        <v>10</v>
      </c>
      <c r="K3" s="77" t="s">
        <v>11</v>
      </c>
      <c r="L3" s="78" t="s">
        <v>13</v>
      </c>
      <c r="M3" s="77" t="s">
        <v>19</v>
      </c>
      <c r="N3" s="78" t="s">
        <v>10</v>
      </c>
      <c r="O3" s="77" t="s">
        <v>11</v>
      </c>
    </row>
    <row r="4" spans="1:15" s="1" customFormat="1" ht="21.75" customHeight="1" x14ac:dyDescent="0.3">
      <c r="A4" s="76" t="s">
        <v>3</v>
      </c>
      <c r="B4" s="44">
        <v>2</v>
      </c>
      <c r="C4" s="45">
        <v>3</v>
      </c>
      <c r="D4" s="45">
        <v>4</v>
      </c>
      <c r="E4" s="45">
        <v>5</v>
      </c>
      <c r="F4" s="44">
        <v>6</v>
      </c>
      <c r="G4" s="45">
        <v>7</v>
      </c>
      <c r="H4" s="45">
        <v>8</v>
      </c>
      <c r="I4" s="45">
        <v>9</v>
      </c>
      <c r="J4" s="44">
        <v>10</v>
      </c>
      <c r="K4" s="45">
        <v>11</v>
      </c>
      <c r="L4" s="45">
        <v>12</v>
      </c>
      <c r="M4" s="45">
        <v>13</v>
      </c>
      <c r="N4" s="45">
        <v>14</v>
      </c>
      <c r="O4" s="45">
        <v>15</v>
      </c>
    </row>
    <row r="5" spans="1:15" s="1" customFormat="1" ht="40.5" customHeight="1" x14ac:dyDescent="0.3">
      <c r="A5" s="153" t="s">
        <v>14</v>
      </c>
      <c r="B5" s="154"/>
      <c r="C5" s="155"/>
      <c r="D5" s="46">
        <f>SUM(E5:G5)</f>
        <v>1861456998.02</v>
      </c>
      <c r="E5" s="46">
        <f>SUM(E6,E12,E16,E25,E33,E35,E38)</f>
        <v>13030100</v>
      </c>
      <c r="F5" s="46">
        <f>SUM(F6,F12,F16,F25,F33,F35)</f>
        <v>529167326.01999998</v>
      </c>
      <c r="G5" s="46">
        <f>SUM(G6,G12,G16,G25,G33,G35,G38)</f>
        <v>1319259572</v>
      </c>
      <c r="H5" s="46">
        <f>H6+H10+H16+H25</f>
        <v>71867135.469999999</v>
      </c>
      <c r="I5" s="46">
        <f>I6+I10+I16+I25</f>
        <v>0</v>
      </c>
      <c r="J5" s="46">
        <f>J6+J10+J16+J25</f>
        <v>4692665.57</v>
      </c>
      <c r="K5" s="46">
        <f>K6+K10+K16+K25</f>
        <v>67174469.900000006</v>
      </c>
      <c r="L5" s="47">
        <f t="shared" ref="L5:L14" si="0">H5/D5*100</f>
        <v>3.8608001982556588</v>
      </c>
      <c r="M5" s="47">
        <v>0</v>
      </c>
      <c r="N5" s="48">
        <f>J5*100/F5</f>
        <v>0.8868018373875638</v>
      </c>
      <c r="O5" s="48">
        <f>K5/G5*100</f>
        <v>5.0918311548168935</v>
      </c>
    </row>
    <row r="6" spans="1:15" s="1" customFormat="1" ht="43.5" customHeight="1" x14ac:dyDescent="0.3">
      <c r="A6" s="49" t="s">
        <v>3</v>
      </c>
      <c r="B6" s="50" t="s">
        <v>29</v>
      </c>
      <c r="C6" s="50"/>
      <c r="D6" s="46">
        <f>SUM(D7:D11)</f>
        <v>565902911</v>
      </c>
      <c r="E6" s="46">
        <f>SUM(E7:E11)</f>
        <v>0</v>
      </c>
      <c r="F6" s="46">
        <f>SUM(F7:F11)</f>
        <v>263612700</v>
      </c>
      <c r="G6" s="46">
        <f>SUM(G7:G11)</f>
        <v>302290211</v>
      </c>
      <c r="H6" s="46">
        <f>SUM(H7:H9)</f>
        <v>550094.88</v>
      </c>
      <c r="I6" s="46">
        <f>SUM(I7:I9)</f>
        <v>0</v>
      </c>
      <c r="J6" s="46">
        <f>SUM(J7:J9)</f>
        <v>0</v>
      </c>
      <c r="K6" s="46">
        <f>SUM(K7:K9)</f>
        <v>550094.88</v>
      </c>
      <c r="L6" s="47">
        <f t="shared" si="0"/>
        <v>9.7206582490967253E-2</v>
      </c>
      <c r="M6" s="47">
        <v>0</v>
      </c>
      <c r="N6" s="48">
        <v>0</v>
      </c>
      <c r="O6" s="48">
        <f>K6*100/G6</f>
        <v>0.18197575044863096</v>
      </c>
    </row>
    <row r="7" spans="1:15" s="1" customFormat="1" ht="67.5" customHeight="1" x14ac:dyDescent="0.3">
      <c r="A7" s="51" t="s">
        <v>4</v>
      </c>
      <c r="B7" s="22" t="s">
        <v>30</v>
      </c>
      <c r="C7" s="23" t="s">
        <v>26</v>
      </c>
      <c r="D7" s="97">
        <f>G7</f>
        <v>275036697</v>
      </c>
      <c r="E7" s="25">
        <v>0</v>
      </c>
      <c r="F7" s="25">
        <v>0</v>
      </c>
      <c r="G7" s="25">
        <v>275036697</v>
      </c>
      <c r="H7" s="25">
        <f>J7+K7+I7</f>
        <v>0</v>
      </c>
      <c r="I7" s="25">
        <v>0</v>
      </c>
      <c r="J7" s="25">
        <v>0</v>
      </c>
      <c r="K7" s="25">
        <v>0</v>
      </c>
      <c r="L7" s="9">
        <f t="shared" si="0"/>
        <v>0</v>
      </c>
      <c r="M7" s="26">
        <v>0</v>
      </c>
      <c r="N7" s="25">
        <v>0</v>
      </c>
      <c r="O7" s="25">
        <f>K7*100/G7</f>
        <v>0</v>
      </c>
    </row>
    <row r="8" spans="1:15" s="1" customFormat="1" ht="81.75" customHeight="1" x14ac:dyDescent="0.3">
      <c r="A8" s="21" t="s">
        <v>5</v>
      </c>
      <c r="B8" s="22" t="s">
        <v>31</v>
      </c>
      <c r="C8" s="23" t="s">
        <v>20</v>
      </c>
      <c r="D8" s="25">
        <f>F8+G8+E8</f>
        <v>0</v>
      </c>
      <c r="E8" s="25">
        <v>0</v>
      </c>
      <c r="F8" s="25">
        <v>0</v>
      </c>
      <c r="G8" s="25">
        <v>0</v>
      </c>
      <c r="H8" s="25">
        <f>J8+K8+I8</f>
        <v>0</v>
      </c>
      <c r="I8" s="25">
        <v>0</v>
      </c>
      <c r="J8" s="25">
        <v>0</v>
      </c>
      <c r="K8" s="25">
        <v>0</v>
      </c>
      <c r="L8" s="26">
        <v>0</v>
      </c>
      <c r="M8" s="26">
        <v>0</v>
      </c>
      <c r="N8" s="25">
        <v>0</v>
      </c>
      <c r="O8" s="25">
        <v>0</v>
      </c>
    </row>
    <row r="9" spans="1:15" s="1" customFormat="1" ht="64.5" customHeight="1" x14ac:dyDescent="0.3">
      <c r="A9" s="21" t="s">
        <v>22</v>
      </c>
      <c r="B9" s="22" t="s">
        <v>32</v>
      </c>
      <c r="C9" s="23" t="s">
        <v>20</v>
      </c>
      <c r="D9" s="25">
        <f>F9+G9</f>
        <v>13379114</v>
      </c>
      <c r="E9" s="26">
        <v>0</v>
      </c>
      <c r="F9" s="26">
        <v>0</v>
      </c>
      <c r="G9" s="25">
        <f>5996200+7382914</f>
        <v>13379114</v>
      </c>
      <c r="H9" s="25">
        <f>J9+K9+I9</f>
        <v>550094.88</v>
      </c>
      <c r="I9" s="25">
        <v>0</v>
      </c>
      <c r="J9" s="25">
        <v>0</v>
      </c>
      <c r="K9" s="25">
        <v>550094.88</v>
      </c>
      <c r="L9" s="26">
        <f t="shared" si="0"/>
        <v>4.111594235612313</v>
      </c>
      <c r="M9" s="26">
        <v>0</v>
      </c>
      <c r="N9" s="25">
        <v>0</v>
      </c>
      <c r="O9" s="25">
        <f>K9/G9*100</f>
        <v>4.111594235612313</v>
      </c>
    </row>
    <row r="10" spans="1:15" s="1" customFormat="1" ht="32.25" customHeight="1" x14ac:dyDescent="0.3">
      <c r="A10" s="21" t="s">
        <v>35</v>
      </c>
      <c r="B10" s="22" t="s">
        <v>33</v>
      </c>
      <c r="C10" s="23" t="s">
        <v>26</v>
      </c>
      <c r="D10" s="25">
        <f>F10+G10</f>
        <v>0</v>
      </c>
      <c r="E10" s="26">
        <v>0</v>
      </c>
      <c r="F10" s="26">
        <v>0</v>
      </c>
      <c r="G10" s="25">
        <v>0</v>
      </c>
      <c r="H10" s="25">
        <f>J10+K10+I10</f>
        <v>0</v>
      </c>
      <c r="I10" s="25">
        <v>0</v>
      </c>
      <c r="J10" s="25">
        <v>0</v>
      </c>
      <c r="K10" s="25">
        <v>0</v>
      </c>
      <c r="L10" s="26">
        <v>0</v>
      </c>
      <c r="M10" s="26">
        <v>0</v>
      </c>
      <c r="N10" s="25">
        <v>0</v>
      </c>
      <c r="O10" s="25">
        <v>0</v>
      </c>
    </row>
    <row r="11" spans="1:15" s="1" customFormat="1" ht="32.25" customHeight="1" x14ac:dyDescent="0.3">
      <c r="A11" s="21" t="s">
        <v>36</v>
      </c>
      <c r="B11" s="98" t="s">
        <v>34</v>
      </c>
      <c r="C11" s="23" t="s">
        <v>26</v>
      </c>
      <c r="D11" s="25">
        <f>F11+G11</f>
        <v>277487100</v>
      </c>
      <c r="E11" s="26">
        <v>0</v>
      </c>
      <c r="F11" s="26">
        <v>263612700</v>
      </c>
      <c r="G11" s="25">
        <v>13874400</v>
      </c>
      <c r="H11" s="25">
        <f>J11+K11+I11</f>
        <v>0</v>
      </c>
      <c r="I11" s="25">
        <v>0</v>
      </c>
      <c r="J11" s="25">
        <v>0</v>
      </c>
      <c r="K11" s="25">
        <v>0</v>
      </c>
      <c r="L11" s="26">
        <v>0</v>
      </c>
      <c r="M11" s="26">
        <v>0</v>
      </c>
      <c r="N11" s="25">
        <v>0</v>
      </c>
      <c r="O11" s="25">
        <v>0</v>
      </c>
    </row>
    <row r="12" spans="1:15" s="1" customFormat="1" ht="43.5" customHeight="1" x14ac:dyDescent="0.3">
      <c r="A12" s="29" t="s">
        <v>15</v>
      </c>
      <c r="B12" s="10" t="s">
        <v>37</v>
      </c>
      <c r="C12" s="10"/>
      <c r="D12" s="34">
        <f t="shared" ref="D12:K12" si="1">SUM(D13:D15)</f>
        <v>35398934</v>
      </c>
      <c r="E12" s="34">
        <f t="shared" si="1"/>
        <v>0</v>
      </c>
      <c r="F12" s="34">
        <f t="shared" si="1"/>
        <v>0</v>
      </c>
      <c r="G12" s="34">
        <f t="shared" si="1"/>
        <v>35398934</v>
      </c>
      <c r="H12" s="34">
        <f t="shared" si="1"/>
        <v>7465537</v>
      </c>
      <c r="I12" s="34">
        <f t="shared" si="1"/>
        <v>0</v>
      </c>
      <c r="J12" s="34">
        <f t="shared" si="1"/>
        <v>0</v>
      </c>
      <c r="K12" s="34">
        <f t="shared" si="1"/>
        <v>7465537</v>
      </c>
      <c r="L12" s="9">
        <f t="shared" si="0"/>
        <v>21.089722645320336</v>
      </c>
      <c r="M12" s="9">
        <v>0</v>
      </c>
      <c r="N12" s="34">
        <v>0</v>
      </c>
      <c r="O12" s="34">
        <f>K12*100/G12</f>
        <v>21.089722645320336</v>
      </c>
    </row>
    <row r="13" spans="1:15" s="1" customFormat="1" ht="32.25" customHeight="1" x14ac:dyDescent="0.3">
      <c r="A13" s="129" t="s">
        <v>6</v>
      </c>
      <c r="B13" s="124" t="s">
        <v>38</v>
      </c>
      <c r="C13" s="23" t="s">
        <v>20</v>
      </c>
      <c r="D13" s="25">
        <f>F13+G13+E13</f>
        <v>33809934</v>
      </c>
      <c r="E13" s="25">
        <v>0</v>
      </c>
      <c r="F13" s="25">
        <v>0</v>
      </c>
      <c r="G13" s="25">
        <v>33809934</v>
      </c>
      <c r="H13" s="25">
        <f>J13+K13+I13</f>
        <v>6785220</v>
      </c>
      <c r="I13" s="25">
        <v>0</v>
      </c>
      <c r="J13" s="25">
        <v>0</v>
      </c>
      <c r="K13" s="25">
        <v>6785220</v>
      </c>
      <c r="L13" s="26">
        <f t="shared" si="0"/>
        <v>20.068717081790222</v>
      </c>
      <c r="M13" s="26">
        <v>0</v>
      </c>
      <c r="N13" s="25">
        <v>0</v>
      </c>
      <c r="O13" s="25">
        <f t="shared" ref="O13:O18" si="2">K13/G13*100</f>
        <v>20.068717081790222</v>
      </c>
    </row>
    <row r="14" spans="1:15" s="1" customFormat="1" ht="32.25" customHeight="1" x14ac:dyDescent="0.3">
      <c r="A14" s="130"/>
      <c r="B14" s="125"/>
      <c r="C14" s="23" t="s">
        <v>21</v>
      </c>
      <c r="D14" s="25">
        <f>F14+G14+E14</f>
        <v>1589000</v>
      </c>
      <c r="E14" s="25">
        <v>0</v>
      </c>
      <c r="F14" s="25">
        <v>0</v>
      </c>
      <c r="G14" s="25">
        <v>1589000</v>
      </c>
      <c r="H14" s="25">
        <f>J14+K14+I14</f>
        <v>680317</v>
      </c>
      <c r="I14" s="25">
        <v>0</v>
      </c>
      <c r="J14" s="25">
        <v>0</v>
      </c>
      <c r="K14" s="25">
        <v>680317</v>
      </c>
      <c r="L14" s="26">
        <f t="shared" si="0"/>
        <v>42.814159848961616</v>
      </c>
      <c r="M14" s="26">
        <v>0</v>
      </c>
      <c r="N14" s="25">
        <v>0</v>
      </c>
      <c r="O14" s="25">
        <f>K14/G14*100</f>
        <v>42.814159848961616</v>
      </c>
    </row>
    <row r="15" spans="1:15" s="1" customFormat="1" ht="37.5" customHeight="1" x14ac:dyDescent="0.3">
      <c r="A15" s="89" t="s">
        <v>7</v>
      </c>
      <c r="B15" s="88" t="s">
        <v>39</v>
      </c>
      <c r="C15" s="23" t="s">
        <v>20</v>
      </c>
      <c r="D15" s="25">
        <f>F15+G15+E15</f>
        <v>0</v>
      </c>
      <c r="E15" s="25">
        <v>0</v>
      </c>
      <c r="F15" s="25">
        <v>0</v>
      </c>
      <c r="G15" s="25">
        <v>0</v>
      </c>
      <c r="H15" s="25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34">
        <v>0</v>
      </c>
      <c r="O15" s="34">
        <v>0</v>
      </c>
    </row>
    <row r="16" spans="1:15" ht="45" customHeight="1" x14ac:dyDescent="0.3">
      <c r="A16" s="59" t="s">
        <v>16</v>
      </c>
      <c r="B16" s="10" t="s">
        <v>40</v>
      </c>
      <c r="C16" s="23"/>
      <c r="D16" s="34">
        <f>SUM(D17:D24)</f>
        <v>16720847</v>
      </c>
      <c r="E16" s="34">
        <f>SUM(E17:E24)</f>
        <v>0</v>
      </c>
      <c r="F16" s="34">
        <f>SUM(F17:F24)</f>
        <v>0</v>
      </c>
      <c r="G16" s="34">
        <f>SUM(G17:G24)</f>
        <v>16720847</v>
      </c>
      <c r="H16" s="34">
        <f>H17+H24</f>
        <v>0</v>
      </c>
      <c r="I16" s="34">
        <f>I17+I24</f>
        <v>0</v>
      </c>
      <c r="J16" s="34">
        <f>J17+J24</f>
        <v>0</v>
      </c>
      <c r="K16" s="34">
        <f>K17+K24</f>
        <v>0</v>
      </c>
      <c r="L16" s="9">
        <f t="shared" ref="L16:L36" si="3">H16/D16*100</f>
        <v>0</v>
      </c>
      <c r="M16" s="9">
        <v>0</v>
      </c>
      <c r="N16" s="34">
        <v>0</v>
      </c>
      <c r="O16" s="34">
        <f t="shared" si="2"/>
        <v>0</v>
      </c>
    </row>
    <row r="17" spans="1:16" ht="80.25" customHeight="1" x14ac:dyDescent="0.3">
      <c r="A17" s="156" t="s">
        <v>17</v>
      </c>
      <c r="B17" s="124" t="s">
        <v>41</v>
      </c>
      <c r="C17" s="87" t="s">
        <v>62</v>
      </c>
      <c r="D17" s="25">
        <f t="shared" ref="D17:D24" si="4">F17+G17+E17</f>
        <v>285000</v>
      </c>
      <c r="E17" s="25">
        <v>0</v>
      </c>
      <c r="F17" s="25">
        <v>0</v>
      </c>
      <c r="G17" s="25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25">
        <v>0</v>
      </c>
      <c r="O17" s="25">
        <f t="shared" si="2"/>
        <v>0</v>
      </c>
    </row>
    <row r="18" spans="1:16" ht="68.25" customHeight="1" x14ac:dyDescent="0.3">
      <c r="A18" s="157"/>
      <c r="B18" s="132"/>
      <c r="C18" s="23" t="s">
        <v>18</v>
      </c>
      <c r="D18" s="25">
        <f t="shared" si="4"/>
        <v>15383147</v>
      </c>
      <c r="E18" s="25">
        <v>0</v>
      </c>
      <c r="F18" s="25">
        <v>0</v>
      </c>
      <c r="G18" s="25">
        <v>15383147</v>
      </c>
      <c r="H18" s="25">
        <f t="shared" si="5"/>
        <v>7999910</v>
      </c>
      <c r="I18" s="25">
        <v>0</v>
      </c>
      <c r="J18" s="25">
        <v>0</v>
      </c>
      <c r="K18" s="25">
        <v>7999910</v>
      </c>
      <c r="L18" s="26">
        <f t="shared" si="3"/>
        <v>52.004378557911458</v>
      </c>
      <c r="M18" s="26">
        <v>0</v>
      </c>
      <c r="N18" s="25">
        <v>0</v>
      </c>
      <c r="O18" s="25">
        <f t="shared" si="2"/>
        <v>52.004378557911458</v>
      </c>
    </row>
    <row r="19" spans="1:16" ht="68.25" customHeight="1" x14ac:dyDescent="0.3">
      <c r="A19" s="157"/>
      <c r="B19" s="132"/>
      <c r="C19" s="23" t="s">
        <v>64</v>
      </c>
      <c r="D19" s="25">
        <f t="shared" si="4"/>
        <v>795000</v>
      </c>
      <c r="E19" s="25">
        <v>0</v>
      </c>
      <c r="F19" s="25">
        <v>0</v>
      </c>
      <c r="G19" s="25">
        <v>795000</v>
      </c>
      <c r="H19" s="25">
        <f t="shared" si="5"/>
        <v>0</v>
      </c>
      <c r="I19" s="25">
        <v>0</v>
      </c>
      <c r="J19" s="25">
        <v>0</v>
      </c>
      <c r="K19" s="25">
        <v>0</v>
      </c>
      <c r="L19" s="26">
        <f t="shared" si="3"/>
        <v>0</v>
      </c>
      <c r="M19" s="26">
        <v>0</v>
      </c>
      <c r="N19" s="25">
        <v>0</v>
      </c>
      <c r="O19" s="25">
        <f>K19/G19*100</f>
        <v>0</v>
      </c>
    </row>
    <row r="20" spans="1:16" ht="68.25" customHeight="1" x14ac:dyDescent="0.3">
      <c r="A20" s="157"/>
      <c r="B20" s="132"/>
      <c r="C20" s="23" t="s">
        <v>63</v>
      </c>
      <c r="D20" s="25">
        <f t="shared" si="4"/>
        <v>200000</v>
      </c>
      <c r="E20" s="25">
        <v>0</v>
      </c>
      <c r="F20" s="25">
        <v>0</v>
      </c>
      <c r="G20" s="25">
        <v>200000</v>
      </c>
      <c r="H20" s="25">
        <f t="shared" si="5"/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25">
        <v>0</v>
      </c>
      <c r="O20" s="25">
        <f>K20/G20*100</f>
        <v>0</v>
      </c>
    </row>
    <row r="21" spans="1:16" ht="68.25" customHeight="1" x14ac:dyDescent="0.3">
      <c r="A21" s="157"/>
      <c r="B21" s="132"/>
      <c r="C21" s="23" t="s">
        <v>20</v>
      </c>
      <c r="D21" s="25">
        <f t="shared" si="4"/>
        <v>46500</v>
      </c>
      <c r="E21" s="25">
        <v>0</v>
      </c>
      <c r="F21" s="25">
        <v>0</v>
      </c>
      <c r="G21" s="25">
        <v>46500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25">
        <v>0</v>
      </c>
      <c r="O21" s="25">
        <v>0</v>
      </c>
    </row>
    <row r="22" spans="1:16" ht="68.25" customHeight="1" x14ac:dyDescent="0.3">
      <c r="A22" s="157"/>
      <c r="B22" s="132"/>
      <c r="C22" s="23" t="s">
        <v>26</v>
      </c>
      <c r="D22" s="25">
        <f t="shared" si="4"/>
        <v>11200</v>
      </c>
      <c r="E22" s="25">
        <v>0</v>
      </c>
      <c r="F22" s="25">
        <v>0</v>
      </c>
      <c r="G22" s="25">
        <v>11200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25">
        <v>0</v>
      </c>
      <c r="O22" s="25">
        <v>0</v>
      </c>
      <c r="P22" s="20"/>
    </row>
    <row r="23" spans="1:16" ht="68.25" customHeight="1" x14ac:dyDescent="0.3">
      <c r="A23" s="158"/>
      <c r="B23" s="125"/>
      <c r="C23" s="23" t="s">
        <v>21</v>
      </c>
      <c r="D23" s="25">
        <f t="shared" si="4"/>
        <v>0</v>
      </c>
      <c r="E23" s="25">
        <v>0</v>
      </c>
      <c r="F23" s="25">
        <v>0</v>
      </c>
      <c r="G23" s="25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25">
        <v>0</v>
      </c>
      <c r="O23" s="25">
        <v>0</v>
      </c>
    </row>
    <row r="24" spans="1:16" ht="58.5" customHeight="1" x14ac:dyDescent="0.3">
      <c r="A24" s="79" t="s">
        <v>23</v>
      </c>
      <c r="B24" s="88" t="s">
        <v>42</v>
      </c>
      <c r="C24" s="23" t="s">
        <v>20</v>
      </c>
      <c r="D24" s="25">
        <f t="shared" si="4"/>
        <v>0</v>
      </c>
      <c r="E24" s="25">
        <v>0</v>
      </c>
      <c r="F24" s="25">
        <v>0</v>
      </c>
      <c r="G24" s="25">
        <v>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25">
        <v>0</v>
      </c>
      <c r="O24" s="25">
        <v>0</v>
      </c>
    </row>
    <row r="25" spans="1:16" ht="61.5" customHeight="1" x14ac:dyDescent="0.3">
      <c r="A25" s="59" t="s">
        <v>24</v>
      </c>
      <c r="B25" s="10" t="s">
        <v>43</v>
      </c>
      <c r="C25" s="23"/>
      <c r="D25" s="37">
        <f>SUM(E25:G25)</f>
        <v>880628110.01999998</v>
      </c>
      <c r="E25" s="34">
        <f>SUM(E26:E32)</f>
        <v>13030100</v>
      </c>
      <c r="F25" s="34">
        <f>SUM(F26:F32)</f>
        <v>202593026.01999998</v>
      </c>
      <c r="G25" s="34">
        <f>SUM(G26:G32)</f>
        <v>665004984</v>
      </c>
      <c r="H25" s="34">
        <f>H26</f>
        <v>71317040.590000004</v>
      </c>
      <c r="I25" s="34">
        <f>I26</f>
        <v>0</v>
      </c>
      <c r="J25" s="34">
        <f>J26</f>
        <v>4692665.57</v>
      </c>
      <c r="K25" s="34">
        <f>K26</f>
        <v>66624375.020000003</v>
      </c>
      <c r="L25" s="9">
        <f t="shared" si="3"/>
        <v>8.0984288121781987</v>
      </c>
      <c r="M25" s="9">
        <v>0</v>
      </c>
      <c r="N25" s="9">
        <v>0</v>
      </c>
      <c r="O25" s="9">
        <f t="shared" ref="O25:O36" si="6">K25/G25*100</f>
        <v>10.018627923546511</v>
      </c>
    </row>
    <row r="26" spans="1:16" ht="45" customHeight="1" x14ac:dyDescent="0.3">
      <c r="A26" s="151" t="s">
        <v>25</v>
      </c>
      <c r="B26" s="124" t="s">
        <v>44</v>
      </c>
      <c r="C26" s="23" t="s">
        <v>20</v>
      </c>
      <c r="D26" s="25">
        <f t="shared" ref="D26:D32" si="7">F26+G26+E26</f>
        <v>142292293</v>
      </c>
      <c r="E26" s="25">
        <v>0</v>
      </c>
      <c r="F26" s="25">
        <v>9704600</v>
      </c>
      <c r="G26" s="26">
        <v>132587693</v>
      </c>
      <c r="H26" s="25">
        <f>I26+J26+K26</f>
        <v>71317040.590000004</v>
      </c>
      <c r="I26" s="25">
        <v>0</v>
      </c>
      <c r="J26" s="25">
        <v>4692665.57</v>
      </c>
      <c r="K26" s="25">
        <v>66624375.020000003</v>
      </c>
      <c r="L26" s="26">
        <f t="shared" si="3"/>
        <v>50.120100735181772</v>
      </c>
      <c r="M26" s="26">
        <v>0</v>
      </c>
      <c r="N26" s="26">
        <v>0</v>
      </c>
      <c r="O26" s="26">
        <f t="shared" si="6"/>
        <v>50.24929049787449</v>
      </c>
    </row>
    <row r="27" spans="1:16" ht="45" customHeight="1" x14ac:dyDescent="0.3">
      <c r="A27" s="152"/>
      <c r="B27" s="125"/>
      <c r="C27" s="23" t="s">
        <v>26</v>
      </c>
      <c r="D27" s="25">
        <f t="shared" si="7"/>
        <v>287925758</v>
      </c>
      <c r="E27" s="25">
        <v>0</v>
      </c>
      <c r="F27" s="25">
        <v>0</v>
      </c>
      <c r="G27" s="26">
        <v>287925758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6" ht="45" customHeight="1" x14ac:dyDescent="0.3">
      <c r="A28" s="151" t="s">
        <v>48</v>
      </c>
      <c r="B28" s="124" t="s">
        <v>45</v>
      </c>
      <c r="C28" s="23" t="s">
        <v>20</v>
      </c>
      <c r="D28" s="25">
        <f t="shared" si="7"/>
        <v>97259801.200000003</v>
      </c>
      <c r="E28" s="25">
        <v>0</v>
      </c>
      <c r="F28" s="25">
        <v>0</v>
      </c>
      <c r="G28" s="26">
        <v>97259801.200000003</v>
      </c>
      <c r="H28" s="25">
        <f>I28+J28+K28</f>
        <v>1430961.4</v>
      </c>
      <c r="I28" s="25">
        <v>0</v>
      </c>
      <c r="J28" s="25">
        <v>0</v>
      </c>
      <c r="K28" s="25">
        <v>1430961.4</v>
      </c>
      <c r="L28" s="26">
        <f t="shared" si="3"/>
        <v>1.4712773235650001</v>
      </c>
      <c r="M28" s="26">
        <v>0</v>
      </c>
      <c r="N28" s="26">
        <v>0</v>
      </c>
      <c r="O28" s="26">
        <f t="shared" si="6"/>
        <v>1.4712773235650001</v>
      </c>
    </row>
    <row r="29" spans="1:16" ht="45" customHeight="1" x14ac:dyDescent="0.3">
      <c r="A29" s="152"/>
      <c r="B29" s="125"/>
      <c r="C29" s="23" t="s">
        <v>26</v>
      </c>
      <c r="D29" s="25">
        <f t="shared" si="7"/>
        <v>0</v>
      </c>
      <c r="E29" s="25">
        <v>0</v>
      </c>
      <c r="F29" s="25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68" t="s">
        <v>49</v>
      </c>
      <c r="B30" s="22" t="s">
        <v>46</v>
      </c>
      <c r="C30" s="23" t="s">
        <v>20</v>
      </c>
      <c r="D30" s="25">
        <f t="shared" si="7"/>
        <v>84132395.819999993</v>
      </c>
      <c r="E30" s="25">
        <v>13030100</v>
      </c>
      <c r="F30" s="25">
        <v>58482412.82</v>
      </c>
      <c r="G30" s="26">
        <v>12619883</v>
      </c>
      <c r="H30" s="25"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v>0</v>
      </c>
      <c r="N30" s="26">
        <v>0</v>
      </c>
      <c r="O30" s="26">
        <f t="shared" si="6"/>
        <v>0</v>
      </c>
    </row>
    <row r="31" spans="1:16" ht="45" customHeight="1" x14ac:dyDescent="0.3">
      <c r="A31" s="68" t="s">
        <v>49</v>
      </c>
      <c r="B31" s="22" t="s">
        <v>72</v>
      </c>
      <c r="C31" s="23" t="s">
        <v>20</v>
      </c>
      <c r="D31" s="25">
        <f t="shared" si="7"/>
        <v>4017862</v>
      </c>
      <c r="E31" s="25">
        <v>0</v>
      </c>
      <c r="F31" s="25">
        <v>1906013.2</v>
      </c>
      <c r="G31" s="26">
        <v>2111848.7999999998</v>
      </c>
      <c r="H31" s="25">
        <v>0</v>
      </c>
      <c r="I31" s="25">
        <v>0</v>
      </c>
      <c r="J31" s="25">
        <v>0</v>
      </c>
      <c r="K31" s="25">
        <v>0</v>
      </c>
      <c r="L31" s="26">
        <f t="shared" si="3"/>
        <v>0</v>
      </c>
      <c r="M31" s="26">
        <v>0</v>
      </c>
      <c r="N31" s="26">
        <v>0</v>
      </c>
      <c r="O31" s="26">
        <f t="shared" si="6"/>
        <v>0</v>
      </c>
    </row>
    <row r="32" spans="1:16" ht="45" customHeight="1" x14ac:dyDescent="0.3">
      <c r="A32" s="68" t="s">
        <v>50</v>
      </c>
      <c r="B32" s="22" t="s">
        <v>47</v>
      </c>
      <c r="C32" s="23" t="s">
        <v>20</v>
      </c>
      <c r="D32" s="25">
        <f t="shared" si="7"/>
        <v>265000000</v>
      </c>
      <c r="E32" s="25">
        <v>0</v>
      </c>
      <c r="F32" s="25">
        <v>132500000</v>
      </c>
      <c r="G32" s="26">
        <v>132500000</v>
      </c>
      <c r="H32" s="25">
        <f>I32+J32+K32</f>
        <v>0</v>
      </c>
      <c r="I32" s="25">
        <v>0</v>
      </c>
      <c r="J32" s="25">
        <v>0</v>
      </c>
      <c r="K32" s="25">
        <v>0</v>
      </c>
      <c r="L32" s="26">
        <f t="shared" si="3"/>
        <v>0</v>
      </c>
      <c r="M32" s="26">
        <v>0</v>
      </c>
      <c r="N32" s="26">
        <v>0</v>
      </c>
      <c r="O32" s="26">
        <f t="shared" si="6"/>
        <v>0</v>
      </c>
    </row>
    <row r="33" spans="1:15" ht="47.25" customHeight="1" x14ac:dyDescent="0.3">
      <c r="A33" s="59" t="s">
        <v>51</v>
      </c>
      <c r="B33" s="10" t="s">
        <v>52</v>
      </c>
      <c r="C33" s="23"/>
      <c r="D33" s="34">
        <f t="shared" ref="D33:K33" si="8">D34</f>
        <v>288733725</v>
      </c>
      <c r="E33" s="34">
        <f t="shared" si="8"/>
        <v>0</v>
      </c>
      <c r="F33" s="34">
        <f t="shared" si="8"/>
        <v>0</v>
      </c>
      <c r="G33" s="34">
        <f t="shared" si="8"/>
        <v>288733725</v>
      </c>
      <c r="H33" s="34">
        <f t="shared" si="8"/>
        <v>108412837.23999999</v>
      </c>
      <c r="I33" s="34">
        <f t="shared" si="8"/>
        <v>0</v>
      </c>
      <c r="J33" s="34">
        <f t="shared" si="8"/>
        <v>0</v>
      </c>
      <c r="K33" s="34">
        <f t="shared" si="8"/>
        <v>108412837.23999999</v>
      </c>
      <c r="L33" s="9">
        <f t="shared" si="3"/>
        <v>37.547687662741851</v>
      </c>
      <c r="M33" s="9">
        <v>0</v>
      </c>
      <c r="N33" s="9">
        <v>0</v>
      </c>
      <c r="O33" s="9">
        <f t="shared" si="6"/>
        <v>37.547687662741851</v>
      </c>
    </row>
    <row r="34" spans="1:15" ht="45" customHeight="1" x14ac:dyDescent="0.3">
      <c r="A34" s="68" t="s">
        <v>54</v>
      </c>
      <c r="B34" s="22" t="s">
        <v>53</v>
      </c>
      <c r="C34" s="23" t="s">
        <v>20</v>
      </c>
      <c r="D34" s="25">
        <f>F34+G34+E34</f>
        <v>288733725</v>
      </c>
      <c r="E34" s="25">
        <v>0</v>
      </c>
      <c r="F34" s="25">
        <v>0</v>
      </c>
      <c r="G34" s="26">
        <v>288733725</v>
      </c>
      <c r="H34" s="25">
        <f>I34+J34+K34</f>
        <v>108412837.23999999</v>
      </c>
      <c r="I34" s="25">
        <v>0</v>
      </c>
      <c r="J34" s="25">
        <v>0</v>
      </c>
      <c r="K34" s="25">
        <v>108412837.23999999</v>
      </c>
      <c r="L34" s="26">
        <f t="shared" si="3"/>
        <v>37.547687662741851</v>
      </c>
      <c r="M34" s="26">
        <v>0</v>
      </c>
      <c r="N34" s="26">
        <v>0</v>
      </c>
      <c r="O34" s="26">
        <f t="shared" si="6"/>
        <v>37.547687662741851</v>
      </c>
    </row>
    <row r="35" spans="1:15" ht="114" customHeight="1" x14ac:dyDescent="0.3">
      <c r="A35" s="59" t="s">
        <v>55</v>
      </c>
      <c r="B35" s="10" t="s">
        <v>56</v>
      </c>
      <c r="C35" s="23"/>
      <c r="D35" s="34">
        <f>SUM(D36:D37)</f>
        <v>74072471</v>
      </c>
      <c r="E35" s="34">
        <f>E36</f>
        <v>0</v>
      </c>
      <c r="F35" s="34">
        <f>SUM(F36:F37)</f>
        <v>62961600</v>
      </c>
      <c r="G35" s="34">
        <f>SUM(G36:G37)</f>
        <v>11110871</v>
      </c>
      <c r="H35" s="34">
        <f>H36</f>
        <v>0</v>
      </c>
      <c r="I35" s="34">
        <f>I36</f>
        <v>0</v>
      </c>
      <c r="J35" s="34">
        <f>J36</f>
        <v>0</v>
      </c>
      <c r="K35" s="34">
        <f>K36</f>
        <v>0</v>
      </c>
      <c r="L35" s="9">
        <f t="shared" si="3"/>
        <v>0</v>
      </c>
      <c r="M35" s="9">
        <v>0</v>
      </c>
      <c r="N35" s="9">
        <v>0</v>
      </c>
      <c r="O35" s="9">
        <f t="shared" si="6"/>
        <v>0</v>
      </c>
    </row>
    <row r="36" spans="1:15" ht="45" customHeight="1" x14ac:dyDescent="0.3">
      <c r="A36" s="151" t="s">
        <v>58</v>
      </c>
      <c r="B36" s="124" t="s">
        <v>57</v>
      </c>
      <c r="C36" s="23" t="s">
        <v>20</v>
      </c>
      <c r="D36" s="25">
        <f>F36+G36+E36</f>
        <v>74072471</v>
      </c>
      <c r="E36" s="25">
        <v>0</v>
      </c>
      <c r="F36" s="25">
        <v>62961600</v>
      </c>
      <c r="G36" s="26">
        <v>11110871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f t="shared" si="3"/>
        <v>0</v>
      </c>
      <c r="M36" s="26">
        <v>0</v>
      </c>
      <c r="N36" s="26">
        <v>0</v>
      </c>
      <c r="O36" s="26">
        <f t="shared" si="6"/>
        <v>0</v>
      </c>
    </row>
    <row r="37" spans="1:15" ht="45" customHeight="1" x14ac:dyDescent="0.3">
      <c r="A37" s="152"/>
      <c r="B37" s="125"/>
      <c r="C37" s="23" t="s">
        <v>26</v>
      </c>
      <c r="D37" s="25">
        <f>F37+G37+E37</f>
        <v>0</v>
      </c>
      <c r="E37" s="25">
        <v>0</v>
      </c>
      <c r="F37" s="25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45.75" customHeight="1" x14ac:dyDescent="0.3">
      <c r="A38" s="59" t="s">
        <v>59</v>
      </c>
      <c r="B38" s="10" t="s">
        <v>65</v>
      </c>
      <c r="C38" s="23"/>
      <c r="D38" s="34">
        <f t="shared" ref="D38:K38" si="9">D39</f>
        <v>0</v>
      </c>
      <c r="E38" s="34">
        <f t="shared" si="9"/>
        <v>0</v>
      </c>
      <c r="F38" s="34">
        <f t="shared" si="9"/>
        <v>0</v>
      </c>
      <c r="G38" s="34">
        <f t="shared" si="9"/>
        <v>0</v>
      </c>
      <c r="H38" s="34">
        <f t="shared" si="9"/>
        <v>0</v>
      </c>
      <c r="I38" s="34">
        <f t="shared" si="9"/>
        <v>0</v>
      </c>
      <c r="J38" s="34">
        <f t="shared" si="9"/>
        <v>0</v>
      </c>
      <c r="K38" s="34">
        <f t="shared" si="9"/>
        <v>0</v>
      </c>
      <c r="L38" s="9">
        <v>0</v>
      </c>
      <c r="M38" s="9">
        <v>0</v>
      </c>
      <c r="N38" s="9">
        <v>0</v>
      </c>
      <c r="O38" s="9">
        <v>0</v>
      </c>
    </row>
    <row r="39" spans="1:15" ht="97.5" customHeight="1" x14ac:dyDescent="0.3">
      <c r="A39" s="68" t="s">
        <v>60</v>
      </c>
      <c r="B39" s="22" t="s">
        <v>61</v>
      </c>
      <c r="C39" s="23" t="s">
        <v>20</v>
      </c>
      <c r="D39" s="25">
        <f>F39+G39+E39</f>
        <v>0</v>
      </c>
      <c r="E39" s="25">
        <v>0</v>
      </c>
      <c r="F39" s="25">
        <v>0</v>
      </c>
      <c r="G39" s="26">
        <v>0</v>
      </c>
      <c r="H39" s="25">
        <f>I39+J39+K39</f>
        <v>0</v>
      </c>
      <c r="I39" s="25">
        <v>0</v>
      </c>
      <c r="J39" s="25">
        <v>0</v>
      </c>
      <c r="K39" s="25">
        <v>0</v>
      </c>
      <c r="L39" s="26">
        <v>0</v>
      </c>
      <c r="M39" s="26">
        <v>0</v>
      </c>
      <c r="N39" s="26">
        <v>0</v>
      </c>
      <c r="O39" s="26">
        <v>0</v>
      </c>
    </row>
    <row r="40" spans="1:15" ht="19.5" customHeight="1" x14ac:dyDescent="0.3">
      <c r="A40" s="4"/>
      <c r="B40" s="99"/>
      <c r="C40" s="99"/>
      <c r="D40" s="99"/>
      <c r="E40" s="99"/>
      <c r="F40" s="99"/>
      <c r="G40" s="99"/>
      <c r="H40" s="100"/>
      <c r="I40" s="100"/>
      <c r="J40" s="100"/>
      <c r="K40" s="100"/>
      <c r="L40" s="101"/>
      <c r="M40" s="101"/>
      <c r="N40" s="101"/>
      <c r="O40" s="10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x14ac:dyDescent="0.3">
      <c r="A50" s="4"/>
      <c r="B50" s="1"/>
      <c r="C50" s="1"/>
      <c r="D50" s="1"/>
      <c r="E50" s="1"/>
      <c r="F50" s="1"/>
      <c r="G50" s="1"/>
    </row>
    <row r="51" spans="1:15" x14ac:dyDescent="0.3">
      <c r="A51" s="4"/>
      <c r="B51" s="1"/>
      <c r="C51" s="1"/>
      <c r="D51" s="1"/>
      <c r="E51" s="1"/>
      <c r="F51" s="1"/>
      <c r="G51" s="1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  <row r="190" spans="1:15" s="5" customFormat="1" x14ac:dyDescent="0.3">
      <c r="A190" s="4"/>
      <c r="B190" s="1"/>
      <c r="C190" s="1"/>
      <c r="D190" s="1"/>
      <c r="E190" s="1"/>
      <c r="F190" s="1"/>
      <c r="G190" s="1"/>
      <c r="L190" s="6"/>
      <c r="M190" s="6"/>
      <c r="N190" s="6"/>
      <c r="O190" s="6"/>
    </row>
    <row r="191" spans="1:15" s="5" customFormat="1" x14ac:dyDescent="0.3">
      <c r="A191" s="4"/>
      <c r="B191" s="1"/>
      <c r="C191" s="1"/>
      <c r="D191" s="1"/>
      <c r="E191" s="1"/>
      <c r="F191" s="1"/>
      <c r="G191" s="1"/>
      <c r="L191" s="6"/>
      <c r="M191" s="6"/>
      <c r="N191" s="6"/>
      <c r="O191" s="6"/>
    </row>
  </sheetData>
  <mergeCells count="17">
    <mergeCell ref="A28:A29"/>
    <mergeCell ref="B28:B29"/>
    <mergeCell ref="A36:A37"/>
    <mergeCell ref="B36:B37"/>
    <mergeCell ref="A5:C5"/>
    <mergeCell ref="A13:A14"/>
    <mergeCell ref="B13:B14"/>
    <mergeCell ref="A17:A23"/>
    <mergeCell ref="B17:B23"/>
    <mergeCell ref="A26:A27"/>
    <mergeCell ref="B26:B27"/>
    <mergeCell ref="A1:O1"/>
    <mergeCell ref="A2:A3"/>
    <mergeCell ref="C2:C3"/>
    <mergeCell ref="D2:G2"/>
    <mergeCell ref="H2:K2"/>
    <mergeCell ref="L2:O2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view="pageBreakPreview" zoomScale="70" zoomScaleNormal="70" zoomScaleSheetLayoutView="70" workbookViewId="0">
      <pane ySplit="3" topLeftCell="A4" activePane="bottomLeft" state="frozen"/>
      <selection pane="bottomLeft" activeCell="F38" sqref="F38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133" t="s">
        <v>69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 s="1" customFormat="1" ht="36" customHeight="1" x14ac:dyDescent="0.3">
      <c r="A2" s="143" t="s">
        <v>0</v>
      </c>
      <c r="B2" s="39" t="s">
        <v>1</v>
      </c>
      <c r="C2" s="144" t="s">
        <v>8</v>
      </c>
      <c r="D2" s="145" t="s">
        <v>70</v>
      </c>
      <c r="E2" s="146"/>
      <c r="F2" s="146"/>
      <c r="G2" s="146"/>
      <c r="H2" s="147" t="s">
        <v>82</v>
      </c>
      <c r="I2" s="148"/>
      <c r="J2" s="148"/>
      <c r="K2" s="149"/>
      <c r="L2" s="150" t="s">
        <v>12</v>
      </c>
      <c r="M2" s="150"/>
      <c r="N2" s="150"/>
      <c r="O2" s="150"/>
    </row>
    <row r="3" spans="1:15" s="1" customFormat="1" ht="39.75" customHeight="1" x14ac:dyDescent="0.3">
      <c r="A3" s="143"/>
      <c r="B3" s="40" t="s">
        <v>2</v>
      </c>
      <c r="C3" s="144"/>
      <c r="D3" s="73" t="s">
        <v>9</v>
      </c>
      <c r="E3" s="73" t="s">
        <v>19</v>
      </c>
      <c r="F3" s="73" t="s">
        <v>10</v>
      </c>
      <c r="G3" s="73" t="s">
        <v>11</v>
      </c>
      <c r="H3" s="73" t="s">
        <v>9</v>
      </c>
      <c r="I3" s="73" t="s">
        <v>19</v>
      </c>
      <c r="J3" s="73" t="s">
        <v>10</v>
      </c>
      <c r="K3" s="73" t="s">
        <v>11</v>
      </c>
      <c r="L3" s="74" t="s">
        <v>13</v>
      </c>
      <c r="M3" s="73" t="s">
        <v>19</v>
      </c>
      <c r="N3" s="74" t="s">
        <v>10</v>
      </c>
      <c r="O3" s="73" t="s">
        <v>11</v>
      </c>
    </row>
    <row r="4" spans="1:15" s="1" customFormat="1" ht="21.75" customHeight="1" x14ac:dyDescent="0.3">
      <c r="A4" s="72" t="s">
        <v>3</v>
      </c>
      <c r="B4" s="44">
        <v>2</v>
      </c>
      <c r="C4" s="45">
        <v>3</v>
      </c>
      <c r="D4" s="45">
        <v>4</v>
      </c>
      <c r="E4" s="45">
        <v>5</v>
      </c>
      <c r="F4" s="44">
        <v>6</v>
      </c>
      <c r="G4" s="45">
        <v>7</v>
      </c>
      <c r="H4" s="45">
        <v>8</v>
      </c>
      <c r="I4" s="45">
        <v>9</v>
      </c>
      <c r="J4" s="44">
        <v>10</v>
      </c>
      <c r="K4" s="45">
        <v>11</v>
      </c>
      <c r="L4" s="45">
        <v>12</v>
      </c>
      <c r="M4" s="45">
        <v>13</v>
      </c>
      <c r="N4" s="45">
        <v>14</v>
      </c>
      <c r="O4" s="45">
        <v>15</v>
      </c>
    </row>
    <row r="5" spans="1:15" s="1" customFormat="1" ht="40.5" customHeight="1" x14ac:dyDescent="0.3">
      <c r="A5" s="153" t="s">
        <v>14</v>
      </c>
      <c r="B5" s="154"/>
      <c r="C5" s="155"/>
      <c r="D5" s="8">
        <f>SUM(E5:G5)</f>
        <v>1638867207</v>
      </c>
      <c r="E5" s="8">
        <f>SUM(E6,E12,E16,E25,E32,E34,E37)</f>
        <v>13030100</v>
      </c>
      <c r="F5" s="8">
        <f>SUM(F6,F12,F16,F25,F32,F34)</f>
        <v>459159300</v>
      </c>
      <c r="G5" s="8">
        <f>SUM(G6,G12,G16,G25,G32,G34,G37,G39)</f>
        <v>1166677807</v>
      </c>
      <c r="H5" s="8">
        <f>H6+H10+H16+H25</f>
        <v>59368170.090000004</v>
      </c>
      <c r="I5" s="8">
        <f>I6+I10+I16+I25</f>
        <v>0</v>
      </c>
      <c r="J5" s="8">
        <f>J6+J10+J16+J25</f>
        <v>476478.51</v>
      </c>
      <c r="K5" s="8">
        <f>K6+K10+K16+K25</f>
        <v>58891691.580000006</v>
      </c>
      <c r="L5" s="9">
        <f t="shared" ref="L5:L14" si="0">H5/D5*100</f>
        <v>3.6225125401511558</v>
      </c>
      <c r="M5" s="9">
        <v>0</v>
      </c>
      <c r="N5" s="16">
        <f>J5*100/F5</f>
        <v>0.10377193928120371</v>
      </c>
      <c r="O5" s="16">
        <f>K5/G5*100</f>
        <v>5.047811077458852</v>
      </c>
    </row>
    <row r="6" spans="1:15" s="1" customFormat="1" ht="43.5" customHeight="1" x14ac:dyDescent="0.3">
      <c r="A6" s="49" t="s">
        <v>3</v>
      </c>
      <c r="B6" s="50" t="s">
        <v>29</v>
      </c>
      <c r="C6" s="50"/>
      <c r="D6" s="8">
        <f>SUM(D7:D11)</f>
        <v>445491045</v>
      </c>
      <c r="E6" s="8">
        <f>SUM(E7:E11)</f>
        <v>0</v>
      </c>
      <c r="F6" s="8">
        <f>SUM(F7:F11)</f>
        <v>263612700</v>
      </c>
      <c r="G6" s="8">
        <f>SUM(G7:G11)</f>
        <v>181878345</v>
      </c>
      <c r="H6" s="8">
        <f>SUM(H7:H9)</f>
        <v>550094.88</v>
      </c>
      <c r="I6" s="8">
        <f>SUM(I7:I9)</f>
        <v>0</v>
      </c>
      <c r="J6" s="8">
        <f>SUM(J7:J9)</f>
        <v>0</v>
      </c>
      <c r="K6" s="8">
        <f>SUM(K7:K9)</f>
        <v>550094.88</v>
      </c>
      <c r="L6" s="9">
        <f t="shared" si="0"/>
        <v>0.12348056962626487</v>
      </c>
      <c r="M6" s="9">
        <v>0</v>
      </c>
      <c r="N6" s="16">
        <v>0</v>
      </c>
      <c r="O6" s="16">
        <f>K6*100/G6</f>
        <v>0.30245210335513006</v>
      </c>
    </row>
    <row r="7" spans="1:15" s="1" customFormat="1" ht="67.5" customHeight="1" x14ac:dyDescent="0.3">
      <c r="A7" s="51" t="s">
        <v>4</v>
      </c>
      <c r="B7" s="52" t="s">
        <v>30</v>
      </c>
      <c r="C7" s="53" t="s">
        <v>26</v>
      </c>
      <c r="D7" s="80">
        <f>G7</f>
        <v>154624831</v>
      </c>
      <c r="E7" s="24">
        <v>0</v>
      </c>
      <c r="F7" s="24">
        <v>0</v>
      </c>
      <c r="G7" s="25">
        <v>154624831</v>
      </c>
      <c r="H7" s="24">
        <f>J7+K7+I7</f>
        <v>0</v>
      </c>
      <c r="I7" s="24">
        <v>0</v>
      </c>
      <c r="J7" s="24">
        <v>0</v>
      </c>
      <c r="K7" s="24">
        <v>0</v>
      </c>
      <c r="L7" s="9">
        <f t="shared" si="0"/>
        <v>0</v>
      </c>
      <c r="M7" s="26">
        <v>0</v>
      </c>
      <c r="N7" s="27">
        <v>0</v>
      </c>
      <c r="O7" s="27">
        <f>K7*100/G7</f>
        <v>0</v>
      </c>
    </row>
    <row r="8" spans="1:15" s="1" customFormat="1" ht="81.75" customHeight="1" x14ac:dyDescent="0.3">
      <c r="A8" s="51" t="s">
        <v>5</v>
      </c>
      <c r="B8" s="52" t="s">
        <v>31</v>
      </c>
      <c r="C8" s="53" t="s">
        <v>20</v>
      </c>
      <c r="D8" s="24">
        <f>F8+G8+E8</f>
        <v>0</v>
      </c>
      <c r="E8" s="24">
        <v>0</v>
      </c>
      <c r="F8" s="24">
        <v>0</v>
      </c>
      <c r="G8" s="24">
        <v>0</v>
      </c>
      <c r="H8" s="24">
        <f>J8+K8+I8</f>
        <v>0</v>
      </c>
      <c r="I8" s="24">
        <v>0</v>
      </c>
      <c r="J8" s="24">
        <v>0</v>
      </c>
      <c r="K8" s="24">
        <v>0</v>
      </c>
      <c r="L8" s="26">
        <v>0</v>
      </c>
      <c r="M8" s="26">
        <v>0</v>
      </c>
      <c r="N8" s="27">
        <v>0</v>
      </c>
      <c r="O8" s="27">
        <v>0</v>
      </c>
    </row>
    <row r="9" spans="1:15" s="1" customFormat="1" ht="64.5" customHeight="1" x14ac:dyDescent="0.3">
      <c r="A9" s="51" t="s">
        <v>22</v>
      </c>
      <c r="B9" s="52" t="s">
        <v>32</v>
      </c>
      <c r="C9" s="53" t="s">
        <v>20</v>
      </c>
      <c r="D9" s="24">
        <f>F9+G9</f>
        <v>13379114</v>
      </c>
      <c r="E9" s="26">
        <v>0</v>
      </c>
      <c r="F9" s="26">
        <v>0</v>
      </c>
      <c r="G9" s="24">
        <v>13379114</v>
      </c>
      <c r="H9" s="24">
        <f>J9+K9+I9</f>
        <v>550094.88</v>
      </c>
      <c r="I9" s="24">
        <v>0</v>
      </c>
      <c r="J9" s="24">
        <v>0</v>
      </c>
      <c r="K9" s="24">
        <v>550094.88</v>
      </c>
      <c r="L9" s="26">
        <f t="shared" si="0"/>
        <v>4.111594235612313</v>
      </c>
      <c r="M9" s="26">
        <v>0</v>
      </c>
      <c r="N9" s="27">
        <v>0</v>
      </c>
      <c r="O9" s="27">
        <f>K9/G9*100</f>
        <v>4.111594235612313</v>
      </c>
    </row>
    <row r="10" spans="1:15" s="1" customFormat="1" ht="32.25" customHeight="1" x14ac:dyDescent="0.3">
      <c r="A10" s="51" t="s">
        <v>35</v>
      </c>
      <c r="B10" s="52" t="s">
        <v>33</v>
      </c>
      <c r="C10" s="53" t="s">
        <v>26</v>
      </c>
      <c r="D10" s="24">
        <v>0</v>
      </c>
      <c r="E10" s="26">
        <v>0</v>
      </c>
      <c r="F10" s="26">
        <v>0</v>
      </c>
      <c r="G10" s="24">
        <v>0</v>
      </c>
      <c r="H10" s="24">
        <f>J10+K10+I10</f>
        <v>0</v>
      </c>
      <c r="I10" s="24">
        <v>0</v>
      </c>
      <c r="J10" s="24">
        <v>0</v>
      </c>
      <c r="K10" s="24">
        <v>0</v>
      </c>
      <c r="L10" s="26">
        <v>0</v>
      </c>
      <c r="M10" s="26">
        <v>0</v>
      </c>
      <c r="N10" s="27">
        <v>0</v>
      </c>
      <c r="O10" s="27">
        <v>0</v>
      </c>
    </row>
    <row r="11" spans="1:15" s="1" customFormat="1" ht="32.25" customHeight="1" x14ac:dyDescent="0.3">
      <c r="A11" s="51" t="s">
        <v>36</v>
      </c>
      <c r="B11" s="58" t="s">
        <v>34</v>
      </c>
      <c r="C11" s="53" t="s">
        <v>26</v>
      </c>
      <c r="D11" s="24">
        <f>F11+G11</f>
        <v>277487100</v>
      </c>
      <c r="E11" s="26">
        <v>0</v>
      </c>
      <c r="F11" s="26">
        <v>263612700</v>
      </c>
      <c r="G11" s="24">
        <v>13874400</v>
      </c>
      <c r="H11" s="24">
        <f>J11+K11+I11</f>
        <v>0</v>
      </c>
      <c r="I11" s="24">
        <v>0</v>
      </c>
      <c r="J11" s="24">
        <v>0</v>
      </c>
      <c r="K11" s="24">
        <v>0</v>
      </c>
      <c r="L11" s="26">
        <v>0</v>
      </c>
      <c r="M11" s="26">
        <v>0</v>
      </c>
      <c r="N11" s="27">
        <v>0</v>
      </c>
      <c r="O11" s="27">
        <v>0</v>
      </c>
    </row>
    <row r="12" spans="1:15" s="1" customFormat="1" ht="43.5" customHeight="1" x14ac:dyDescent="0.3">
      <c r="A12" s="59" t="s">
        <v>15</v>
      </c>
      <c r="B12" s="50" t="s">
        <v>37</v>
      </c>
      <c r="C12" s="50"/>
      <c r="D12" s="8">
        <f t="shared" ref="D12:K12" si="1">SUM(D13:D15)</f>
        <v>35398934</v>
      </c>
      <c r="E12" s="8">
        <f t="shared" si="1"/>
        <v>0</v>
      </c>
      <c r="F12" s="8">
        <f t="shared" si="1"/>
        <v>0</v>
      </c>
      <c r="G12" s="8">
        <f t="shared" si="1"/>
        <v>35398934</v>
      </c>
      <c r="H12" s="8">
        <f t="shared" si="1"/>
        <v>3432689.2800000003</v>
      </c>
      <c r="I12" s="8">
        <f t="shared" si="1"/>
        <v>0</v>
      </c>
      <c r="J12" s="8">
        <f t="shared" si="1"/>
        <v>0</v>
      </c>
      <c r="K12" s="8">
        <f t="shared" si="1"/>
        <v>3432689.2800000003</v>
      </c>
      <c r="L12" s="9">
        <f t="shared" si="0"/>
        <v>9.6971543832365121</v>
      </c>
      <c r="M12" s="9">
        <v>0</v>
      </c>
      <c r="N12" s="16">
        <v>0</v>
      </c>
      <c r="O12" s="16">
        <f>K12*100/G12</f>
        <v>9.6971543832365121</v>
      </c>
    </row>
    <row r="13" spans="1:15" s="1" customFormat="1" ht="32.25" customHeight="1" x14ac:dyDescent="0.3">
      <c r="A13" s="156" t="s">
        <v>6</v>
      </c>
      <c r="B13" s="159" t="s">
        <v>38</v>
      </c>
      <c r="C13" s="60" t="s">
        <v>20</v>
      </c>
      <c r="D13" s="24">
        <f>F13+G13+E13</f>
        <v>33809934</v>
      </c>
      <c r="E13" s="24">
        <v>0</v>
      </c>
      <c r="F13" s="24">
        <v>0</v>
      </c>
      <c r="G13" s="24">
        <v>33809934</v>
      </c>
      <c r="H13" s="24">
        <f>J13+K13+I13</f>
        <v>3023204.74</v>
      </c>
      <c r="I13" s="24">
        <v>0</v>
      </c>
      <c r="J13" s="24">
        <v>0</v>
      </c>
      <c r="K13" s="25">
        <v>3023204.74</v>
      </c>
      <c r="L13" s="26">
        <f t="shared" si="0"/>
        <v>8.9417646896323433</v>
      </c>
      <c r="M13" s="26">
        <v>0</v>
      </c>
      <c r="N13" s="31">
        <v>0</v>
      </c>
      <c r="O13" s="31">
        <f t="shared" ref="O13:O18" si="2">K13/G13*100</f>
        <v>8.9417646896323433</v>
      </c>
    </row>
    <row r="14" spans="1:15" s="1" customFormat="1" ht="32.25" customHeight="1" x14ac:dyDescent="0.3">
      <c r="A14" s="158"/>
      <c r="B14" s="160"/>
      <c r="C14" s="53" t="s">
        <v>21</v>
      </c>
      <c r="D14" s="24">
        <f>F14+G14+E14</f>
        <v>1589000</v>
      </c>
      <c r="E14" s="24">
        <v>0</v>
      </c>
      <c r="F14" s="24">
        <v>0</v>
      </c>
      <c r="G14" s="24">
        <v>1589000</v>
      </c>
      <c r="H14" s="24">
        <f>J14+K14+I14</f>
        <v>409484.54</v>
      </c>
      <c r="I14" s="24">
        <v>0</v>
      </c>
      <c r="J14" s="24">
        <v>0</v>
      </c>
      <c r="K14" s="25">
        <v>409484.54</v>
      </c>
      <c r="L14" s="26">
        <f t="shared" si="0"/>
        <v>25.76995217117684</v>
      </c>
      <c r="M14" s="26">
        <v>0</v>
      </c>
      <c r="N14" s="31">
        <v>0</v>
      </c>
      <c r="O14" s="31">
        <f>K14/G14*100</f>
        <v>25.76995217117684</v>
      </c>
    </row>
    <row r="15" spans="1:15" s="1" customFormat="1" ht="37.5" customHeight="1" x14ac:dyDescent="0.3">
      <c r="A15" s="71" t="s">
        <v>7</v>
      </c>
      <c r="B15" s="70" t="s">
        <v>39</v>
      </c>
      <c r="C15" s="60" t="s">
        <v>20</v>
      </c>
      <c r="D15" s="24">
        <f>F15+G15+E15</f>
        <v>0</v>
      </c>
      <c r="E15" s="24">
        <v>0</v>
      </c>
      <c r="F15" s="24">
        <v>0</v>
      </c>
      <c r="G15" s="24">
        <v>0</v>
      </c>
      <c r="H15" s="24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16">
        <v>0</v>
      </c>
      <c r="O15" s="16">
        <v>0</v>
      </c>
    </row>
    <row r="16" spans="1:15" ht="45" customHeight="1" x14ac:dyDescent="0.3">
      <c r="A16" s="59" t="s">
        <v>16</v>
      </c>
      <c r="B16" s="50" t="s">
        <v>40</v>
      </c>
      <c r="C16" s="60"/>
      <c r="D16" s="34">
        <f>SUM(D17:D24)</f>
        <v>17158747</v>
      </c>
      <c r="E16" s="8">
        <f>SUM(E17:E24)</f>
        <v>0</v>
      </c>
      <c r="F16" s="8">
        <f>SUM(F17:F24)</f>
        <v>0</v>
      </c>
      <c r="G16" s="8">
        <f>SUM(G17:G24)</f>
        <v>17158747</v>
      </c>
      <c r="H16" s="8">
        <f>H17+H24</f>
        <v>0</v>
      </c>
      <c r="I16" s="8">
        <f>I17+I24</f>
        <v>0</v>
      </c>
      <c r="J16" s="8">
        <f>J17+J24</f>
        <v>0</v>
      </c>
      <c r="K16" s="8">
        <f>K17+K24</f>
        <v>0</v>
      </c>
      <c r="L16" s="9">
        <f t="shared" ref="L16:L35" si="3">H16/D16*100</f>
        <v>0</v>
      </c>
      <c r="M16" s="9">
        <v>0</v>
      </c>
      <c r="N16" s="16">
        <v>0</v>
      </c>
      <c r="O16" s="16">
        <f t="shared" si="2"/>
        <v>0</v>
      </c>
    </row>
    <row r="17" spans="1:16" ht="80.25" customHeight="1" x14ac:dyDescent="0.3">
      <c r="A17" s="156" t="s">
        <v>17</v>
      </c>
      <c r="B17" s="159" t="s">
        <v>41</v>
      </c>
      <c r="C17" s="65" t="s">
        <v>62</v>
      </c>
      <c r="D17" s="24">
        <f t="shared" ref="D17:D24" si="4">F17+G17+E17</f>
        <v>285000</v>
      </c>
      <c r="E17" s="24">
        <v>0</v>
      </c>
      <c r="F17" s="24">
        <v>0</v>
      </c>
      <c r="G17" s="24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31">
        <v>0</v>
      </c>
      <c r="O17" s="31">
        <f t="shared" si="2"/>
        <v>0</v>
      </c>
    </row>
    <row r="18" spans="1:16" ht="68.25" customHeight="1" x14ac:dyDescent="0.3">
      <c r="A18" s="157"/>
      <c r="B18" s="161"/>
      <c r="C18" s="60" t="s">
        <v>18</v>
      </c>
      <c r="D18" s="24">
        <f t="shared" si="4"/>
        <v>15046747</v>
      </c>
      <c r="E18" s="24">
        <v>0</v>
      </c>
      <c r="F18" s="24">
        <v>0</v>
      </c>
      <c r="G18" s="24">
        <v>15046747</v>
      </c>
      <c r="H18" s="25">
        <f t="shared" si="5"/>
        <v>4475460</v>
      </c>
      <c r="I18" s="25">
        <v>0</v>
      </c>
      <c r="J18" s="25">
        <v>0</v>
      </c>
      <c r="K18" s="25">
        <v>4475460</v>
      </c>
      <c r="L18" s="26">
        <f t="shared" si="3"/>
        <v>29.743704735648173</v>
      </c>
      <c r="M18" s="26">
        <v>0</v>
      </c>
      <c r="N18" s="31">
        <v>0</v>
      </c>
      <c r="O18" s="31">
        <f t="shared" si="2"/>
        <v>29.743704735648173</v>
      </c>
    </row>
    <row r="19" spans="1:16" ht="68.25" customHeight="1" x14ac:dyDescent="0.3">
      <c r="A19" s="157"/>
      <c r="B19" s="161"/>
      <c r="C19" s="53" t="s">
        <v>64</v>
      </c>
      <c r="D19" s="24">
        <f t="shared" si="4"/>
        <v>795000</v>
      </c>
      <c r="E19" s="24">
        <v>0</v>
      </c>
      <c r="F19" s="24">
        <v>0</v>
      </c>
      <c r="G19" s="24">
        <v>795000</v>
      </c>
      <c r="H19" s="25">
        <f t="shared" si="5"/>
        <v>0</v>
      </c>
      <c r="I19" s="25">
        <v>0</v>
      </c>
      <c r="J19" s="25">
        <v>0</v>
      </c>
      <c r="K19" s="25">
        <v>0</v>
      </c>
      <c r="L19" s="26">
        <f t="shared" si="3"/>
        <v>0</v>
      </c>
      <c r="M19" s="26">
        <v>0</v>
      </c>
      <c r="N19" s="31">
        <v>0</v>
      </c>
      <c r="O19" s="31">
        <f>K19/G19*100</f>
        <v>0</v>
      </c>
    </row>
    <row r="20" spans="1:16" ht="68.25" customHeight="1" x14ac:dyDescent="0.3">
      <c r="A20" s="157"/>
      <c r="B20" s="161"/>
      <c r="C20" s="53" t="s">
        <v>63</v>
      </c>
      <c r="D20" s="24">
        <f t="shared" si="4"/>
        <v>200000</v>
      </c>
      <c r="E20" s="24">
        <v>0</v>
      </c>
      <c r="F20" s="24">
        <v>0</v>
      </c>
      <c r="G20" s="24">
        <v>200000</v>
      </c>
      <c r="H20" s="25">
        <f t="shared" si="5"/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31">
        <v>0</v>
      </c>
      <c r="O20" s="31">
        <f>K20/G20*100</f>
        <v>0</v>
      </c>
    </row>
    <row r="21" spans="1:16" ht="68.25" customHeight="1" x14ac:dyDescent="0.3">
      <c r="A21" s="157"/>
      <c r="B21" s="161"/>
      <c r="C21" s="60" t="s">
        <v>20</v>
      </c>
      <c r="D21" s="24">
        <f t="shared" si="4"/>
        <v>0</v>
      </c>
      <c r="E21" s="24">
        <v>0</v>
      </c>
      <c r="F21" s="24">
        <v>0</v>
      </c>
      <c r="G21" s="24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31">
        <v>0</v>
      </c>
      <c r="O21" s="31">
        <v>0</v>
      </c>
    </row>
    <row r="22" spans="1:16" ht="68.25" customHeight="1" x14ac:dyDescent="0.3">
      <c r="A22" s="157"/>
      <c r="B22" s="161"/>
      <c r="C22" s="53" t="s">
        <v>26</v>
      </c>
      <c r="D22" s="24">
        <f t="shared" si="4"/>
        <v>11200</v>
      </c>
      <c r="E22" s="24">
        <v>0</v>
      </c>
      <c r="F22" s="24">
        <v>0</v>
      </c>
      <c r="G22" s="24">
        <v>11200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31">
        <v>0</v>
      </c>
      <c r="O22" s="31">
        <v>0</v>
      </c>
      <c r="P22" s="20"/>
    </row>
    <row r="23" spans="1:16" ht="68.25" customHeight="1" x14ac:dyDescent="0.3">
      <c r="A23" s="158"/>
      <c r="B23" s="160"/>
      <c r="C23" s="53" t="s">
        <v>21</v>
      </c>
      <c r="D23" s="24">
        <f t="shared" si="4"/>
        <v>0</v>
      </c>
      <c r="E23" s="24">
        <v>0</v>
      </c>
      <c r="F23" s="24">
        <v>0</v>
      </c>
      <c r="G23" s="24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31">
        <v>0</v>
      </c>
      <c r="O23" s="31">
        <v>0</v>
      </c>
    </row>
    <row r="24" spans="1:16" ht="58.5" customHeight="1" x14ac:dyDescent="0.3">
      <c r="A24" s="69" t="s">
        <v>23</v>
      </c>
      <c r="B24" s="70" t="s">
        <v>42</v>
      </c>
      <c r="C24" s="60" t="s">
        <v>20</v>
      </c>
      <c r="D24" s="24">
        <f t="shared" si="4"/>
        <v>820800</v>
      </c>
      <c r="E24" s="24">
        <v>0</v>
      </c>
      <c r="F24" s="24">
        <v>0</v>
      </c>
      <c r="G24" s="24">
        <v>820800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31">
        <v>0</v>
      </c>
      <c r="O24" s="31">
        <v>0</v>
      </c>
    </row>
    <row r="25" spans="1:16" ht="61.5" customHeight="1" x14ac:dyDescent="0.3">
      <c r="A25" s="59" t="s">
        <v>24</v>
      </c>
      <c r="B25" s="50" t="s">
        <v>43</v>
      </c>
      <c r="C25" s="60"/>
      <c r="D25" s="37">
        <f>SUM(E25:G25)</f>
        <v>814122912</v>
      </c>
      <c r="E25" s="8">
        <f>SUM(E26:E31)</f>
        <v>13030100</v>
      </c>
      <c r="F25" s="8">
        <f>SUM(F26:F31)</f>
        <v>162585000</v>
      </c>
      <c r="G25" s="8">
        <f>SUM(G26:G31)</f>
        <v>638507812</v>
      </c>
      <c r="H25" s="8">
        <f>H26</f>
        <v>58818075.210000001</v>
      </c>
      <c r="I25" s="8">
        <f>I26</f>
        <v>0</v>
      </c>
      <c r="J25" s="8">
        <f>J26</f>
        <v>476478.51</v>
      </c>
      <c r="K25" s="8">
        <f>K26</f>
        <v>58341596.700000003</v>
      </c>
      <c r="L25" s="9">
        <f t="shared" si="3"/>
        <v>7.224716850862932</v>
      </c>
      <c r="M25" s="9">
        <v>0</v>
      </c>
      <c r="N25" s="9">
        <v>0</v>
      </c>
      <c r="O25" s="9">
        <f t="shared" ref="O25:O35" si="6">K25/G25*100</f>
        <v>9.1371782151351351</v>
      </c>
    </row>
    <row r="26" spans="1:16" ht="45" customHeight="1" x14ac:dyDescent="0.3">
      <c r="A26" s="151" t="s">
        <v>25</v>
      </c>
      <c r="B26" s="159" t="s">
        <v>44</v>
      </c>
      <c r="C26" s="53" t="s">
        <v>20</v>
      </c>
      <c r="D26" s="24">
        <f t="shared" ref="D26:D31" si="7">F26+G26+E26</f>
        <v>137522466</v>
      </c>
      <c r="E26" s="24">
        <v>0</v>
      </c>
      <c r="F26" s="24">
        <v>9704600</v>
      </c>
      <c r="G26" s="26">
        <v>127817866</v>
      </c>
      <c r="H26" s="25">
        <f>I26+J26+K26</f>
        <v>58818075.210000001</v>
      </c>
      <c r="I26" s="25">
        <v>0</v>
      </c>
      <c r="J26" s="25">
        <v>476478.51</v>
      </c>
      <c r="K26" s="25">
        <v>58341596.700000003</v>
      </c>
      <c r="L26" s="26">
        <f t="shared" si="3"/>
        <v>42.769793853173056</v>
      </c>
      <c r="M26" s="26">
        <v>0</v>
      </c>
      <c r="N26" s="26">
        <v>0</v>
      </c>
      <c r="O26" s="26">
        <f t="shared" si="6"/>
        <v>45.644320724303128</v>
      </c>
    </row>
    <row r="27" spans="1:16" ht="45" customHeight="1" x14ac:dyDescent="0.3">
      <c r="A27" s="152"/>
      <c r="B27" s="160"/>
      <c r="C27" s="53" t="s">
        <v>26</v>
      </c>
      <c r="D27" s="24">
        <f t="shared" si="7"/>
        <v>287925758</v>
      </c>
      <c r="E27" s="24">
        <v>0</v>
      </c>
      <c r="F27" s="24">
        <v>0</v>
      </c>
      <c r="G27" s="26">
        <v>287925758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6" ht="45" customHeight="1" x14ac:dyDescent="0.3">
      <c r="A28" s="151" t="s">
        <v>48</v>
      </c>
      <c r="B28" s="159" t="s">
        <v>45</v>
      </c>
      <c r="C28" s="53" t="s">
        <v>20</v>
      </c>
      <c r="D28" s="24">
        <f t="shared" si="7"/>
        <v>84368188</v>
      </c>
      <c r="E28" s="24">
        <v>0</v>
      </c>
      <c r="F28" s="24">
        <v>0</v>
      </c>
      <c r="G28" s="26">
        <v>84368188</v>
      </c>
      <c r="H28" s="25">
        <f>I28+J28+K28</f>
        <v>155436.94</v>
      </c>
      <c r="I28" s="25">
        <v>0</v>
      </c>
      <c r="J28" s="25">
        <v>0</v>
      </c>
      <c r="K28" s="25">
        <v>155436.94</v>
      </c>
      <c r="L28" s="26">
        <f t="shared" si="3"/>
        <v>0.1842364328128038</v>
      </c>
      <c r="M28" s="26">
        <v>0</v>
      </c>
      <c r="N28" s="26">
        <v>0</v>
      </c>
      <c r="O28" s="26">
        <f t="shared" si="6"/>
        <v>0.1842364328128038</v>
      </c>
    </row>
    <row r="29" spans="1:16" ht="45" customHeight="1" x14ac:dyDescent="0.3">
      <c r="A29" s="152"/>
      <c r="B29" s="160"/>
      <c r="C29" s="53" t="s">
        <v>26</v>
      </c>
      <c r="D29" s="24">
        <f t="shared" si="7"/>
        <v>0</v>
      </c>
      <c r="E29" s="24">
        <v>0</v>
      </c>
      <c r="F29" s="24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68" t="s">
        <v>49</v>
      </c>
      <c r="B30" s="52" t="s">
        <v>46</v>
      </c>
      <c r="C30" s="53" t="s">
        <v>20</v>
      </c>
      <c r="D30" s="24">
        <f t="shared" si="7"/>
        <v>39306500</v>
      </c>
      <c r="E30" s="24">
        <v>13030100</v>
      </c>
      <c r="F30" s="24">
        <v>20380400</v>
      </c>
      <c r="G30" s="26">
        <v>5896000</v>
      </c>
      <c r="H30" s="25"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v>0</v>
      </c>
      <c r="N30" s="26">
        <v>0</v>
      </c>
      <c r="O30" s="26">
        <f t="shared" si="6"/>
        <v>0</v>
      </c>
    </row>
    <row r="31" spans="1:16" ht="45" customHeight="1" x14ac:dyDescent="0.3">
      <c r="A31" s="68" t="s">
        <v>50</v>
      </c>
      <c r="B31" s="52" t="s">
        <v>47</v>
      </c>
      <c r="C31" s="53" t="s">
        <v>20</v>
      </c>
      <c r="D31" s="24">
        <f t="shared" si="7"/>
        <v>265000000</v>
      </c>
      <c r="E31" s="24">
        <v>0</v>
      </c>
      <c r="F31" s="24">
        <v>132500000</v>
      </c>
      <c r="G31" s="26">
        <v>132500000</v>
      </c>
      <c r="H31" s="25">
        <f>I31+J31+K31</f>
        <v>0</v>
      </c>
      <c r="I31" s="25">
        <v>0</v>
      </c>
      <c r="J31" s="25">
        <v>0</v>
      </c>
      <c r="K31" s="25">
        <v>0</v>
      </c>
      <c r="L31" s="26">
        <v>0</v>
      </c>
      <c r="M31" s="26">
        <v>0</v>
      </c>
      <c r="N31" s="26">
        <v>0</v>
      </c>
      <c r="O31" s="26">
        <v>0</v>
      </c>
    </row>
    <row r="32" spans="1:16" ht="47.25" customHeight="1" x14ac:dyDescent="0.3">
      <c r="A32" s="59" t="s">
        <v>51</v>
      </c>
      <c r="B32" s="50" t="s">
        <v>52</v>
      </c>
      <c r="C32" s="60"/>
      <c r="D32" s="34">
        <f t="shared" ref="D32:K32" si="8">D33</f>
        <v>283763143</v>
      </c>
      <c r="E32" s="8">
        <f t="shared" si="8"/>
        <v>0</v>
      </c>
      <c r="F32" s="8">
        <f t="shared" si="8"/>
        <v>0</v>
      </c>
      <c r="G32" s="8">
        <f t="shared" si="8"/>
        <v>283763143</v>
      </c>
      <c r="H32" s="8">
        <f t="shared" si="8"/>
        <v>94362725.569999993</v>
      </c>
      <c r="I32" s="8">
        <f t="shared" si="8"/>
        <v>0</v>
      </c>
      <c r="J32" s="8">
        <f t="shared" si="8"/>
        <v>0</v>
      </c>
      <c r="K32" s="8">
        <f t="shared" si="8"/>
        <v>94362725.569999993</v>
      </c>
      <c r="L32" s="9">
        <f t="shared" si="3"/>
        <v>33.25404581172122</v>
      </c>
      <c r="M32" s="9">
        <v>0</v>
      </c>
      <c r="N32" s="9">
        <v>0</v>
      </c>
      <c r="O32" s="9">
        <f t="shared" si="6"/>
        <v>33.25404581172122</v>
      </c>
    </row>
    <row r="33" spans="1:15" ht="45" customHeight="1" x14ac:dyDescent="0.3">
      <c r="A33" s="68" t="s">
        <v>54</v>
      </c>
      <c r="B33" s="52" t="s">
        <v>53</v>
      </c>
      <c r="C33" s="53" t="s">
        <v>20</v>
      </c>
      <c r="D33" s="24">
        <f>F33+G33+E33</f>
        <v>283763143</v>
      </c>
      <c r="E33" s="24">
        <v>0</v>
      </c>
      <c r="F33" s="24">
        <v>0</v>
      </c>
      <c r="G33" s="26">
        <v>283763143</v>
      </c>
      <c r="H33" s="25">
        <f>I33+J33+K33</f>
        <v>94362725.569999993</v>
      </c>
      <c r="I33" s="25">
        <v>0</v>
      </c>
      <c r="J33" s="25">
        <v>0</v>
      </c>
      <c r="K33" s="25">
        <v>94362725.569999993</v>
      </c>
      <c r="L33" s="26">
        <f t="shared" si="3"/>
        <v>33.25404581172122</v>
      </c>
      <c r="M33" s="26">
        <v>0</v>
      </c>
      <c r="N33" s="26">
        <v>0</v>
      </c>
      <c r="O33" s="26">
        <f t="shared" si="6"/>
        <v>33.25404581172122</v>
      </c>
    </row>
    <row r="34" spans="1:15" ht="114" customHeight="1" x14ac:dyDescent="0.3">
      <c r="A34" s="59" t="s">
        <v>55</v>
      </c>
      <c r="B34" s="50" t="s">
        <v>56</v>
      </c>
      <c r="C34" s="60"/>
      <c r="D34" s="34">
        <f>SUM(D35:D36)</f>
        <v>42932426</v>
      </c>
      <c r="E34" s="8">
        <f>E35</f>
        <v>0</v>
      </c>
      <c r="F34" s="34">
        <f>SUM(F35:F36)</f>
        <v>32961600</v>
      </c>
      <c r="G34" s="8">
        <f>SUM(G35:G36)</f>
        <v>9970826</v>
      </c>
      <c r="H34" s="8">
        <f>H35</f>
        <v>0</v>
      </c>
      <c r="I34" s="8">
        <f>I35</f>
        <v>0</v>
      </c>
      <c r="J34" s="8">
        <f>J35</f>
        <v>0</v>
      </c>
      <c r="K34" s="8">
        <f>K35</f>
        <v>0</v>
      </c>
      <c r="L34" s="9">
        <f t="shared" si="3"/>
        <v>0</v>
      </c>
      <c r="M34" s="9">
        <v>0</v>
      </c>
      <c r="N34" s="9">
        <v>0</v>
      </c>
      <c r="O34" s="9">
        <f t="shared" si="6"/>
        <v>0</v>
      </c>
    </row>
    <row r="35" spans="1:15" ht="45" customHeight="1" x14ac:dyDescent="0.3">
      <c r="A35" s="151" t="s">
        <v>58</v>
      </c>
      <c r="B35" s="159" t="s">
        <v>57</v>
      </c>
      <c r="C35" s="53" t="s">
        <v>20</v>
      </c>
      <c r="D35" s="24">
        <f>F35+G35+E35</f>
        <v>42932426</v>
      </c>
      <c r="E35" s="24">
        <v>0</v>
      </c>
      <c r="F35" s="24">
        <v>32961600</v>
      </c>
      <c r="G35" s="26">
        <v>9970826</v>
      </c>
      <c r="H35" s="25">
        <f>I35+J35+K35</f>
        <v>0</v>
      </c>
      <c r="I35" s="25">
        <v>0</v>
      </c>
      <c r="J35" s="25">
        <v>0</v>
      </c>
      <c r="K35" s="25">
        <v>0</v>
      </c>
      <c r="L35" s="26">
        <f t="shared" si="3"/>
        <v>0</v>
      </c>
      <c r="M35" s="26">
        <v>0</v>
      </c>
      <c r="N35" s="26">
        <v>0</v>
      </c>
      <c r="O35" s="26">
        <f t="shared" si="6"/>
        <v>0</v>
      </c>
    </row>
    <row r="36" spans="1:15" ht="45" customHeight="1" x14ac:dyDescent="0.3">
      <c r="A36" s="152"/>
      <c r="B36" s="160"/>
      <c r="C36" s="53" t="s">
        <v>26</v>
      </c>
      <c r="D36" s="24">
        <f>F36+G36+E36</f>
        <v>0</v>
      </c>
      <c r="E36" s="24">
        <v>0</v>
      </c>
      <c r="F36" s="24">
        <v>0</v>
      </c>
      <c r="G36" s="26">
        <v>0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v>0</v>
      </c>
      <c r="M36" s="26">
        <v>0</v>
      </c>
      <c r="N36" s="26">
        <v>0</v>
      </c>
      <c r="O36" s="26">
        <v>0</v>
      </c>
    </row>
    <row r="37" spans="1:15" ht="45.75" customHeight="1" x14ac:dyDescent="0.3">
      <c r="A37" s="29" t="s">
        <v>59</v>
      </c>
      <c r="B37" s="10" t="s">
        <v>65</v>
      </c>
      <c r="C37" s="30"/>
      <c r="D37" s="34">
        <f t="shared" ref="D37:K37" si="9">D38</f>
        <v>0</v>
      </c>
      <c r="E37" s="8">
        <f t="shared" si="9"/>
        <v>0</v>
      </c>
      <c r="F37" s="8">
        <f t="shared" si="9"/>
        <v>0</v>
      </c>
      <c r="G37" s="8">
        <f t="shared" si="9"/>
        <v>0</v>
      </c>
      <c r="H37" s="8">
        <f t="shared" si="9"/>
        <v>0</v>
      </c>
      <c r="I37" s="8">
        <f t="shared" si="9"/>
        <v>0</v>
      </c>
      <c r="J37" s="8">
        <f t="shared" si="9"/>
        <v>0</v>
      </c>
      <c r="K37" s="8">
        <f t="shared" si="9"/>
        <v>0</v>
      </c>
      <c r="L37" s="9">
        <v>0</v>
      </c>
      <c r="M37" s="9">
        <v>0</v>
      </c>
      <c r="N37" s="9">
        <v>0</v>
      </c>
      <c r="O37" s="9">
        <v>0</v>
      </c>
    </row>
    <row r="38" spans="1:15" ht="97.5" customHeight="1" x14ac:dyDescent="0.3">
      <c r="A38" s="38" t="s">
        <v>60</v>
      </c>
      <c r="B38" s="22" t="s">
        <v>61</v>
      </c>
      <c r="C38" s="23" t="s">
        <v>20</v>
      </c>
      <c r="D38" s="24">
        <f>F38+G38+E38</f>
        <v>0</v>
      </c>
      <c r="E38" s="24">
        <v>0</v>
      </c>
      <c r="F38" s="24">
        <v>0</v>
      </c>
      <c r="G38" s="26">
        <v>0</v>
      </c>
      <c r="H38" s="25">
        <f>I38+J38+K38</f>
        <v>0</v>
      </c>
      <c r="I38" s="25">
        <v>0</v>
      </c>
      <c r="J38" s="25">
        <v>0</v>
      </c>
      <c r="K38" s="25">
        <v>0</v>
      </c>
      <c r="L38" s="26">
        <v>0</v>
      </c>
      <c r="M38" s="26">
        <v>0</v>
      </c>
      <c r="N38" s="26">
        <v>0</v>
      </c>
      <c r="O38" s="26">
        <v>0</v>
      </c>
    </row>
    <row r="39" spans="1:15" ht="45.75" customHeight="1" x14ac:dyDescent="0.3">
      <c r="A39" s="29" t="s">
        <v>74</v>
      </c>
      <c r="B39" s="10" t="s">
        <v>77</v>
      </c>
      <c r="C39" s="30"/>
      <c r="D39" s="34">
        <f>G39</f>
        <v>0</v>
      </c>
      <c r="E39" s="8">
        <f>E40</f>
        <v>0</v>
      </c>
      <c r="F39" s="8">
        <f>F40</f>
        <v>0</v>
      </c>
      <c r="G39" s="8">
        <f>SUM(G40:G41)</f>
        <v>0</v>
      </c>
      <c r="H39" s="8">
        <f>H40</f>
        <v>0</v>
      </c>
      <c r="I39" s="8">
        <f>I40</f>
        <v>0</v>
      </c>
      <c r="J39" s="8">
        <f>J40</f>
        <v>0</v>
      </c>
      <c r="K39" s="8">
        <f>K40</f>
        <v>0</v>
      </c>
      <c r="L39" s="9">
        <v>0</v>
      </c>
      <c r="M39" s="9">
        <v>0</v>
      </c>
      <c r="N39" s="9">
        <v>0</v>
      </c>
      <c r="O39" s="9">
        <v>0</v>
      </c>
    </row>
    <row r="40" spans="1:15" ht="97.5" customHeight="1" x14ac:dyDescent="0.3">
      <c r="A40" s="38" t="s">
        <v>75</v>
      </c>
      <c r="B40" s="22" t="s">
        <v>78</v>
      </c>
      <c r="C40" s="23" t="s">
        <v>20</v>
      </c>
      <c r="D40" s="24">
        <f>F40+G40+E40</f>
        <v>0</v>
      </c>
      <c r="E40" s="24">
        <v>0</v>
      </c>
      <c r="F40" s="24">
        <v>0</v>
      </c>
      <c r="G40" s="26">
        <v>0</v>
      </c>
      <c r="H40" s="25">
        <f>I40+J40+K40</f>
        <v>0</v>
      </c>
      <c r="I40" s="25">
        <v>0</v>
      </c>
      <c r="J40" s="25">
        <v>0</v>
      </c>
      <c r="K40" s="25">
        <v>0</v>
      </c>
      <c r="L40" s="26">
        <v>0</v>
      </c>
      <c r="M40" s="26">
        <v>0</v>
      </c>
      <c r="N40" s="26">
        <v>0</v>
      </c>
      <c r="O40" s="26">
        <v>0</v>
      </c>
    </row>
    <row r="41" spans="1:15" ht="97.5" customHeight="1" x14ac:dyDescent="0.3">
      <c r="A41" s="38" t="s">
        <v>76</v>
      </c>
      <c r="B41" s="22" t="s">
        <v>79</v>
      </c>
      <c r="C41" s="23" t="s">
        <v>20</v>
      </c>
      <c r="D41" s="24">
        <f>F41+G41+E41</f>
        <v>0</v>
      </c>
      <c r="E41" s="24">
        <v>0</v>
      </c>
      <c r="F41" s="24">
        <v>0</v>
      </c>
      <c r="G41" s="26">
        <v>0</v>
      </c>
      <c r="H41" s="25">
        <f>I41+J41+K41</f>
        <v>0</v>
      </c>
      <c r="I41" s="25">
        <v>0</v>
      </c>
      <c r="J41" s="25">
        <v>0</v>
      </c>
      <c r="K41" s="25">
        <v>0</v>
      </c>
      <c r="L41" s="26">
        <v>0</v>
      </c>
      <c r="M41" s="26">
        <v>0</v>
      </c>
      <c r="N41" s="26">
        <v>0</v>
      </c>
      <c r="O41" s="26">
        <v>0</v>
      </c>
    </row>
    <row r="42" spans="1:15" ht="19.5" customHeight="1" x14ac:dyDescent="0.3">
      <c r="A42" s="4"/>
      <c r="B42" s="1"/>
      <c r="C42" s="1"/>
      <c r="D42" s="81"/>
      <c r="E42" s="81"/>
      <c r="F42" s="81"/>
      <c r="G42" s="81"/>
      <c r="H42" s="82"/>
      <c r="I42" s="82"/>
      <c r="J42" s="82"/>
      <c r="K42" s="82"/>
      <c r="L42" s="83"/>
      <c r="M42" s="83"/>
      <c r="N42" s="83"/>
      <c r="O42" s="83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x14ac:dyDescent="0.3">
      <c r="A50" s="4"/>
      <c r="B50" s="1"/>
      <c r="C50" s="1"/>
      <c r="D50" s="1"/>
      <c r="E50" s="1"/>
      <c r="F50" s="1"/>
      <c r="G50" s="1"/>
    </row>
    <row r="51" spans="1:15" x14ac:dyDescent="0.3">
      <c r="A51" s="4"/>
      <c r="B51" s="1"/>
      <c r="C51" s="1"/>
      <c r="D51" s="1"/>
      <c r="E51" s="1"/>
      <c r="F51" s="1"/>
      <c r="G51" s="1"/>
    </row>
    <row r="52" spans="1:15" x14ac:dyDescent="0.3">
      <c r="A52" s="4"/>
      <c r="B52" s="1"/>
      <c r="C52" s="1"/>
      <c r="D52" s="1"/>
      <c r="E52" s="1"/>
      <c r="F52" s="1"/>
      <c r="G52" s="1"/>
    </row>
    <row r="53" spans="1:15" x14ac:dyDescent="0.3">
      <c r="A53" s="4"/>
      <c r="B53" s="1"/>
      <c r="C53" s="1"/>
      <c r="D53" s="1"/>
      <c r="E53" s="1"/>
      <c r="F53" s="1"/>
      <c r="G53" s="1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  <row r="190" spans="1:15" s="5" customFormat="1" x14ac:dyDescent="0.3">
      <c r="A190" s="4"/>
      <c r="B190" s="1"/>
      <c r="C190" s="1"/>
      <c r="D190" s="1"/>
      <c r="E190" s="1"/>
      <c r="F190" s="1"/>
      <c r="G190" s="1"/>
      <c r="L190" s="6"/>
      <c r="M190" s="6"/>
      <c r="N190" s="6"/>
      <c r="O190" s="6"/>
    </row>
    <row r="191" spans="1:15" s="5" customFormat="1" x14ac:dyDescent="0.3">
      <c r="A191" s="4"/>
      <c r="B191" s="1"/>
      <c r="C191" s="1"/>
      <c r="D191" s="1"/>
      <c r="E191" s="1"/>
      <c r="F191" s="1"/>
      <c r="G191" s="1"/>
      <c r="L191" s="6"/>
      <c r="M191" s="6"/>
      <c r="N191" s="6"/>
      <c r="O191" s="6"/>
    </row>
    <row r="192" spans="1:15" s="5" customFormat="1" x14ac:dyDescent="0.3">
      <c r="A192" s="4"/>
      <c r="B192" s="1"/>
      <c r="C192" s="1"/>
      <c r="D192" s="1"/>
      <c r="E192" s="1"/>
      <c r="F192" s="1"/>
      <c r="G192" s="1"/>
      <c r="L192" s="6"/>
      <c r="M192" s="6"/>
      <c r="N192" s="6"/>
      <c r="O192" s="6"/>
    </row>
    <row r="193" spans="1:15" s="5" customFormat="1" x14ac:dyDescent="0.3">
      <c r="A193" s="4"/>
      <c r="B193" s="1"/>
      <c r="C193" s="1"/>
      <c r="D193" s="1"/>
      <c r="E193" s="1"/>
      <c r="F193" s="1"/>
      <c r="G193" s="1"/>
      <c r="L193" s="6"/>
      <c r="M193" s="6"/>
      <c r="N193" s="6"/>
      <c r="O193" s="6"/>
    </row>
  </sheetData>
  <mergeCells count="17">
    <mergeCell ref="A1:O1"/>
    <mergeCell ref="A2:A3"/>
    <mergeCell ref="C2:C3"/>
    <mergeCell ref="D2:G2"/>
    <mergeCell ref="H2:K2"/>
    <mergeCell ref="L2:O2"/>
    <mergeCell ref="A28:A29"/>
    <mergeCell ref="B28:B29"/>
    <mergeCell ref="A35:A36"/>
    <mergeCell ref="B35:B36"/>
    <mergeCell ref="A5:C5"/>
    <mergeCell ref="A13:A14"/>
    <mergeCell ref="B13:B14"/>
    <mergeCell ref="A17:A23"/>
    <mergeCell ref="B17:B23"/>
    <mergeCell ref="A26:A27"/>
    <mergeCell ref="B26:B27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view="pageBreakPreview" zoomScale="70" zoomScaleNormal="70" zoomScaleSheetLayoutView="70" workbookViewId="0">
      <pane ySplit="3" topLeftCell="A32" activePane="bottomLeft" state="frozen"/>
      <selection pane="bottomLeft" activeCell="D5" sqref="D5:O42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133" t="s">
        <v>69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 s="1" customFormat="1" ht="36" customHeight="1" x14ac:dyDescent="0.3">
      <c r="A2" s="143" t="s">
        <v>0</v>
      </c>
      <c r="B2" s="39" t="s">
        <v>1</v>
      </c>
      <c r="C2" s="144" t="s">
        <v>8</v>
      </c>
      <c r="D2" s="145" t="s">
        <v>70</v>
      </c>
      <c r="E2" s="146"/>
      <c r="F2" s="146"/>
      <c r="G2" s="146"/>
      <c r="H2" s="147" t="s">
        <v>81</v>
      </c>
      <c r="I2" s="148"/>
      <c r="J2" s="148"/>
      <c r="K2" s="149"/>
      <c r="L2" s="150" t="s">
        <v>12</v>
      </c>
      <c r="M2" s="150"/>
      <c r="N2" s="150"/>
      <c r="O2" s="150"/>
    </row>
    <row r="3" spans="1:15" s="1" customFormat="1" ht="39.75" customHeight="1" x14ac:dyDescent="0.3">
      <c r="A3" s="143"/>
      <c r="B3" s="40" t="s">
        <v>2</v>
      </c>
      <c r="C3" s="144"/>
      <c r="D3" s="73" t="s">
        <v>9</v>
      </c>
      <c r="E3" s="73" t="s">
        <v>19</v>
      </c>
      <c r="F3" s="73" t="s">
        <v>10</v>
      </c>
      <c r="G3" s="73" t="s">
        <v>11</v>
      </c>
      <c r="H3" s="73" t="s">
        <v>9</v>
      </c>
      <c r="I3" s="73" t="s">
        <v>19</v>
      </c>
      <c r="J3" s="73" t="s">
        <v>10</v>
      </c>
      <c r="K3" s="73" t="s">
        <v>11</v>
      </c>
      <c r="L3" s="74" t="s">
        <v>13</v>
      </c>
      <c r="M3" s="73" t="s">
        <v>19</v>
      </c>
      <c r="N3" s="74" t="s">
        <v>10</v>
      </c>
      <c r="O3" s="73" t="s">
        <v>11</v>
      </c>
    </row>
    <row r="4" spans="1:15" s="1" customFormat="1" ht="21.75" customHeight="1" x14ac:dyDescent="0.3">
      <c r="A4" s="72" t="s">
        <v>3</v>
      </c>
      <c r="B4" s="44">
        <v>2</v>
      </c>
      <c r="C4" s="45">
        <v>3</v>
      </c>
      <c r="D4" s="45">
        <v>4</v>
      </c>
      <c r="E4" s="45">
        <v>5</v>
      </c>
      <c r="F4" s="44">
        <v>6</v>
      </c>
      <c r="G4" s="45">
        <v>7</v>
      </c>
      <c r="H4" s="45">
        <v>8</v>
      </c>
      <c r="I4" s="45">
        <v>9</v>
      </c>
      <c r="J4" s="44">
        <v>10</v>
      </c>
      <c r="K4" s="45">
        <v>11</v>
      </c>
      <c r="L4" s="45">
        <v>12</v>
      </c>
      <c r="M4" s="45">
        <v>13</v>
      </c>
      <c r="N4" s="45">
        <v>14</v>
      </c>
      <c r="O4" s="45">
        <v>15</v>
      </c>
    </row>
    <row r="5" spans="1:15" s="1" customFormat="1" ht="40.5" customHeight="1" x14ac:dyDescent="0.3">
      <c r="A5" s="153" t="s">
        <v>14</v>
      </c>
      <c r="B5" s="154"/>
      <c r="C5" s="155"/>
      <c r="D5" s="8">
        <f>SUM(E5:G5)</f>
        <v>1483864077</v>
      </c>
      <c r="E5" s="8">
        <f>SUM(E6,E12,E16,E25,E32,E34,E37)</f>
        <v>13030100</v>
      </c>
      <c r="F5" s="8">
        <f>SUM(F6,F12,F16,F25,F32,F34)</f>
        <v>459159300</v>
      </c>
      <c r="G5" s="8">
        <f>SUM(G6,G12,G16,G25,G32,G34,G37,G39)</f>
        <v>1011674677</v>
      </c>
      <c r="H5" s="8">
        <f>H6+H10+H16+H25</f>
        <v>40732019.010000005</v>
      </c>
      <c r="I5" s="8">
        <f>I6+I10+I16+I25</f>
        <v>0</v>
      </c>
      <c r="J5" s="8">
        <f>J6+J10+J16+J25</f>
        <v>0</v>
      </c>
      <c r="K5" s="8">
        <f>K6+K10+K16+K25</f>
        <v>40732019.010000005</v>
      </c>
      <c r="L5" s="9">
        <f t="shared" ref="L5:L14" si="0">H5/D5*100</f>
        <v>2.744996636912318</v>
      </c>
      <c r="M5" s="9">
        <v>0</v>
      </c>
      <c r="N5" s="16">
        <f>J5*100/F5</f>
        <v>0</v>
      </c>
      <c r="O5" s="16">
        <f>K5/G5*100</f>
        <v>4.0261973474304931</v>
      </c>
    </row>
    <row r="6" spans="1:15" s="1" customFormat="1" ht="43.5" customHeight="1" x14ac:dyDescent="0.3">
      <c r="A6" s="49" t="s">
        <v>3</v>
      </c>
      <c r="B6" s="50" t="s">
        <v>29</v>
      </c>
      <c r="C6" s="50"/>
      <c r="D6" s="8">
        <f>SUM(D7:D11)</f>
        <v>290866565</v>
      </c>
      <c r="E6" s="8">
        <f>SUM(E7:E11)</f>
        <v>0</v>
      </c>
      <c r="F6" s="8">
        <f>SUM(F7:F11)</f>
        <v>263612700</v>
      </c>
      <c r="G6" s="8">
        <f>SUM(G7:G11)</f>
        <v>27253865</v>
      </c>
      <c r="H6" s="8">
        <f>SUM(H7:H9)</f>
        <v>550094.88</v>
      </c>
      <c r="I6" s="8">
        <f>SUM(I7:I9)</f>
        <v>0</v>
      </c>
      <c r="J6" s="8">
        <f>SUM(J7:J9)</f>
        <v>0</v>
      </c>
      <c r="K6" s="8">
        <f>SUM(K7:K9)</f>
        <v>550094.88</v>
      </c>
      <c r="L6" s="9">
        <f t="shared" si="0"/>
        <v>0.18912276149718341</v>
      </c>
      <c r="M6" s="9">
        <v>0</v>
      </c>
      <c r="N6" s="16">
        <v>0</v>
      </c>
      <c r="O6" s="16">
        <f>K6*100/G6</f>
        <v>2.0184105263602063</v>
      </c>
    </row>
    <row r="7" spans="1:15" s="1" customFormat="1" ht="67.5" customHeight="1" x14ac:dyDescent="0.3">
      <c r="A7" s="51" t="s">
        <v>4</v>
      </c>
      <c r="B7" s="52" t="s">
        <v>30</v>
      </c>
      <c r="C7" s="53" t="s">
        <v>26</v>
      </c>
      <c r="D7" s="80">
        <f>G7</f>
        <v>351</v>
      </c>
      <c r="E7" s="24">
        <v>0</v>
      </c>
      <c r="F7" s="24">
        <v>0</v>
      </c>
      <c r="G7" s="25">
        <v>351</v>
      </c>
      <c r="H7" s="24">
        <f>J7+K7+I7</f>
        <v>0</v>
      </c>
      <c r="I7" s="24">
        <v>0</v>
      </c>
      <c r="J7" s="24">
        <v>0</v>
      </c>
      <c r="K7" s="24">
        <v>0</v>
      </c>
      <c r="L7" s="9">
        <f t="shared" si="0"/>
        <v>0</v>
      </c>
      <c r="M7" s="26">
        <v>0</v>
      </c>
      <c r="N7" s="27">
        <v>0</v>
      </c>
      <c r="O7" s="27">
        <f>K7*100/G7</f>
        <v>0</v>
      </c>
    </row>
    <row r="8" spans="1:15" s="1" customFormat="1" ht="81.75" customHeight="1" x14ac:dyDescent="0.3">
      <c r="A8" s="51" t="s">
        <v>5</v>
      </c>
      <c r="B8" s="52" t="s">
        <v>31</v>
      </c>
      <c r="C8" s="53" t="s">
        <v>20</v>
      </c>
      <c r="D8" s="24">
        <f>F8+G8+E8</f>
        <v>0</v>
      </c>
      <c r="E8" s="24">
        <v>0</v>
      </c>
      <c r="F8" s="24">
        <v>0</v>
      </c>
      <c r="G8" s="24">
        <v>0</v>
      </c>
      <c r="H8" s="24">
        <f>J8+K8+I8</f>
        <v>0</v>
      </c>
      <c r="I8" s="24">
        <v>0</v>
      </c>
      <c r="J8" s="24">
        <v>0</v>
      </c>
      <c r="K8" s="24">
        <v>0</v>
      </c>
      <c r="L8" s="26">
        <v>0</v>
      </c>
      <c r="M8" s="26">
        <v>0</v>
      </c>
      <c r="N8" s="27">
        <v>0</v>
      </c>
      <c r="O8" s="27">
        <v>0</v>
      </c>
    </row>
    <row r="9" spans="1:15" s="1" customFormat="1" ht="64.5" customHeight="1" x14ac:dyDescent="0.3">
      <c r="A9" s="51" t="s">
        <v>22</v>
      </c>
      <c r="B9" s="52" t="s">
        <v>32</v>
      </c>
      <c r="C9" s="53" t="s">
        <v>20</v>
      </c>
      <c r="D9" s="24">
        <f>F9+G9</f>
        <v>13379114</v>
      </c>
      <c r="E9" s="26">
        <v>0</v>
      </c>
      <c r="F9" s="26">
        <v>0</v>
      </c>
      <c r="G9" s="24">
        <v>13379114</v>
      </c>
      <c r="H9" s="24">
        <f>J9+K9+I9</f>
        <v>550094.88</v>
      </c>
      <c r="I9" s="24">
        <v>0</v>
      </c>
      <c r="J9" s="24">
        <v>0</v>
      </c>
      <c r="K9" s="24">
        <v>550094.88</v>
      </c>
      <c r="L9" s="26">
        <f t="shared" si="0"/>
        <v>4.111594235612313</v>
      </c>
      <c r="M9" s="26">
        <v>0</v>
      </c>
      <c r="N9" s="27">
        <v>0</v>
      </c>
      <c r="O9" s="27">
        <f>K9/G9*100</f>
        <v>4.111594235612313</v>
      </c>
    </row>
    <row r="10" spans="1:15" s="1" customFormat="1" ht="32.25" customHeight="1" x14ac:dyDescent="0.3">
      <c r="A10" s="51" t="s">
        <v>35</v>
      </c>
      <c r="B10" s="52" t="s">
        <v>33</v>
      </c>
      <c r="C10" s="53" t="s">
        <v>26</v>
      </c>
      <c r="D10" s="24">
        <v>0</v>
      </c>
      <c r="E10" s="26">
        <v>0</v>
      </c>
      <c r="F10" s="26">
        <v>0</v>
      </c>
      <c r="G10" s="24">
        <v>0</v>
      </c>
      <c r="H10" s="24">
        <f>J10+K10+I10</f>
        <v>0</v>
      </c>
      <c r="I10" s="24">
        <v>0</v>
      </c>
      <c r="J10" s="24">
        <v>0</v>
      </c>
      <c r="K10" s="24">
        <v>0</v>
      </c>
      <c r="L10" s="26">
        <v>0</v>
      </c>
      <c r="M10" s="26">
        <v>0</v>
      </c>
      <c r="N10" s="27">
        <v>0</v>
      </c>
      <c r="O10" s="27">
        <v>0</v>
      </c>
    </row>
    <row r="11" spans="1:15" s="1" customFormat="1" ht="32.25" customHeight="1" x14ac:dyDescent="0.3">
      <c r="A11" s="51" t="s">
        <v>36</v>
      </c>
      <c r="B11" s="58" t="s">
        <v>34</v>
      </c>
      <c r="C11" s="53" t="s">
        <v>26</v>
      </c>
      <c r="D11" s="24">
        <f>F11+G11</f>
        <v>277487100</v>
      </c>
      <c r="E11" s="26">
        <v>0</v>
      </c>
      <c r="F11" s="26">
        <v>263612700</v>
      </c>
      <c r="G11" s="24">
        <v>13874400</v>
      </c>
      <c r="H11" s="24">
        <f>J11+K11+I11</f>
        <v>0</v>
      </c>
      <c r="I11" s="24">
        <v>0</v>
      </c>
      <c r="J11" s="24">
        <v>0</v>
      </c>
      <c r="K11" s="24">
        <v>0</v>
      </c>
      <c r="L11" s="26">
        <v>0</v>
      </c>
      <c r="M11" s="26">
        <v>0</v>
      </c>
      <c r="N11" s="27">
        <v>0</v>
      </c>
      <c r="O11" s="27">
        <v>0</v>
      </c>
    </row>
    <row r="12" spans="1:15" s="1" customFormat="1" ht="43.5" customHeight="1" x14ac:dyDescent="0.3">
      <c r="A12" s="59" t="s">
        <v>15</v>
      </c>
      <c r="B12" s="50" t="s">
        <v>37</v>
      </c>
      <c r="C12" s="50"/>
      <c r="D12" s="8">
        <f t="shared" ref="D12:K12" si="1">SUM(D13:D15)</f>
        <v>35398934</v>
      </c>
      <c r="E12" s="8">
        <f t="shared" si="1"/>
        <v>0</v>
      </c>
      <c r="F12" s="8">
        <f t="shared" si="1"/>
        <v>0</v>
      </c>
      <c r="G12" s="8">
        <f t="shared" si="1"/>
        <v>35398934</v>
      </c>
      <c r="H12" s="8">
        <f t="shared" si="1"/>
        <v>2767177.0700000003</v>
      </c>
      <c r="I12" s="8">
        <f t="shared" si="1"/>
        <v>0</v>
      </c>
      <c r="J12" s="8">
        <f t="shared" si="1"/>
        <v>0</v>
      </c>
      <c r="K12" s="8">
        <f t="shared" si="1"/>
        <v>2767177.0700000003</v>
      </c>
      <c r="L12" s="9">
        <f t="shared" si="0"/>
        <v>7.8171197754147066</v>
      </c>
      <c r="M12" s="9">
        <v>0</v>
      </c>
      <c r="N12" s="16">
        <v>0</v>
      </c>
      <c r="O12" s="16">
        <f>K12*100/G12</f>
        <v>7.8171197754147057</v>
      </c>
    </row>
    <row r="13" spans="1:15" s="1" customFormat="1" ht="32.25" customHeight="1" x14ac:dyDescent="0.3">
      <c r="A13" s="156" t="s">
        <v>6</v>
      </c>
      <c r="B13" s="159" t="s">
        <v>38</v>
      </c>
      <c r="C13" s="60" t="s">
        <v>20</v>
      </c>
      <c r="D13" s="24">
        <f>F13+G13+E13</f>
        <v>33809934</v>
      </c>
      <c r="E13" s="24">
        <v>0</v>
      </c>
      <c r="F13" s="24">
        <v>0</v>
      </c>
      <c r="G13" s="24">
        <v>33809934</v>
      </c>
      <c r="H13" s="24">
        <f>J13+K13+I13</f>
        <v>2491093.16</v>
      </c>
      <c r="I13" s="24">
        <v>0</v>
      </c>
      <c r="J13" s="24">
        <v>0</v>
      </c>
      <c r="K13" s="25">
        <v>2491093.16</v>
      </c>
      <c r="L13" s="26">
        <f t="shared" si="0"/>
        <v>7.3679326318708576</v>
      </c>
      <c r="M13" s="26">
        <v>0</v>
      </c>
      <c r="N13" s="31">
        <v>0</v>
      </c>
      <c r="O13" s="31">
        <f t="shared" ref="O13:O18" si="2">K13/G13*100</f>
        <v>7.3679326318708576</v>
      </c>
    </row>
    <row r="14" spans="1:15" s="1" customFormat="1" ht="32.25" customHeight="1" x14ac:dyDescent="0.3">
      <c r="A14" s="158"/>
      <c r="B14" s="160"/>
      <c r="C14" s="53" t="s">
        <v>21</v>
      </c>
      <c r="D14" s="24">
        <f>F14+G14+E14</f>
        <v>1589000</v>
      </c>
      <c r="E14" s="24">
        <v>0</v>
      </c>
      <c r="F14" s="24">
        <v>0</v>
      </c>
      <c r="G14" s="24">
        <v>1589000</v>
      </c>
      <c r="H14" s="24">
        <f>J14+K14+I14</f>
        <v>276083.90999999997</v>
      </c>
      <c r="I14" s="24">
        <v>0</v>
      </c>
      <c r="J14" s="24">
        <v>0</v>
      </c>
      <c r="K14" s="25">
        <v>276083.90999999997</v>
      </c>
      <c r="L14" s="26">
        <f t="shared" si="0"/>
        <v>17.37469540591567</v>
      </c>
      <c r="M14" s="26">
        <v>0</v>
      </c>
      <c r="N14" s="31">
        <v>0</v>
      </c>
      <c r="O14" s="31">
        <f>K14/G14*100</f>
        <v>17.37469540591567</v>
      </c>
    </row>
    <row r="15" spans="1:15" s="1" customFormat="1" ht="37.5" customHeight="1" x14ac:dyDescent="0.3">
      <c r="A15" s="71" t="s">
        <v>7</v>
      </c>
      <c r="B15" s="70" t="s">
        <v>39</v>
      </c>
      <c r="C15" s="60" t="s">
        <v>20</v>
      </c>
      <c r="D15" s="24">
        <f>F15+G15+E15</f>
        <v>0</v>
      </c>
      <c r="E15" s="24">
        <v>0</v>
      </c>
      <c r="F15" s="24">
        <v>0</v>
      </c>
      <c r="G15" s="24">
        <v>0</v>
      </c>
      <c r="H15" s="24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16">
        <v>0</v>
      </c>
      <c r="O15" s="16">
        <v>0</v>
      </c>
    </row>
    <row r="16" spans="1:15" ht="45" customHeight="1" x14ac:dyDescent="0.3">
      <c r="A16" s="59" t="s">
        <v>16</v>
      </c>
      <c r="B16" s="50" t="s">
        <v>40</v>
      </c>
      <c r="C16" s="60"/>
      <c r="D16" s="34">
        <f>SUM(D17:D24)</f>
        <v>16780097</v>
      </c>
      <c r="E16" s="8">
        <f>SUM(E17:E24)</f>
        <v>0</v>
      </c>
      <c r="F16" s="8">
        <f>SUM(F17:F24)</f>
        <v>0</v>
      </c>
      <c r="G16" s="8">
        <f>SUM(G17:G24)</f>
        <v>16780097</v>
      </c>
      <c r="H16" s="8">
        <f>H17+H24</f>
        <v>0</v>
      </c>
      <c r="I16" s="8">
        <f>I17+I24</f>
        <v>0</v>
      </c>
      <c r="J16" s="8">
        <f>J17+J24</f>
        <v>0</v>
      </c>
      <c r="K16" s="8">
        <f>K17+K24</f>
        <v>0</v>
      </c>
      <c r="L16" s="9">
        <f t="shared" ref="L16:L35" si="3">H16/D16*100</f>
        <v>0</v>
      </c>
      <c r="M16" s="9">
        <v>0</v>
      </c>
      <c r="N16" s="16">
        <v>0</v>
      </c>
      <c r="O16" s="16">
        <f t="shared" si="2"/>
        <v>0</v>
      </c>
    </row>
    <row r="17" spans="1:16" ht="80.25" customHeight="1" x14ac:dyDescent="0.3">
      <c r="A17" s="156" t="s">
        <v>17</v>
      </c>
      <c r="B17" s="159" t="s">
        <v>41</v>
      </c>
      <c r="C17" s="65" t="s">
        <v>62</v>
      </c>
      <c r="D17" s="24">
        <f t="shared" ref="D17:D24" si="4">F17+G17+E17</f>
        <v>285000</v>
      </c>
      <c r="E17" s="24">
        <v>0</v>
      </c>
      <c r="F17" s="24">
        <v>0</v>
      </c>
      <c r="G17" s="24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31">
        <v>0</v>
      </c>
      <c r="O17" s="31">
        <f t="shared" si="2"/>
        <v>0</v>
      </c>
    </row>
    <row r="18" spans="1:16" ht="68.25" customHeight="1" x14ac:dyDescent="0.3">
      <c r="A18" s="157"/>
      <c r="B18" s="161"/>
      <c r="C18" s="60" t="s">
        <v>18</v>
      </c>
      <c r="D18" s="24">
        <f t="shared" si="4"/>
        <v>14679297</v>
      </c>
      <c r="E18" s="24">
        <v>0</v>
      </c>
      <c r="F18" s="24">
        <v>0</v>
      </c>
      <c r="G18" s="24">
        <v>14679297</v>
      </c>
      <c r="H18" s="25">
        <f t="shared" si="5"/>
        <v>0</v>
      </c>
      <c r="I18" s="25">
        <v>0</v>
      </c>
      <c r="J18" s="25">
        <v>0</v>
      </c>
      <c r="K18" s="25">
        <v>0</v>
      </c>
      <c r="L18" s="26">
        <f t="shared" si="3"/>
        <v>0</v>
      </c>
      <c r="M18" s="26">
        <v>0</v>
      </c>
      <c r="N18" s="31">
        <v>0</v>
      </c>
      <c r="O18" s="31">
        <f t="shared" si="2"/>
        <v>0</v>
      </c>
    </row>
    <row r="19" spans="1:16" ht="68.25" customHeight="1" x14ac:dyDescent="0.3">
      <c r="A19" s="157"/>
      <c r="B19" s="161"/>
      <c r="C19" s="53" t="s">
        <v>64</v>
      </c>
      <c r="D19" s="24">
        <f t="shared" si="4"/>
        <v>795000</v>
      </c>
      <c r="E19" s="24">
        <v>0</v>
      </c>
      <c r="F19" s="24">
        <v>0</v>
      </c>
      <c r="G19" s="24">
        <v>795000</v>
      </c>
      <c r="H19" s="25">
        <f t="shared" si="5"/>
        <v>0</v>
      </c>
      <c r="I19" s="25">
        <v>0</v>
      </c>
      <c r="J19" s="25">
        <v>0</v>
      </c>
      <c r="K19" s="25">
        <v>0</v>
      </c>
      <c r="L19" s="26">
        <f t="shared" si="3"/>
        <v>0</v>
      </c>
      <c r="M19" s="26">
        <v>0</v>
      </c>
      <c r="N19" s="31">
        <v>0</v>
      </c>
      <c r="O19" s="31">
        <f>K19/G19*100</f>
        <v>0</v>
      </c>
    </row>
    <row r="20" spans="1:16" ht="68.25" customHeight="1" x14ac:dyDescent="0.3">
      <c r="A20" s="157"/>
      <c r="B20" s="161"/>
      <c r="C20" s="53" t="s">
        <v>63</v>
      </c>
      <c r="D20" s="24">
        <f t="shared" si="4"/>
        <v>200000</v>
      </c>
      <c r="E20" s="24">
        <v>0</v>
      </c>
      <c r="F20" s="24">
        <v>0</v>
      </c>
      <c r="G20" s="24">
        <v>200000</v>
      </c>
      <c r="H20" s="25">
        <f t="shared" si="5"/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31">
        <v>0</v>
      </c>
      <c r="O20" s="31">
        <f>K20/G20*100</f>
        <v>0</v>
      </c>
    </row>
    <row r="21" spans="1:16" ht="68.25" customHeight="1" x14ac:dyDescent="0.3">
      <c r="A21" s="157"/>
      <c r="B21" s="161"/>
      <c r="C21" s="60" t="s">
        <v>20</v>
      </c>
      <c r="D21" s="24">
        <f t="shared" si="4"/>
        <v>0</v>
      </c>
      <c r="E21" s="24">
        <v>0</v>
      </c>
      <c r="F21" s="24">
        <v>0</v>
      </c>
      <c r="G21" s="24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31">
        <v>0</v>
      </c>
      <c r="O21" s="31">
        <v>0</v>
      </c>
    </row>
    <row r="22" spans="1:16" ht="68.25" customHeight="1" x14ac:dyDescent="0.3">
      <c r="A22" s="157"/>
      <c r="B22" s="161"/>
      <c r="C22" s="53" t="s">
        <v>26</v>
      </c>
      <c r="D22" s="24">
        <f t="shared" si="4"/>
        <v>0</v>
      </c>
      <c r="E22" s="24">
        <v>0</v>
      </c>
      <c r="F22" s="24">
        <v>0</v>
      </c>
      <c r="G22" s="24">
        <v>0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31">
        <v>0</v>
      </c>
      <c r="O22" s="31">
        <v>0</v>
      </c>
      <c r="P22" s="20"/>
    </row>
    <row r="23" spans="1:16" ht="68.25" customHeight="1" x14ac:dyDescent="0.3">
      <c r="A23" s="158"/>
      <c r="B23" s="160"/>
      <c r="C23" s="53" t="s">
        <v>21</v>
      </c>
      <c r="D23" s="24">
        <f t="shared" si="4"/>
        <v>0</v>
      </c>
      <c r="E23" s="24">
        <v>0</v>
      </c>
      <c r="F23" s="24">
        <v>0</v>
      </c>
      <c r="G23" s="24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31">
        <v>0</v>
      </c>
      <c r="O23" s="31">
        <v>0</v>
      </c>
    </row>
    <row r="24" spans="1:16" ht="58.5" customHeight="1" x14ac:dyDescent="0.3">
      <c r="A24" s="69" t="s">
        <v>23</v>
      </c>
      <c r="B24" s="70" t="s">
        <v>42</v>
      </c>
      <c r="C24" s="60" t="s">
        <v>20</v>
      </c>
      <c r="D24" s="24">
        <f t="shared" si="4"/>
        <v>820800</v>
      </c>
      <c r="E24" s="24">
        <v>0</v>
      </c>
      <c r="F24" s="24">
        <v>0</v>
      </c>
      <c r="G24" s="24">
        <v>820800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31">
        <v>0</v>
      </c>
      <c r="O24" s="31">
        <v>0</v>
      </c>
    </row>
    <row r="25" spans="1:16" ht="61.5" customHeight="1" x14ac:dyDescent="0.3">
      <c r="A25" s="59" t="s">
        <v>24</v>
      </c>
      <c r="B25" s="50" t="s">
        <v>43</v>
      </c>
      <c r="C25" s="60"/>
      <c r="D25" s="37">
        <f>SUM(E25:G25)</f>
        <v>817606245</v>
      </c>
      <c r="E25" s="8">
        <f>SUM(E26:E31)</f>
        <v>13030100</v>
      </c>
      <c r="F25" s="8">
        <f>SUM(F26:F31)</f>
        <v>162585000</v>
      </c>
      <c r="G25" s="8">
        <f>SUM(G26:G31)</f>
        <v>641991145</v>
      </c>
      <c r="H25" s="8">
        <f>H26</f>
        <v>40181924.130000003</v>
      </c>
      <c r="I25" s="8">
        <f>I26</f>
        <v>0</v>
      </c>
      <c r="J25" s="8">
        <f>J26</f>
        <v>0</v>
      </c>
      <c r="K25" s="8">
        <f>K26</f>
        <v>40181924.130000003</v>
      </c>
      <c r="L25" s="9">
        <f t="shared" si="3"/>
        <v>4.914581361838791</v>
      </c>
      <c r="M25" s="9">
        <v>0</v>
      </c>
      <c r="N25" s="9">
        <v>0</v>
      </c>
      <c r="O25" s="9">
        <f t="shared" ref="O25:O35" si="6">K25/G25*100</f>
        <v>6.2589530156214224</v>
      </c>
    </row>
    <row r="26" spans="1:16" ht="45" customHeight="1" x14ac:dyDescent="0.3">
      <c r="A26" s="151" t="s">
        <v>25</v>
      </c>
      <c r="B26" s="159" t="s">
        <v>44</v>
      </c>
      <c r="C26" s="53" t="s">
        <v>20</v>
      </c>
      <c r="D26" s="24">
        <f t="shared" ref="D26:D31" si="7">F26+G26+E26</f>
        <v>132152138</v>
      </c>
      <c r="E26" s="24">
        <v>0</v>
      </c>
      <c r="F26" s="24">
        <v>9704600</v>
      </c>
      <c r="G26" s="26">
        <v>122447538</v>
      </c>
      <c r="H26" s="25">
        <f>I26+J26+K26</f>
        <v>40181924.130000003</v>
      </c>
      <c r="I26" s="25">
        <v>0</v>
      </c>
      <c r="J26" s="25">
        <v>0</v>
      </c>
      <c r="K26" s="25">
        <v>40181924.130000003</v>
      </c>
      <c r="L26" s="26">
        <f t="shared" si="3"/>
        <v>30.40580707820255</v>
      </c>
      <c r="M26" s="26">
        <v>0</v>
      </c>
      <c r="N26" s="26">
        <v>0</v>
      </c>
      <c r="O26" s="26">
        <f t="shared" si="6"/>
        <v>32.815624377845801</v>
      </c>
    </row>
    <row r="27" spans="1:16" ht="45" customHeight="1" x14ac:dyDescent="0.3">
      <c r="A27" s="152"/>
      <c r="B27" s="160"/>
      <c r="C27" s="53" t="s">
        <v>26</v>
      </c>
      <c r="D27" s="24">
        <f t="shared" si="7"/>
        <v>287925758</v>
      </c>
      <c r="E27" s="24">
        <v>0</v>
      </c>
      <c r="F27" s="24">
        <v>0</v>
      </c>
      <c r="G27" s="26">
        <v>287925758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6" ht="45" customHeight="1" x14ac:dyDescent="0.3">
      <c r="A28" s="151" t="s">
        <v>48</v>
      </c>
      <c r="B28" s="159" t="s">
        <v>45</v>
      </c>
      <c r="C28" s="53" t="s">
        <v>20</v>
      </c>
      <c r="D28" s="24">
        <f t="shared" si="7"/>
        <v>93221849</v>
      </c>
      <c r="E28" s="24">
        <v>0</v>
      </c>
      <c r="F28" s="24">
        <v>0</v>
      </c>
      <c r="G28" s="26">
        <v>93221849</v>
      </c>
      <c r="H28" s="25">
        <f>I28+J28+K28</f>
        <v>108969.41</v>
      </c>
      <c r="I28" s="25">
        <v>0</v>
      </c>
      <c r="J28" s="25">
        <v>0</v>
      </c>
      <c r="K28" s="25">
        <v>108969.41</v>
      </c>
      <c r="L28" s="26">
        <f t="shared" si="3"/>
        <v>0.11689256453173333</v>
      </c>
      <c r="M28" s="26">
        <v>0</v>
      </c>
      <c r="N28" s="26">
        <v>0</v>
      </c>
      <c r="O28" s="26">
        <f t="shared" si="6"/>
        <v>0.11689256453173333</v>
      </c>
    </row>
    <row r="29" spans="1:16" ht="45" customHeight="1" x14ac:dyDescent="0.3">
      <c r="A29" s="152"/>
      <c r="B29" s="160"/>
      <c r="C29" s="53" t="s">
        <v>26</v>
      </c>
      <c r="D29" s="24">
        <f t="shared" si="7"/>
        <v>0</v>
      </c>
      <c r="E29" s="24">
        <v>0</v>
      </c>
      <c r="F29" s="24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68" t="s">
        <v>49</v>
      </c>
      <c r="B30" s="52" t="s">
        <v>46</v>
      </c>
      <c r="C30" s="53" t="s">
        <v>20</v>
      </c>
      <c r="D30" s="24">
        <f t="shared" si="7"/>
        <v>39306500</v>
      </c>
      <c r="E30" s="24">
        <v>13030100</v>
      </c>
      <c r="F30" s="24">
        <v>20380400</v>
      </c>
      <c r="G30" s="26">
        <v>5896000</v>
      </c>
      <c r="H30" s="25"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v>0</v>
      </c>
      <c r="N30" s="26">
        <v>0</v>
      </c>
      <c r="O30" s="26">
        <f t="shared" si="6"/>
        <v>0</v>
      </c>
    </row>
    <row r="31" spans="1:16" ht="45" customHeight="1" x14ac:dyDescent="0.3">
      <c r="A31" s="68" t="s">
        <v>50</v>
      </c>
      <c r="B31" s="52" t="s">
        <v>47</v>
      </c>
      <c r="C31" s="53" t="s">
        <v>20</v>
      </c>
      <c r="D31" s="24">
        <f t="shared" si="7"/>
        <v>265000000</v>
      </c>
      <c r="E31" s="24">
        <v>0</v>
      </c>
      <c r="F31" s="24">
        <v>132500000</v>
      </c>
      <c r="G31" s="26">
        <v>132500000</v>
      </c>
      <c r="H31" s="25">
        <f>I31+J31+K31</f>
        <v>0</v>
      </c>
      <c r="I31" s="25">
        <v>0</v>
      </c>
      <c r="J31" s="25">
        <v>0</v>
      </c>
      <c r="K31" s="25">
        <v>0</v>
      </c>
      <c r="L31" s="26">
        <v>0</v>
      </c>
      <c r="M31" s="26">
        <v>0</v>
      </c>
      <c r="N31" s="26">
        <v>0</v>
      </c>
      <c r="O31" s="26">
        <v>0</v>
      </c>
    </row>
    <row r="32" spans="1:16" ht="47.25" customHeight="1" x14ac:dyDescent="0.3">
      <c r="A32" s="59" t="s">
        <v>51</v>
      </c>
      <c r="B32" s="50" t="s">
        <v>52</v>
      </c>
      <c r="C32" s="60"/>
      <c r="D32" s="34">
        <f t="shared" ref="D32:K32" si="8">D33</f>
        <v>280279810</v>
      </c>
      <c r="E32" s="8">
        <f t="shared" si="8"/>
        <v>0</v>
      </c>
      <c r="F32" s="8">
        <f t="shared" si="8"/>
        <v>0</v>
      </c>
      <c r="G32" s="8">
        <f t="shared" si="8"/>
        <v>280279810</v>
      </c>
      <c r="H32" s="8">
        <f t="shared" si="8"/>
        <v>59446114.350000001</v>
      </c>
      <c r="I32" s="8">
        <f t="shared" si="8"/>
        <v>0</v>
      </c>
      <c r="J32" s="8">
        <f t="shared" si="8"/>
        <v>0</v>
      </c>
      <c r="K32" s="8">
        <f t="shared" si="8"/>
        <v>59446114.350000001</v>
      </c>
      <c r="L32" s="9">
        <f t="shared" si="3"/>
        <v>21.209559957244156</v>
      </c>
      <c r="M32" s="9">
        <v>0</v>
      </c>
      <c r="N32" s="9">
        <v>0</v>
      </c>
      <c r="O32" s="9">
        <f t="shared" si="6"/>
        <v>21.209559957244156</v>
      </c>
    </row>
    <row r="33" spans="1:15" ht="45" customHeight="1" x14ac:dyDescent="0.3">
      <c r="A33" s="68" t="s">
        <v>54</v>
      </c>
      <c r="B33" s="52" t="s">
        <v>53</v>
      </c>
      <c r="C33" s="53" t="s">
        <v>20</v>
      </c>
      <c r="D33" s="24">
        <f>F33+G33+E33</f>
        <v>280279810</v>
      </c>
      <c r="E33" s="24">
        <v>0</v>
      </c>
      <c r="F33" s="24">
        <v>0</v>
      </c>
      <c r="G33" s="26">
        <v>280279810</v>
      </c>
      <c r="H33" s="25">
        <f>I33+J33+K33</f>
        <v>59446114.350000001</v>
      </c>
      <c r="I33" s="25">
        <v>0</v>
      </c>
      <c r="J33" s="25">
        <v>0</v>
      </c>
      <c r="K33" s="25">
        <v>59446114.350000001</v>
      </c>
      <c r="L33" s="26">
        <f t="shared" si="3"/>
        <v>21.209559957244156</v>
      </c>
      <c r="M33" s="26">
        <v>0</v>
      </c>
      <c r="N33" s="26">
        <v>0</v>
      </c>
      <c r="O33" s="26">
        <f t="shared" si="6"/>
        <v>21.209559957244156</v>
      </c>
    </row>
    <row r="34" spans="1:15" ht="114" customHeight="1" x14ac:dyDescent="0.3">
      <c r="A34" s="59" t="s">
        <v>55</v>
      </c>
      <c r="B34" s="50" t="s">
        <v>56</v>
      </c>
      <c r="C34" s="60"/>
      <c r="D34" s="34">
        <f>SUM(D35:D36)</f>
        <v>42932426</v>
      </c>
      <c r="E34" s="8">
        <f>E35</f>
        <v>0</v>
      </c>
      <c r="F34" s="34">
        <f>SUM(F35:F36)</f>
        <v>32961600</v>
      </c>
      <c r="G34" s="8">
        <f>SUM(G35:G36)</f>
        <v>9970826</v>
      </c>
      <c r="H34" s="8">
        <f>H35</f>
        <v>0</v>
      </c>
      <c r="I34" s="8">
        <f>I35</f>
        <v>0</v>
      </c>
      <c r="J34" s="8">
        <f>J35</f>
        <v>0</v>
      </c>
      <c r="K34" s="8">
        <f>K35</f>
        <v>0</v>
      </c>
      <c r="L34" s="9">
        <f t="shared" si="3"/>
        <v>0</v>
      </c>
      <c r="M34" s="9">
        <v>0</v>
      </c>
      <c r="N34" s="9">
        <v>0</v>
      </c>
      <c r="O34" s="9">
        <f t="shared" si="6"/>
        <v>0</v>
      </c>
    </row>
    <row r="35" spans="1:15" ht="45" customHeight="1" x14ac:dyDescent="0.3">
      <c r="A35" s="151" t="s">
        <v>58</v>
      </c>
      <c r="B35" s="159" t="s">
        <v>57</v>
      </c>
      <c r="C35" s="53" t="s">
        <v>20</v>
      </c>
      <c r="D35" s="24">
        <f>F35+G35+E35</f>
        <v>42932426</v>
      </c>
      <c r="E35" s="24">
        <v>0</v>
      </c>
      <c r="F35" s="24">
        <v>32961600</v>
      </c>
      <c r="G35" s="26">
        <v>9970826</v>
      </c>
      <c r="H35" s="25">
        <f>I35+J35+K35</f>
        <v>0</v>
      </c>
      <c r="I35" s="25">
        <v>0</v>
      </c>
      <c r="J35" s="25">
        <v>0</v>
      </c>
      <c r="K35" s="25">
        <v>0</v>
      </c>
      <c r="L35" s="26">
        <f t="shared" si="3"/>
        <v>0</v>
      </c>
      <c r="M35" s="26">
        <v>0</v>
      </c>
      <c r="N35" s="26">
        <v>0</v>
      </c>
      <c r="O35" s="26">
        <f t="shared" si="6"/>
        <v>0</v>
      </c>
    </row>
    <row r="36" spans="1:15" ht="45" customHeight="1" x14ac:dyDescent="0.3">
      <c r="A36" s="152"/>
      <c r="B36" s="160"/>
      <c r="C36" s="53" t="s">
        <v>26</v>
      </c>
      <c r="D36" s="24">
        <f>F36+G36+E36</f>
        <v>0</v>
      </c>
      <c r="E36" s="24">
        <v>0</v>
      </c>
      <c r="F36" s="24">
        <v>0</v>
      </c>
      <c r="G36" s="26">
        <v>0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v>0</v>
      </c>
      <c r="M36" s="26">
        <v>0</v>
      </c>
      <c r="N36" s="26">
        <v>0</v>
      </c>
      <c r="O36" s="26">
        <v>0</v>
      </c>
    </row>
    <row r="37" spans="1:15" ht="45.75" customHeight="1" x14ac:dyDescent="0.3">
      <c r="A37" s="59" t="s">
        <v>59</v>
      </c>
      <c r="B37" s="50" t="s">
        <v>65</v>
      </c>
      <c r="C37" s="60"/>
      <c r="D37" s="34">
        <f t="shared" ref="D37:K37" si="9">D38</f>
        <v>0</v>
      </c>
      <c r="E37" s="8">
        <f t="shared" si="9"/>
        <v>0</v>
      </c>
      <c r="F37" s="8">
        <f t="shared" si="9"/>
        <v>0</v>
      </c>
      <c r="G37" s="8">
        <f t="shared" si="9"/>
        <v>0</v>
      </c>
      <c r="H37" s="8">
        <f t="shared" si="9"/>
        <v>0</v>
      </c>
      <c r="I37" s="8">
        <f t="shared" si="9"/>
        <v>0</v>
      </c>
      <c r="J37" s="8">
        <f t="shared" si="9"/>
        <v>0</v>
      </c>
      <c r="K37" s="8">
        <f t="shared" si="9"/>
        <v>0</v>
      </c>
      <c r="L37" s="9">
        <v>0</v>
      </c>
      <c r="M37" s="9">
        <v>0</v>
      </c>
      <c r="N37" s="9">
        <v>0</v>
      </c>
      <c r="O37" s="9">
        <v>0</v>
      </c>
    </row>
    <row r="38" spans="1:15" ht="97.5" customHeight="1" x14ac:dyDescent="0.3">
      <c r="A38" s="68" t="s">
        <v>60</v>
      </c>
      <c r="B38" s="52" t="s">
        <v>61</v>
      </c>
      <c r="C38" s="53" t="s">
        <v>20</v>
      </c>
      <c r="D38" s="24">
        <f>F38+G38+E38</f>
        <v>0</v>
      </c>
      <c r="E38" s="24">
        <v>0</v>
      </c>
      <c r="F38" s="24">
        <v>0</v>
      </c>
      <c r="G38" s="26">
        <v>0</v>
      </c>
      <c r="H38" s="25">
        <f>I38+J38+K38</f>
        <v>0</v>
      </c>
      <c r="I38" s="25">
        <v>0</v>
      </c>
      <c r="J38" s="25">
        <v>0</v>
      </c>
      <c r="K38" s="25">
        <v>0</v>
      </c>
      <c r="L38" s="26">
        <v>0</v>
      </c>
      <c r="M38" s="26">
        <v>0</v>
      </c>
      <c r="N38" s="26">
        <v>0</v>
      </c>
      <c r="O38" s="26">
        <v>0</v>
      </c>
    </row>
    <row r="39" spans="1:15" ht="45.75" customHeight="1" x14ac:dyDescent="0.3">
      <c r="A39" s="59" t="s">
        <v>74</v>
      </c>
      <c r="B39" s="50" t="s">
        <v>77</v>
      </c>
      <c r="C39" s="60"/>
      <c r="D39" s="34">
        <f>G39</f>
        <v>0</v>
      </c>
      <c r="E39" s="8">
        <f>E40</f>
        <v>0</v>
      </c>
      <c r="F39" s="8">
        <f>F40</f>
        <v>0</v>
      </c>
      <c r="G39" s="8">
        <f>SUM(G40:G41)</f>
        <v>0</v>
      </c>
      <c r="H39" s="8">
        <f>H40</f>
        <v>0</v>
      </c>
      <c r="I39" s="8">
        <f>I40</f>
        <v>0</v>
      </c>
      <c r="J39" s="8">
        <f>J40</f>
        <v>0</v>
      </c>
      <c r="K39" s="8">
        <f>K40</f>
        <v>0</v>
      </c>
      <c r="L39" s="9">
        <v>0</v>
      </c>
      <c r="M39" s="9">
        <v>0</v>
      </c>
      <c r="N39" s="9">
        <v>0</v>
      </c>
      <c r="O39" s="9">
        <v>0</v>
      </c>
    </row>
    <row r="40" spans="1:15" ht="97.5" customHeight="1" x14ac:dyDescent="0.3">
      <c r="A40" s="68" t="s">
        <v>75</v>
      </c>
      <c r="B40" s="52" t="s">
        <v>78</v>
      </c>
      <c r="C40" s="53" t="s">
        <v>20</v>
      </c>
      <c r="D40" s="24">
        <f>F40+G40+E40</f>
        <v>0</v>
      </c>
      <c r="E40" s="24">
        <v>0</v>
      </c>
      <c r="F40" s="24">
        <v>0</v>
      </c>
      <c r="G40" s="26">
        <v>0</v>
      </c>
      <c r="H40" s="25">
        <f>I40+J40+K40</f>
        <v>0</v>
      </c>
      <c r="I40" s="25">
        <v>0</v>
      </c>
      <c r="J40" s="25">
        <v>0</v>
      </c>
      <c r="K40" s="25">
        <v>0</v>
      </c>
      <c r="L40" s="26">
        <v>0</v>
      </c>
      <c r="M40" s="26">
        <v>0</v>
      </c>
      <c r="N40" s="26">
        <v>0</v>
      </c>
      <c r="O40" s="26">
        <v>0</v>
      </c>
    </row>
    <row r="41" spans="1:15" ht="97.5" customHeight="1" x14ac:dyDescent="0.3">
      <c r="A41" s="68" t="s">
        <v>76</v>
      </c>
      <c r="B41" s="52" t="s">
        <v>79</v>
      </c>
      <c r="C41" s="53" t="s">
        <v>20</v>
      </c>
      <c r="D41" s="24">
        <f>F41+G41+E41</f>
        <v>0</v>
      </c>
      <c r="E41" s="24">
        <v>0</v>
      </c>
      <c r="F41" s="24">
        <v>0</v>
      </c>
      <c r="G41" s="26">
        <v>0</v>
      </c>
      <c r="H41" s="25">
        <f>I41+J41+K41</f>
        <v>0</v>
      </c>
      <c r="I41" s="25">
        <v>0</v>
      </c>
      <c r="J41" s="25">
        <v>0</v>
      </c>
      <c r="K41" s="25">
        <v>0</v>
      </c>
      <c r="L41" s="26">
        <v>0</v>
      </c>
      <c r="M41" s="26">
        <v>0</v>
      </c>
      <c r="N41" s="26">
        <v>0</v>
      </c>
      <c r="O41" s="26">
        <v>0</v>
      </c>
    </row>
    <row r="42" spans="1:15" ht="19.5" customHeight="1" x14ac:dyDescent="0.3">
      <c r="A42" s="4"/>
      <c r="B42" s="1"/>
      <c r="C42" s="1"/>
      <c r="D42" s="81"/>
      <c r="E42" s="81"/>
      <c r="F42" s="81"/>
      <c r="G42" s="81"/>
      <c r="H42" s="82"/>
      <c r="I42" s="82"/>
      <c r="J42" s="82"/>
      <c r="K42" s="82"/>
      <c r="L42" s="83"/>
      <c r="M42" s="83"/>
      <c r="N42" s="83"/>
      <c r="O42" s="83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x14ac:dyDescent="0.3">
      <c r="A50" s="4"/>
      <c r="B50" s="1"/>
      <c r="C50" s="1"/>
      <c r="D50" s="1"/>
      <c r="E50" s="1"/>
      <c r="F50" s="1"/>
      <c r="G50" s="1"/>
    </row>
    <row r="51" spans="1:15" x14ac:dyDescent="0.3">
      <c r="A51" s="4"/>
      <c r="B51" s="1"/>
      <c r="C51" s="1"/>
      <c r="D51" s="1"/>
      <c r="E51" s="1"/>
      <c r="F51" s="1"/>
      <c r="G51" s="1"/>
    </row>
    <row r="52" spans="1:15" x14ac:dyDescent="0.3">
      <c r="A52" s="4"/>
      <c r="B52" s="1"/>
      <c r="C52" s="1"/>
      <c r="D52" s="1"/>
      <c r="E52" s="1"/>
      <c r="F52" s="1"/>
      <c r="G52" s="1"/>
    </row>
    <row r="53" spans="1:15" x14ac:dyDescent="0.3">
      <c r="A53" s="4"/>
      <c r="B53" s="1"/>
      <c r="C53" s="1"/>
      <c r="D53" s="1"/>
      <c r="E53" s="1"/>
      <c r="F53" s="1"/>
      <c r="G53" s="1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  <row r="190" spans="1:15" s="5" customFormat="1" x14ac:dyDescent="0.3">
      <c r="A190" s="4"/>
      <c r="B190" s="1"/>
      <c r="C190" s="1"/>
      <c r="D190" s="1"/>
      <c r="E190" s="1"/>
      <c r="F190" s="1"/>
      <c r="G190" s="1"/>
      <c r="L190" s="6"/>
      <c r="M190" s="6"/>
      <c r="N190" s="6"/>
      <c r="O190" s="6"/>
    </row>
    <row r="191" spans="1:15" s="5" customFormat="1" x14ac:dyDescent="0.3">
      <c r="A191" s="4"/>
      <c r="B191" s="1"/>
      <c r="C191" s="1"/>
      <c r="D191" s="1"/>
      <c r="E191" s="1"/>
      <c r="F191" s="1"/>
      <c r="G191" s="1"/>
      <c r="L191" s="6"/>
      <c r="M191" s="6"/>
      <c r="N191" s="6"/>
      <c r="O191" s="6"/>
    </row>
    <row r="192" spans="1:15" s="5" customFormat="1" x14ac:dyDescent="0.3">
      <c r="A192" s="4"/>
      <c r="B192" s="1"/>
      <c r="C192" s="1"/>
      <c r="D192" s="1"/>
      <c r="E192" s="1"/>
      <c r="F192" s="1"/>
      <c r="G192" s="1"/>
      <c r="L192" s="6"/>
      <c r="M192" s="6"/>
      <c r="N192" s="6"/>
      <c r="O192" s="6"/>
    </row>
    <row r="193" spans="1:15" s="5" customFormat="1" x14ac:dyDescent="0.3">
      <c r="A193" s="4"/>
      <c r="B193" s="1"/>
      <c r="C193" s="1"/>
      <c r="D193" s="1"/>
      <c r="E193" s="1"/>
      <c r="F193" s="1"/>
      <c r="G193" s="1"/>
      <c r="L193" s="6"/>
      <c r="M193" s="6"/>
      <c r="N193" s="6"/>
      <c r="O193" s="6"/>
    </row>
  </sheetData>
  <mergeCells count="17">
    <mergeCell ref="A1:O1"/>
    <mergeCell ref="A2:A3"/>
    <mergeCell ref="C2:C3"/>
    <mergeCell ref="D2:G2"/>
    <mergeCell ref="H2:K2"/>
    <mergeCell ref="L2:O2"/>
    <mergeCell ref="A28:A29"/>
    <mergeCell ref="B28:B29"/>
    <mergeCell ref="A35:A36"/>
    <mergeCell ref="B35:B36"/>
    <mergeCell ref="A5:C5"/>
    <mergeCell ref="A13:A14"/>
    <mergeCell ref="B13:B14"/>
    <mergeCell ref="A17:A23"/>
    <mergeCell ref="B17:B23"/>
    <mergeCell ref="A26:A27"/>
    <mergeCell ref="B26:B27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view="pageBreakPreview" zoomScale="70" zoomScaleNormal="70" zoomScaleSheetLayoutView="70" workbookViewId="0">
      <pane ySplit="3" topLeftCell="A36" activePane="bottomLeft" state="frozen"/>
      <selection pane="bottomLeft" activeCell="D5" sqref="D5:O55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133" t="s">
        <v>69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 s="1" customFormat="1" ht="36" customHeight="1" x14ac:dyDescent="0.3">
      <c r="A2" s="143" t="s">
        <v>0</v>
      </c>
      <c r="B2" s="39" t="s">
        <v>1</v>
      </c>
      <c r="C2" s="144" t="s">
        <v>8</v>
      </c>
      <c r="D2" s="145" t="s">
        <v>70</v>
      </c>
      <c r="E2" s="146"/>
      <c r="F2" s="146"/>
      <c r="G2" s="146"/>
      <c r="H2" s="147" t="s">
        <v>80</v>
      </c>
      <c r="I2" s="148"/>
      <c r="J2" s="148"/>
      <c r="K2" s="149"/>
      <c r="L2" s="150" t="s">
        <v>12</v>
      </c>
      <c r="M2" s="150"/>
      <c r="N2" s="150"/>
      <c r="O2" s="150"/>
    </row>
    <row r="3" spans="1:15" s="1" customFormat="1" ht="39.75" customHeight="1" x14ac:dyDescent="0.3">
      <c r="A3" s="143"/>
      <c r="B3" s="40" t="s">
        <v>2</v>
      </c>
      <c r="C3" s="144"/>
      <c r="D3" s="73" t="s">
        <v>9</v>
      </c>
      <c r="E3" s="73" t="s">
        <v>19</v>
      </c>
      <c r="F3" s="73" t="s">
        <v>10</v>
      </c>
      <c r="G3" s="73" t="s">
        <v>11</v>
      </c>
      <c r="H3" s="73" t="s">
        <v>9</v>
      </c>
      <c r="I3" s="73" t="s">
        <v>19</v>
      </c>
      <c r="J3" s="73" t="s">
        <v>10</v>
      </c>
      <c r="K3" s="73" t="s">
        <v>11</v>
      </c>
      <c r="L3" s="74" t="s">
        <v>13</v>
      </c>
      <c r="M3" s="73" t="s">
        <v>19</v>
      </c>
      <c r="N3" s="74" t="s">
        <v>10</v>
      </c>
      <c r="O3" s="73" t="s">
        <v>11</v>
      </c>
    </row>
    <row r="4" spans="1:15" s="1" customFormat="1" ht="21.75" customHeight="1" x14ac:dyDescent="0.3">
      <c r="A4" s="72" t="s">
        <v>3</v>
      </c>
      <c r="B4" s="44">
        <v>2</v>
      </c>
      <c r="C4" s="45">
        <v>3</v>
      </c>
      <c r="D4" s="45">
        <v>4</v>
      </c>
      <c r="E4" s="45">
        <v>5</v>
      </c>
      <c r="F4" s="44">
        <v>6</v>
      </c>
      <c r="G4" s="45">
        <v>7</v>
      </c>
      <c r="H4" s="45">
        <v>8</v>
      </c>
      <c r="I4" s="45">
        <v>9</v>
      </c>
      <c r="J4" s="44">
        <v>10</v>
      </c>
      <c r="K4" s="45">
        <v>11</v>
      </c>
      <c r="L4" s="45">
        <v>12</v>
      </c>
      <c r="M4" s="45">
        <v>13</v>
      </c>
      <c r="N4" s="45">
        <v>14</v>
      </c>
      <c r="O4" s="45">
        <v>15</v>
      </c>
    </row>
    <row r="5" spans="1:15" s="1" customFormat="1" ht="40.5" customHeight="1" x14ac:dyDescent="0.3">
      <c r="A5" s="153" t="s">
        <v>14</v>
      </c>
      <c r="B5" s="154"/>
      <c r="C5" s="155"/>
      <c r="D5" s="8">
        <f>SUM(E5:G5)</f>
        <v>842148299.29999995</v>
      </c>
      <c r="E5" s="8">
        <f>SUM(E6,E12,E16,E25,E32,E34,E37)</f>
        <v>14859904.529999999</v>
      </c>
      <c r="F5" s="8">
        <f>SUM(F6,F12,F16,F25,F32,F34)</f>
        <v>171716014.77000001</v>
      </c>
      <c r="G5" s="8">
        <f>SUM(G6,G12,G16,G25,G32,G34,G37,G39)</f>
        <v>655572380</v>
      </c>
      <c r="H5" s="8">
        <f>H6+H10+H16+H25</f>
        <v>19587932.949999999</v>
      </c>
      <c r="I5" s="8">
        <f>I6+I10+I16+I25</f>
        <v>0</v>
      </c>
      <c r="J5" s="8">
        <f>J6+J10+J16+J25</f>
        <v>0</v>
      </c>
      <c r="K5" s="8">
        <f>K6+K10+K16+K25</f>
        <v>19587932.949999999</v>
      </c>
      <c r="L5" s="9">
        <f t="shared" ref="L5:L14" si="0">H5/D5*100</f>
        <v>2.3259481692573196</v>
      </c>
      <c r="M5" s="9">
        <v>0</v>
      </c>
      <c r="N5" s="16">
        <f>J5*100/F5</f>
        <v>0</v>
      </c>
      <c r="O5" s="16">
        <f>K5/G5*100</f>
        <v>2.9879130890169594</v>
      </c>
    </row>
    <row r="6" spans="1:15" s="1" customFormat="1" ht="43.5" customHeight="1" x14ac:dyDescent="0.3">
      <c r="A6" s="49" t="s">
        <v>3</v>
      </c>
      <c r="B6" s="50" t="s">
        <v>29</v>
      </c>
      <c r="C6" s="50"/>
      <c r="D6" s="8">
        <f>SUM(D7:D11)</f>
        <v>177215603</v>
      </c>
      <c r="E6" s="8">
        <f>SUM(E7:E11)</f>
        <v>0</v>
      </c>
      <c r="F6" s="8">
        <f>SUM(F7:F11)</f>
        <v>103636300</v>
      </c>
      <c r="G6" s="8">
        <f>SUM(G7:G11)</f>
        <v>73579303</v>
      </c>
      <c r="H6" s="8">
        <f>SUM(H7:H9)</f>
        <v>550094.88</v>
      </c>
      <c r="I6" s="8">
        <f>SUM(I7:I9)</f>
        <v>0</v>
      </c>
      <c r="J6" s="8">
        <f>SUM(J7:J9)</f>
        <v>0</v>
      </c>
      <c r="K6" s="8">
        <f>SUM(K7:K9)</f>
        <v>550094.88</v>
      </c>
      <c r="L6" s="9">
        <f t="shared" si="0"/>
        <v>0.31040995865358423</v>
      </c>
      <c r="M6" s="9">
        <v>0</v>
      </c>
      <c r="N6" s="16">
        <v>0</v>
      </c>
      <c r="O6" s="16">
        <f>K6*100/G6</f>
        <v>0.74762175988538515</v>
      </c>
    </row>
    <row r="7" spans="1:15" s="1" customFormat="1" ht="67.5" customHeight="1" x14ac:dyDescent="0.3">
      <c r="A7" s="51" t="s">
        <v>4</v>
      </c>
      <c r="B7" s="52" t="s">
        <v>30</v>
      </c>
      <c r="C7" s="53" t="s">
        <v>26</v>
      </c>
      <c r="D7" s="80">
        <f>G7</f>
        <v>5274445</v>
      </c>
      <c r="E7" s="24">
        <v>0</v>
      </c>
      <c r="F7" s="24">
        <v>0</v>
      </c>
      <c r="G7" s="25">
        <v>5274445</v>
      </c>
      <c r="H7" s="24">
        <f>J7+K7+I7</f>
        <v>0</v>
      </c>
      <c r="I7" s="24">
        <v>0</v>
      </c>
      <c r="J7" s="24">
        <v>0</v>
      </c>
      <c r="K7" s="24">
        <v>0</v>
      </c>
      <c r="L7" s="9">
        <f t="shared" si="0"/>
        <v>0</v>
      </c>
      <c r="M7" s="26">
        <v>0</v>
      </c>
      <c r="N7" s="27">
        <v>0</v>
      </c>
      <c r="O7" s="27">
        <f>K7*100/G7</f>
        <v>0</v>
      </c>
    </row>
    <row r="8" spans="1:15" s="1" customFormat="1" ht="81.75" customHeight="1" x14ac:dyDescent="0.3">
      <c r="A8" s="51" t="s">
        <v>5</v>
      </c>
      <c r="B8" s="52" t="s">
        <v>31</v>
      </c>
      <c r="C8" s="53" t="s">
        <v>20</v>
      </c>
      <c r="D8" s="24">
        <f>F8+G8+E8</f>
        <v>0</v>
      </c>
      <c r="E8" s="24">
        <v>0</v>
      </c>
      <c r="F8" s="24">
        <v>0</v>
      </c>
      <c r="G8" s="24">
        <v>0</v>
      </c>
      <c r="H8" s="24">
        <f>J8+K8+I8</f>
        <v>0</v>
      </c>
      <c r="I8" s="24">
        <v>0</v>
      </c>
      <c r="J8" s="24">
        <v>0</v>
      </c>
      <c r="K8" s="24">
        <v>0</v>
      </c>
      <c r="L8" s="26">
        <v>0</v>
      </c>
      <c r="M8" s="26">
        <v>0</v>
      </c>
      <c r="N8" s="27">
        <v>0</v>
      </c>
      <c r="O8" s="27">
        <v>0</v>
      </c>
    </row>
    <row r="9" spans="1:15" s="1" customFormat="1" ht="64.5" customHeight="1" x14ac:dyDescent="0.3">
      <c r="A9" s="51" t="s">
        <v>22</v>
      </c>
      <c r="B9" s="52" t="s">
        <v>32</v>
      </c>
      <c r="C9" s="53" t="s">
        <v>20</v>
      </c>
      <c r="D9" s="24">
        <f>F9+G9</f>
        <v>171707076</v>
      </c>
      <c r="E9" s="26">
        <v>0</v>
      </c>
      <c r="F9" s="26">
        <v>103636300</v>
      </c>
      <c r="G9" s="24">
        <v>68070776</v>
      </c>
      <c r="H9" s="24">
        <f>J9+K9+I9</f>
        <v>550094.88</v>
      </c>
      <c r="I9" s="24">
        <v>0</v>
      </c>
      <c r="J9" s="24">
        <v>0</v>
      </c>
      <c r="K9" s="24">
        <v>550094.88</v>
      </c>
      <c r="L9" s="26">
        <f t="shared" si="0"/>
        <v>0.3203682066078628</v>
      </c>
      <c r="M9" s="26">
        <v>0</v>
      </c>
      <c r="N9" s="27">
        <v>0</v>
      </c>
      <c r="O9" s="27">
        <f>K9/G9*100</f>
        <v>0.80812194648699176</v>
      </c>
    </row>
    <row r="10" spans="1:15" s="1" customFormat="1" ht="32.25" customHeight="1" x14ac:dyDescent="0.3">
      <c r="A10" s="51" t="s">
        <v>35</v>
      </c>
      <c r="B10" s="52" t="s">
        <v>33</v>
      </c>
      <c r="C10" s="53" t="s">
        <v>26</v>
      </c>
      <c r="D10" s="24">
        <f>F10+G10</f>
        <v>234082</v>
      </c>
      <c r="E10" s="26">
        <v>0</v>
      </c>
      <c r="F10" s="26">
        <v>0</v>
      </c>
      <c r="G10" s="24">
        <v>234082</v>
      </c>
      <c r="H10" s="24">
        <f>J10+K10+I10</f>
        <v>0</v>
      </c>
      <c r="I10" s="24">
        <v>0</v>
      </c>
      <c r="J10" s="24">
        <v>0</v>
      </c>
      <c r="K10" s="24">
        <v>0</v>
      </c>
      <c r="L10" s="26">
        <v>0</v>
      </c>
      <c r="M10" s="26">
        <v>0</v>
      </c>
      <c r="N10" s="27">
        <v>0</v>
      </c>
      <c r="O10" s="27">
        <v>0</v>
      </c>
    </row>
    <row r="11" spans="1:15" s="1" customFormat="1" ht="32.25" customHeight="1" x14ac:dyDescent="0.3">
      <c r="A11" s="51" t="s">
        <v>36</v>
      </c>
      <c r="B11" s="58" t="s">
        <v>34</v>
      </c>
      <c r="C11" s="53" t="s">
        <v>26</v>
      </c>
      <c r="D11" s="24">
        <f>F11+G11</f>
        <v>0</v>
      </c>
      <c r="E11" s="26">
        <v>0</v>
      </c>
      <c r="F11" s="26">
        <v>0</v>
      </c>
      <c r="G11" s="24">
        <v>0</v>
      </c>
      <c r="H11" s="24">
        <f>J11+K11+I11</f>
        <v>0</v>
      </c>
      <c r="I11" s="24">
        <v>0</v>
      </c>
      <c r="J11" s="24">
        <v>0</v>
      </c>
      <c r="K11" s="24">
        <v>0</v>
      </c>
      <c r="L11" s="26">
        <v>0</v>
      </c>
      <c r="M11" s="26">
        <v>0</v>
      </c>
      <c r="N11" s="27">
        <v>0</v>
      </c>
      <c r="O11" s="27">
        <v>0</v>
      </c>
    </row>
    <row r="12" spans="1:15" s="1" customFormat="1" ht="43.5" customHeight="1" x14ac:dyDescent="0.3">
      <c r="A12" s="59" t="s">
        <v>15</v>
      </c>
      <c r="B12" s="50" t="s">
        <v>37</v>
      </c>
      <c r="C12" s="50"/>
      <c r="D12" s="8">
        <f t="shared" ref="D12:K12" si="1">SUM(D13:D15)</f>
        <v>35579772</v>
      </c>
      <c r="E12" s="8">
        <f t="shared" si="1"/>
        <v>0</v>
      </c>
      <c r="F12" s="8">
        <f t="shared" si="1"/>
        <v>0</v>
      </c>
      <c r="G12" s="8">
        <f t="shared" si="1"/>
        <v>35579772</v>
      </c>
      <c r="H12" s="8">
        <f t="shared" si="1"/>
        <v>1956427.47</v>
      </c>
      <c r="I12" s="8">
        <f t="shared" si="1"/>
        <v>0</v>
      </c>
      <c r="J12" s="8">
        <f t="shared" si="1"/>
        <v>0</v>
      </c>
      <c r="K12" s="8">
        <f t="shared" si="1"/>
        <v>1956427.47</v>
      </c>
      <c r="L12" s="9">
        <f t="shared" si="0"/>
        <v>5.4987071586630742</v>
      </c>
      <c r="M12" s="9">
        <v>0</v>
      </c>
      <c r="N12" s="16">
        <v>0</v>
      </c>
      <c r="O12" s="16">
        <f>K12*100/G12</f>
        <v>5.4987071586630742</v>
      </c>
    </row>
    <row r="13" spans="1:15" s="1" customFormat="1" ht="32.25" customHeight="1" x14ac:dyDescent="0.3">
      <c r="A13" s="156" t="s">
        <v>6</v>
      </c>
      <c r="B13" s="159" t="s">
        <v>38</v>
      </c>
      <c r="C13" s="60" t="s">
        <v>20</v>
      </c>
      <c r="D13" s="24">
        <f>F13+G13+E13</f>
        <v>32576909</v>
      </c>
      <c r="E13" s="24">
        <v>0</v>
      </c>
      <c r="F13" s="24">
        <v>0</v>
      </c>
      <c r="G13" s="24">
        <v>32576909</v>
      </c>
      <c r="H13" s="24">
        <f>J13+K13+I13</f>
        <v>1956427.47</v>
      </c>
      <c r="I13" s="24">
        <v>0</v>
      </c>
      <c r="J13" s="24">
        <v>0</v>
      </c>
      <c r="K13" s="25">
        <v>1956427.47</v>
      </c>
      <c r="L13" s="26">
        <f t="shared" si="0"/>
        <v>6.0055650767849089</v>
      </c>
      <c r="M13" s="26">
        <v>0</v>
      </c>
      <c r="N13" s="31">
        <v>0</v>
      </c>
      <c r="O13" s="31">
        <f t="shared" ref="O13:O18" si="2">K13/G13*100</f>
        <v>6.0055650767849089</v>
      </c>
    </row>
    <row r="14" spans="1:15" s="1" customFormat="1" ht="32.25" customHeight="1" x14ac:dyDescent="0.3">
      <c r="A14" s="158"/>
      <c r="B14" s="160"/>
      <c r="C14" s="53" t="s">
        <v>21</v>
      </c>
      <c r="D14" s="24">
        <f>F14+G14+E14</f>
        <v>1751613</v>
      </c>
      <c r="E14" s="24">
        <v>0</v>
      </c>
      <c r="F14" s="24">
        <v>0</v>
      </c>
      <c r="G14" s="24">
        <v>1751613</v>
      </c>
      <c r="H14" s="24">
        <f>J14+K14+I14</f>
        <v>0</v>
      </c>
      <c r="I14" s="24">
        <v>0</v>
      </c>
      <c r="J14" s="24">
        <v>0</v>
      </c>
      <c r="K14" s="25">
        <v>0</v>
      </c>
      <c r="L14" s="26">
        <f t="shared" si="0"/>
        <v>0</v>
      </c>
      <c r="M14" s="26">
        <v>0</v>
      </c>
      <c r="N14" s="31">
        <v>0</v>
      </c>
      <c r="O14" s="31">
        <f>K14/G14*100</f>
        <v>0</v>
      </c>
    </row>
    <row r="15" spans="1:15" s="1" customFormat="1" ht="37.5" customHeight="1" x14ac:dyDescent="0.3">
      <c r="A15" s="71" t="s">
        <v>7</v>
      </c>
      <c r="B15" s="70" t="s">
        <v>39</v>
      </c>
      <c r="C15" s="60" t="s">
        <v>20</v>
      </c>
      <c r="D15" s="24">
        <f>F15+G15+E15</f>
        <v>1251250</v>
      </c>
      <c r="E15" s="24">
        <v>0</v>
      </c>
      <c r="F15" s="24">
        <v>0</v>
      </c>
      <c r="G15" s="24">
        <v>1251250</v>
      </c>
      <c r="H15" s="24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16">
        <v>0</v>
      </c>
      <c r="O15" s="16">
        <v>0</v>
      </c>
    </row>
    <row r="16" spans="1:15" ht="45" customHeight="1" x14ac:dyDescent="0.3">
      <c r="A16" s="59" t="s">
        <v>16</v>
      </c>
      <c r="B16" s="50" t="s">
        <v>40</v>
      </c>
      <c r="C16" s="60"/>
      <c r="D16" s="34">
        <f>SUM(D17:D24)</f>
        <v>12694583</v>
      </c>
      <c r="E16" s="8">
        <f>SUM(E17:E24)</f>
        <v>0</v>
      </c>
      <c r="F16" s="8">
        <f>SUM(F17:F24)</f>
        <v>0</v>
      </c>
      <c r="G16" s="8">
        <f>SUM(G17:G24)</f>
        <v>12694583</v>
      </c>
      <c r="H16" s="8">
        <f>H17+H24</f>
        <v>0</v>
      </c>
      <c r="I16" s="8">
        <f>I17+I24</f>
        <v>0</v>
      </c>
      <c r="J16" s="8">
        <f>J17+J24</f>
        <v>0</v>
      </c>
      <c r="K16" s="8">
        <f>K17+K24</f>
        <v>0</v>
      </c>
      <c r="L16" s="9">
        <f t="shared" ref="L16:L35" si="3">H16/D16*100</f>
        <v>0</v>
      </c>
      <c r="M16" s="9">
        <v>0</v>
      </c>
      <c r="N16" s="16">
        <v>0</v>
      </c>
      <c r="O16" s="16">
        <f t="shared" si="2"/>
        <v>0</v>
      </c>
    </row>
    <row r="17" spans="1:16" ht="80.25" customHeight="1" x14ac:dyDescent="0.3">
      <c r="A17" s="156" t="s">
        <v>17</v>
      </c>
      <c r="B17" s="159" t="s">
        <v>41</v>
      </c>
      <c r="C17" s="65" t="s">
        <v>62</v>
      </c>
      <c r="D17" s="24">
        <f t="shared" ref="D17:D24" si="4">F17+G17+E17</f>
        <v>404970</v>
      </c>
      <c r="E17" s="24">
        <v>0</v>
      </c>
      <c r="F17" s="24">
        <v>0</v>
      </c>
      <c r="G17" s="24">
        <v>404970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31">
        <v>0</v>
      </c>
      <c r="O17" s="31">
        <f t="shared" si="2"/>
        <v>0</v>
      </c>
    </row>
    <row r="18" spans="1:16" ht="68.25" customHeight="1" x14ac:dyDescent="0.3">
      <c r="A18" s="157"/>
      <c r="B18" s="161"/>
      <c r="C18" s="60" t="s">
        <v>18</v>
      </c>
      <c r="D18" s="24">
        <f t="shared" si="4"/>
        <v>10444097</v>
      </c>
      <c r="E18" s="24">
        <v>0</v>
      </c>
      <c r="F18" s="24">
        <v>0</v>
      </c>
      <c r="G18" s="24">
        <v>10444097</v>
      </c>
      <c r="H18" s="25">
        <f t="shared" si="5"/>
        <v>0</v>
      </c>
      <c r="I18" s="25">
        <v>0</v>
      </c>
      <c r="J18" s="25">
        <v>0</v>
      </c>
      <c r="K18" s="25">
        <v>0</v>
      </c>
      <c r="L18" s="26">
        <f t="shared" si="3"/>
        <v>0</v>
      </c>
      <c r="M18" s="26">
        <v>0</v>
      </c>
      <c r="N18" s="31">
        <v>0</v>
      </c>
      <c r="O18" s="31">
        <f t="shared" si="2"/>
        <v>0</v>
      </c>
    </row>
    <row r="19" spans="1:16" ht="68.25" customHeight="1" x14ac:dyDescent="0.3">
      <c r="A19" s="157"/>
      <c r="B19" s="161"/>
      <c r="C19" s="53" t="s">
        <v>64</v>
      </c>
      <c r="D19" s="24">
        <f t="shared" si="4"/>
        <v>795000</v>
      </c>
      <c r="E19" s="24">
        <v>0</v>
      </c>
      <c r="F19" s="24">
        <v>0</v>
      </c>
      <c r="G19" s="24">
        <v>795000</v>
      </c>
      <c r="H19" s="25">
        <f t="shared" si="5"/>
        <v>0</v>
      </c>
      <c r="I19" s="25">
        <v>0</v>
      </c>
      <c r="J19" s="25">
        <v>0</v>
      </c>
      <c r="K19" s="25">
        <v>0</v>
      </c>
      <c r="L19" s="26">
        <f t="shared" si="3"/>
        <v>0</v>
      </c>
      <c r="M19" s="26">
        <v>0</v>
      </c>
      <c r="N19" s="31">
        <v>0</v>
      </c>
      <c r="O19" s="31">
        <f>K19/G19*100</f>
        <v>0</v>
      </c>
    </row>
    <row r="20" spans="1:16" ht="68.25" customHeight="1" x14ac:dyDescent="0.3">
      <c r="A20" s="157"/>
      <c r="B20" s="161"/>
      <c r="C20" s="53" t="s">
        <v>63</v>
      </c>
      <c r="D20" s="24">
        <f t="shared" si="4"/>
        <v>333465</v>
      </c>
      <c r="E20" s="24">
        <v>0</v>
      </c>
      <c r="F20" s="24">
        <v>0</v>
      </c>
      <c r="G20" s="24">
        <v>333465</v>
      </c>
      <c r="H20" s="25">
        <f t="shared" si="5"/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31">
        <v>0</v>
      </c>
      <c r="O20" s="31">
        <f>K20/G20*100</f>
        <v>0</v>
      </c>
    </row>
    <row r="21" spans="1:16" ht="68.25" customHeight="1" x14ac:dyDescent="0.3">
      <c r="A21" s="157"/>
      <c r="B21" s="161"/>
      <c r="C21" s="60" t="s">
        <v>20</v>
      </c>
      <c r="D21" s="24">
        <f t="shared" si="4"/>
        <v>0</v>
      </c>
      <c r="E21" s="24">
        <v>0</v>
      </c>
      <c r="F21" s="24">
        <v>0</v>
      </c>
      <c r="G21" s="24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31">
        <v>0</v>
      </c>
      <c r="O21" s="31">
        <v>0</v>
      </c>
    </row>
    <row r="22" spans="1:16" ht="68.25" customHeight="1" x14ac:dyDescent="0.3">
      <c r="A22" s="157"/>
      <c r="B22" s="161"/>
      <c r="C22" s="53" t="s">
        <v>26</v>
      </c>
      <c r="D22" s="24">
        <f t="shared" si="4"/>
        <v>9167</v>
      </c>
      <c r="E22" s="24">
        <v>0</v>
      </c>
      <c r="F22" s="24">
        <v>0</v>
      </c>
      <c r="G22" s="24">
        <v>9167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31">
        <v>0</v>
      </c>
      <c r="O22" s="31">
        <v>0</v>
      </c>
      <c r="P22" s="20"/>
    </row>
    <row r="23" spans="1:16" ht="68.25" customHeight="1" x14ac:dyDescent="0.3">
      <c r="A23" s="158"/>
      <c r="B23" s="160"/>
      <c r="C23" s="53" t="s">
        <v>21</v>
      </c>
      <c r="D23" s="24">
        <f t="shared" si="4"/>
        <v>0</v>
      </c>
      <c r="E23" s="24">
        <v>0</v>
      </c>
      <c r="F23" s="24">
        <v>0</v>
      </c>
      <c r="G23" s="24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31">
        <v>0</v>
      </c>
      <c r="O23" s="31">
        <v>0</v>
      </c>
    </row>
    <row r="24" spans="1:16" ht="58.5" customHeight="1" x14ac:dyDescent="0.3">
      <c r="A24" s="69" t="s">
        <v>23</v>
      </c>
      <c r="B24" s="70" t="s">
        <v>42</v>
      </c>
      <c r="C24" s="60" t="s">
        <v>20</v>
      </c>
      <c r="D24" s="24">
        <f t="shared" si="4"/>
        <v>707884</v>
      </c>
      <c r="E24" s="24">
        <v>0</v>
      </c>
      <c r="F24" s="24">
        <v>0</v>
      </c>
      <c r="G24" s="24">
        <v>707884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31">
        <v>0</v>
      </c>
      <c r="O24" s="31">
        <v>0</v>
      </c>
    </row>
    <row r="25" spans="1:16" ht="61.5" customHeight="1" x14ac:dyDescent="0.3">
      <c r="A25" s="59" t="s">
        <v>24</v>
      </c>
      <c r="B25" s="50" t="s">
        <v>43</v>
      </c>
      <c r="C25" s="60"/>
      <c r="D25" s="37">
        <f>SUM(E25:G25)</f>
        <v>299540113.30000001</v>
      </c>
      <c r="E25" s="8">
        <f>SUM(E26:E31)</f>
        <v>14859904.529999999</v>
      </c>
      <c r="F25" s="8">
        <f>SUM(F26:F31)</f>
        <v>32825914.77</v>
      </c>
      <c r="G25" s="8">
        <f>SUM(G26:G31)</f>
        <v>251854294</v>
      </c>
      <c r="H25" s="8">
        <f>H26</f>
        <v>19037838.07</v>
      </c>
      <c r="I25" s="8">
        <f>I26</f>
        <v>0</v>
      </c>
      <c r="J25" s="8">
        <f>J26</f>
        <v>0</v>
      </c>
      <c r="K25" s="8">
        <f>K26</f>
        <v>19037838.07</v>
      </c>
      <c r="L25" s="9">
        <f t="shared" si="3"/>
        <v>6.3556890128211085</v>
      </c>
      <c r="M25" s="9">
        <v>0</v>
      </c>
      <c r="N25" s="9">
        <v>0</v>
      </c>
      <c r="O25" s="9">
        <f t="shared" ref="O25:O35" si="6">K25/G25*100</f>
        <v>7.559068288111062</v>
      </c>
    </row>
    <row r="26" spans="1:16" ht="45" customHeight="1" x14ac:dyDescent="0.3">
      <c r="A26" s="151" t="s">
        <v>25</v>
      </c>
      <c r="B26" s="159" t="s">
        <v>44</v>
      </c>
      <c r="C26" s="53" t="s">
        <v>20</v>
      </c>
      <c r="D26" s="24">
        <f t="shared" ref="D26:D31" si="7">F26+G26+E26</f>
        <v>164223846</v>
      </c>
      <c r="E26" s="24">
        <v>0</v>
      </c>
      <c r="F26" s="24">
        <v>9583500</v>
      </c>
      <c r="G26" s="26">
        <v>154640346</v>
      </c>
      <c r="H26" s="25">
        <f>I26+J26+K26</f>
        <v>19037838.07</v>
      </c>
      <c r="I26" s="25">
        <v>0</v>
      </c>
      <c r="J26" s="25">
        <v>0</v>
      </c>
      <c r="K26" s="25">
        <v>19037838.07</v>
      </c>
      <c r="L26" s="26">
        <f t="shared" si="3"/>
        <v>11.592614917811632</v>
      </c>
      <c r="M26" s="26">
        <v>0</v>
      </c>
      <c r="N26" s="26">
        <v>0</v>
      </c>
      <c r="O26" s="26">
        <f t="shared" si="6"/>
        <v>12.311042080829282</v>
      </c>
    </row>
    <row r="27" spans="1:16" ht="45" customHeight="1" x14ac:dyDescent="0.3">
      <c r="A27" s="152"/>
      <c r="B27" s="160"/>
      <c r="C27" s="53" t="s">
        <v>26</v>
      </c>
      <c r="D27" s="24">
        <f t="shared" si="7"/>
        <v>0</v>
      </c>
      <c r="E27" s="24">
        <v>0</v>
      </c>
      <c r="F27" s="24">
        <v>0</v>
      </c>
      <c r="G27" s="26">
        <v>0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6" ht="45" customHeight="1" x14ac:dyDescent="0.3">
      <c r="A28" s="151" t="s">
        <v>48</v>
      </c>
      <c r="B28" s="159" t="s">
        <v>45</v>
      </c>
      <c r="C28" s="53" t="s">
        <v>20</v>
      </c>
      <c r="D28" s="24">
        <f t="shared" si="7"/>
        <v>89791332</v>
      </c>
      <c r="E28" s="24">
        <v>0</v>
      </c>
      <c r="F28" s="24">
        <v>0</v>
      </c>
      <c r="G28" s="26">
        <v>89791332</v>
      </c>
      <c r="H28" s="25">
        <f>I28+J28+K28</f>
        <v>4063914.78</v>
      </c>
      <c r="I28" s="25">
        <v>0</v>
      </c>
      <c r="J28" s="25">
        <v>0</v>
      </c>
      <c r="K28" s="25">
        <v>4063914.78</v>
      </c>
      <c r="L28" s="26">
        <f t="shared" si="3"/>
        <v>4.5259544429076959</v>
      </c>
      <c r="M28" s="26">
        <v>0</v>
      </c>
      <c r="N28" s="26">
        <v>0</v>
      </c>
      <c r="O28" s="26">
        <f t="shared" si="6"/>
        <v>4.5259544429076959</v>
      </c>
    </row>
    <row r="29" spans="1:16" ht="45" customHeight="1" x14ac:dyDescent="0.3">
      <c r="A29" s="152"/>
      <c r="B29" s="160"/>
      <c r="C29" s="53" t="s">
        <v>26</v>
      </c>
      <c r="D29" s="24">
        <f t="shared" si="7"/>
        <v>698677</v>
      </c>
      <c r="E29" s="24">
        <v>0</v>
      </c>
      <c r="F29" s="24">
        <v>0</v>
      </c>
      <c r="G29" s="26">
        <v>698677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68" t="s">
        <v>49</v>
      </c>
      <c r="B30" s="52" t="s">
        <v>46</v>
      </c>
      <c r="C30" s="53" t="s">
        <v>20</v>
      </c>
      <c r="D30" s="24">
        <f t="shared" si="7"/>
        <v>44826258.299999997</v>
      </c>
      <c r="E30" s="24">
        <v>14859904.529999999</v>
      </c>
      <c r="F30" s="24">
        <v>23242414.77</v>
      </c>
      <c r="G30" s="26">
        <v>6723939</v>
      </c>
      <c r="H30" s="25"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v>0</v>
      </c>
      <c r="N30" s="26">
        <v>0</v>
      </c>
      <c r="O30" s="26">
        <f t="shared" si="6"/>
        <v>0</v>
      </c>
    </row>
    <row r="31" spans="1:16" ht="45" customHeight="1" x14ac:dyDescent="0.3">
      <c r="A31" s="68" t="s">
        <v>50</v>
      </c>
      <c r="B31" s="52" t="s">
        <v>47</v>
      </c>
      <c r="C31" s="53" t="s">
        <v>20</v>
      </c>
      <c r="D31" s="24">
        <f t="shared" si="7"/>
        <v>0</v>
      </c>
      <c r="E31" s="24">
        <v>0</v>
      </c>
      <c r="F31" s="24">
        <v>0</v>
      </c>
      <c r="G31" s="26">
        <v>0</v>
      </c>
      <c r="H31" s="25">
        <f>I31+J31+K31</f>
        <v>0</v>
      </c>
      <c r="I31" s="25">
        <v>0</v>
      </c>
      <c r="J31" s="25">
        <v>0</v>
      </c>
      <c r="K31" s="25">
        <v>0</v>
      </c>
      <c r="L31" s="26">
        <v>0</v>
      </c>
      <c r="M31" s="26">
        <v>0</v>
      </c>
      <c r="N31" s="26">
        <v>0</v>
      </c>
      <c r="O31" s="26">
        <v>0</v>
      </c>
    </row>
    <row r="32" spans="1:16" ht="47.25" customHeight="1" x14ac:dyDescent="0.3">
      <c r="A32" s="59" t="s">
        <v>51</v>
      </c>
      <c r="B32" s="50" t="s">
        <v>52</v>
      </c>
      <c r="C32" s="60"/>
      <c r="D32" s="34">
        <f t="shared" ref="D32:K32" si="8">D33</f>
        <v>274842288</v>
      </c>
      <c r="E32" s="8">
        <f t="shared" si="8"/>
        <v>0</v>
      </c>
      <c r="F32" s="8">
        <f t="shared" si="8"/>
        <v>0</v>
      </c>
      <c r="G32" s="8">
        <f t="shared" si="8"/>
        <v>274842288</v>
      </c>
      <c r="H32" s="8">
        <f t="shared" si="8"/>
        <v>37844165.770000003</v>
      </c>
      <c r="I32" s="8">
        <f t="shared" si="8"/>
        <v>0</v>
      </c>
      <c r="J32" s="8">
        <f t="shared" si="8"/>
        <v>0</v>
      </c>
      <c r="K32" s="8">
        <f t="shared" si="8"/>
        <v>37844165.770000003</v>
      </c>
      <c r="L32" s="9">
        <f t="shared" si="3"/>
        <v>13.769411557947736</v>
      </c>
      <c r="M32" s="9">
        <v>0</v>
      </c>
      <c r="N32" s="9">
        <v>0</v>
      </c>
      <c r="O32" s="9">
        <f t="shared" si="6"/>
        <v>13.769411557947736</v>
      </c>
    </row>
    <row r="33" spans="1:15" ht="45" customHeight="1" x14ac:dyDescent="0.3">
      <c r="A33" s="68" t="s">
        <v>54</v>
      </c>
      <c r="B33" s="52" t="s">
        <v>53</v>
      </c>
      <c r="C33" s="53" t="s">
        <v>20</v>
      </c>
      <c r="D33" s="24">
        <f>F33+G33+E33</f>
        <v>274842288</v>
      </c>
      <c r="E33" s="24">
        <v>0</v>
      </c>
      <c r="F33" s="24">
        <v>0</v>
      </c>
      <c r="G33" s="26">
        <v>274842288</v>
      </c>
      <c r="H33" s="25">
        <f>I33+J33+K33</f>
        <v>37844165.770000003</v>
      </c>
      <c r="I33" s="25">
        <v>0</v>
      </c>
      <c r="J33" s="25">
        <v>0</v>
      </c>
      <c r="K33" s="25">
        <v>37844165.770000003</v>
      </c>
      <c r="L33" s="26">
        <f t="shared" si="3"/>
        <v>13.769411557947736</v>
      </c>
      <c r="M33" s="26">
        <v>0</v>
      </c>
      <c r="N33" s="26">
        <v>0</v>
      </c>
      <c r="O33" s="26">
        <f t="shared" si="6"/>
        <v>13.769411557947736</v>
      </c>
    </row>
    <row r="34" spans="1:15" ht="114" customHeight="1" x14ac:dyDescent="0.3">
      <c r="A34" s="59" t="s">
        <v>55</v>
      </c>
      <c r="B34" s="50" t="s">
        <v>56</v>
      </c>
      <c r="C34" s="60"/>
      <c r="D34" s="34">
        <f>SUM(D35:D36)</f>
        <v>42075540</v>
      </c>
      <c r="E34" s="8">
        <f>E35</f>
        <v>0</v>
      </c>
      <c r="F34" s="34">
        <f>SUM(F35:F36)</f>
        <v>35253800</v>
      </c>
      <c r="G34" s="8">
        <f>SUM(G35:G36)</f>
        <v>6821740</v>
      </c>
      <c r="H34" s="8">
        <f>H35</f>
        <v>0</v>
      </c>
      <c r="I34" s="8">
        <f>I35</f>
        <v>0</v>
      </c>
      <c r="J34" s="8">
        <f>J35</f>
        <v>0</v>
      </c>
      <c r="K34" s="8">
        <f>K35</f>
        <v>0</v>
      </c>
      <c r="L34" s="9">
        <f t="shared" si="3"/>
        <v>0</v>
      </c>
      <c r="M34" s="9">
        <v>0</v>
      </c>
      <c r="N34" s="9">
        <v>0</v>
      </c>
      <c r="O34" s="9">
        <f t="shared" si="6"/>
        <v>0</v>
      </c>
    </row>
    <row r="35" spans="1:15" ht="45" customHeight="1" x14ac:dyDescent="0.3">
      <c r="A35" s="151" t="s">
        <v>58</v>
      </c>
      <c r="B35" s="159" t="s">
        <v>57</v>
      </c>
      <c r="C35" s="53" t="s">
        <v>20</v>
      </c>
      <c r="D35" s="24">
        <f>F35+G35+E35</f>
        <v>14194556</v>
      </c>
      <c r="E35" s="24">
        <v>0</v>
      </c>
      <c r="F35" s="24">
        <v>11554964</v>
      </c>
      <c r="G35" s="26">
        <v>2639592</v>
      </c>
      <c r="H35" s="25">
        <f>I35+J35+K35</f>
        <v>0</v>
      </c>
      <c r="I35" s="25">
        <v>0</v>
      </c>
      <c r="J35" s="25">
        <v>0</v>
      </c>
      <c r="K35" s="25">
        <v>0</v>
      </c>
      <c r="L35" s="26">
        <f t="shared" si="3"/>
        <v>0</v>
      </c>
      <c r="M35" s="26">
        <v>0</v>
      </c>
      <c r="N35" s="26">
        <v>0</v>
      </c>
      <c r="O35" s="26">
        <f t="shared" si="6"/>
        <v>0</v>
      </c>
    </row>
    <row r="36" spans="1:15" ht="45" customHeight="1" x14ac:dyDescent="0.3">
      <c r="A36" s="152"/>
      <c r="B36" s="160"/>
      <c r="C36" s="53" t="s">
        <v>26</v>
      </c>
      <c r="D36" s="24">
        <f>F36+G36+E36</f>
        <v>27880984</v>
      </c>
      <c r="E36" s="24">
        <v>0</v>
      </c>
      <c r="F36" s="24">
        <v>23698836</v>
      </c>
      <c r="G36" s="26">
        <v>4182148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v>0</v>
      </c>
      <c r="M36" s="26">
        <v>0</v>
      </c>
      <c r="N36" s="26">
        <v>0</v>
      </c>
      <c r="O36" s="26">
        <v>0</v>
      </c>
    </row>
    <row r="37" spans="1:15" ht="45.75" customHeight="1" x14ac:dyDescent="0.3">
      <c r="A37" s="59" t="s">
        <v>59</v>
      </c>
      <c r="B37" s="50" t="s">
        <v>65</v>
      </c>
      <c r="C37" s="60"/>
      <c r="D37" s="34">
        <f t="shared" ref="D37:K37" si="9">D38</f>
        <v>0</v>
      </c>
      <c r="E37" s="8">
        <f t="shared" si="9"/>
        <v>0</v>
      </c>
      <c r="F37" s="8">
        <f t="shared" si="9"/>
        <v>0</v>
      </c>
      <c r="G37" s="8">
        <f t="shared" si="9"/>
        <v>0</v>
      </c>
      <c r="H37" s="8">
        <f t="shared" si="9"/>
        <v>0</v>
      </c>
      <c r="I37" s="8">
        <f t="shared" si="9"/>
        <v>0</v>
      </c>
      <c r="J37" s="8">
        <f t="shared" si="9"/>
        <v>0</v>
      </c>
      <c r="K37" s="8">
        <f t="shared" si="9"/>
        <v>0</v>
      </c>
      <c r="L37" s="9">
        <v>0</v>
      </c>
      <c r="M37" s="9">
        <v>0</v>
      </c>
      <c r="N37" s="9">
        <v>0</v>
      </c>
      <c r="O37" s="9">
        <v>0</v>
      </c>
    </row>
    <row r="38" spans="1:15" ht="97.5" customHeight="1" x14ac:dyDescent="0.3">
      <c r="A38" s="68" t="s">
        <v>60</v>
      </c>
      <c r="B38" s="52" t="s">
        <v>61</v>
      </c>
      <c r="C38" s="53" t="s">
        <v>20</v>
      </c>
      <c r="D38" s="24">
        <f>F38+G38+E38</f>
        <v>0</v>
      </c>
      <c r="E38" s="24">
        <v>0</v>
      </c>
      <c r="F38" s="24">
        <v>0</v>
      </c>
      <c r="G38" s="26">
        <v>0</v>
      </c>
      <c r="H38" s="25">
        <f>I38+J38+K38</f>
        <v>0</v>
      </c>
      <c r="I38" s="25">
        <v>0</v>
      </c>
      <c r="J38" s="25">
        <v>0</v>
      </c>
      <c r="K38" s="25">
        <v>0</v>
      </c>
      <c r="L38" s="26">
        <v>0</v>
      </c>
      <c r="M38" s="26">
        <v>0</v>
      </c>
      <c r="N38" s="26">
        <v>0</v>
      </c>
      <c r="O38" s="26">
        <v>0</v>
      </c>
    </row>
    <row r="39" spans="1:15" ht="45.75" customHeight="1" x14ac:dyDescent="0.3">
      <c r="A39" s="59" t="s">
        <v>74</v>
      </c>
      <c r="B39" s="50" t="s">
        <v>77</v>
      </c>
      <c r="C39" s="60"/>
      <c r="D39" s="34">
        <f>G39</f>
        <v>200400</v>
      </c>
      <c r="E39" s="8">
        <f>E40</f>
        <v>0</v>
      </c>
      <c r="F39" s="8">
        <f>F40</f>
        <v>0</v>
      </c>
      <c r="G39" s="8">
        <f>SUM(G40:G41)</f>
        <v>200400</v>
      </c>
      <c r="H39" s="8">
        <f>H40</f>
        <v>0</v>
      </c>
      <c r="I39" s="8">
        <f>I40</f>
        <v>0</v>
      </c>
      <c r="J39" s="8">
        <f>J40</f>
        <v>0</v>
      </c>
      <c r="K39" s="8">
        <f>K40</f>
        <v>0</v>
      </c>
      <c r="L39" s="9">
        <v>0</v>
      </c>
      <c r="M39" s="9">
        <v>0</v>
      </c>
      <c r="N39" s="9">
        <v>0</v>
      </c>
      <c r="O39" s="9">
        <v>0</v>
      </c>
    </row>
    <row r="40" spans="1:15" ht="97.5" customHeight="1" x14ac:dyDescent="0.3">
      <c r="A40" s="68" t="s">
        <v>75</v>
      </c>
      <c r="B40" s="52" t="s">
        <v>78</v>
      </c>
      <c r="C40" s="53" t="s">
        <v>20</v>
      </c>
      <c r="D40" s="24">
        <f>F40+G40+E40</f>
        <v>80500</v>
      </c>
      <c r="E40" s="24">
        <v>0</v>
      </c>
      <c r="F40" s="24">
        <v>0</v>
      </c>
      <c r="G40" s="26">
        <v>80500</v>
      </c>
      <c r="H40" s="25">
        <f>I40+J40+K40</f>
        <v>0</v>
      </c>
      <c r="I40" s="25">
        <v>0</v>
      </c>
      <c r="J40" s="25">
        <v>0</v>
      </c>
      <c r="K40" s="25">
        <v>0</v>
      </c>
      <c r="L40" s="26">
        <v>0</v>
      </c>
      <c r="M40" s="26">
        <v>0</v>
      </c>
      <c r="N40" s="26">
        <v>0</v>
      </c>
      <c r="O40" s="26">
        <v>0</v>
      </c>
    </row>
    <row r="41" spans="1:15" ht="97.5" customHeight="1" x14ac:dyDescent="0.3">
      <c r="A41" s="68" t="s">
        <v>76</v>
      </c>
      <c r="B41" s="52" t="s">
        <v>79</v>
      </c>
      <c r="C41" s="53" t="s">
        <v>20</v>
      </c>
      <c r="D41" s="24">
        <f>F41+G41+E41</f>
        <v>119900</v>
      </c>
      <c r="E41" s="24">
        <v>0</v>
      </c>
      <c r="F41" s="24">
        <v>0</v>
      </c>
      <c r="G41" s="26">
        <v>119900</v>
      </c>
      <c r="H41" s="25">
        <f>I41+J41+K41</f>
        <v>0</v>
      </c>
      <c r="I41" s="25">
        <v>0</v>
      </c>
      <c r="J41" s="25">
        <v>0</v>
      </c>
      <c r="K41" s="25">
        <v>0</v>
      </c>
      <c r="L41" s="26">
        <v>0</v>
      </c>
      <c r="M41" s="26">
        <v>0</v>
      </c>
      <c r="N41" s="26">
        <v>0</v>
      </c>
      <c r="O41" s="26">
        <v>0</v>
      </c>
    </row>
    <row r="42" spans="1:15" ht="19.5" customHeight="1" x14ac:dyDescent="0.3">
      <c r="A42" s="4"/>
      <c r="B42" s="1"/>
      <c r="C42" s="1"/>
      <c r="D42" s="81"/>
      <c r="E42" s="81"/>
      <c r="F42" s="81"/>
      <c r="G42" s="81"/>
      <c r="H42" s="82"/>
      <c r="I42" s="82"/>
      <c r="J42" s="82"/>
      <c r="K42" s="82"/>
      <c r="L42" s="83"/>
      <c r="M42" s="83"/>
      <c r="N42" s="83"/>
      <c r="O42" s="83"/>
    </row>
    <row r="43" spans="1:15" x14ac:dyDescent="0.3">
      <c r="A43" s="4"/>
      <c r="B43" s="1"/>
      <c r="C43" s="1"/>
      <c r="D43" s="81"/>
      <c r="E43" s="81"/>
      <c r="F43" s="81"/>
      <c r="G43" s="81"/>
      <c r="H43" s="82"/>
      <c r="I43" s="82"/>
      <c r="J43" s="82"/>
      <c r="K43" s="82"/>
      <c r="L43" s="83"/>
      <c r="M43" s="83"/>
      <c r="N43" s="83"/>
      <c r="O43" s="83"/>
    </row>
    <row r="44" spans="1:15" x14ac:dyDescent="0.3">
      <c r="A44" s="4"/>
      <c r="B44" s="1"/>
      <c r="C44" s="1"/>
      <c r="D44" s="81"/>
      <c r="E44" s="81"/>
      <c r="F44" s="81"/>
      <c r="G44" s="81"/>
      <c r="H44" s="82"/>
      <c r="I44" s="82"/>
      <c r="J44" s="82"/>
      <c r="K44" s="82"/>
      <c r="L44" s="83"/>
      <c r="M44" s="83"/>
      <c r="N44" s="83"/>
      <c r="O44" s="83"/>
    </row>
    <row r="45" spans="1:15" x14ac:dyDescent="0.3">
      <c r="A45" s="4"/>
      <c r="B45" s="1"/>
      <c r="C45" s="1"/>
      <c r="D45" s="81"/>
      <c r="E45" s="81"/>
      <c r="F45" s="81"/>
      <c r="G45" s="81"/>
      <c r="H45" s="82"/>
      <c r="I45" s="82"/>
      <c r="J45" s="82"/>
      <c r="K45" s="82"/>
      <c r="L45" s="83"/>
      <c r="M45" s="83"/>
      <c r="N45" s="83"/>
      <c r="O45" s="83"/>
    </row>
    <row r="46" spans="1:15" x14ac:dyDescent="0.3">
      <c r="A46" s="4"/>
      <c r="B46" s="1"/>
      <c r="C46" s="1"/>
      <c r="D46" s="81"/>
      <c r="E46" s="81"/>
      <c r="F46" s="81"/>
      <c r="G46" s="81"/>
      <c r="H46" s="82"/>
      <c r="I46" s="82"/>
      <c r="J46" s="82"/>
      <c r="K46" s="82"/>
      <c r="L46" s="83"/>
      <c r="M46" s="83"/>
      <c r="N46" s="83"/>
      <c r="O46" s="83"/>
    </row>
    <row r="47" spans="1:15" x14ac:dyDescent="0.3">
      <c r="A47" s="4"/>
      <c r="B47" s="1"/>
      <c r="C47" s="1"/>
      <c r="D47" s="81"/>
      <c r="E47" s="81"/>
      <c r="F47" s="81"/>
      <c r="G47" s="81"/>
      <c r="H47" s="82"/>
      <c r="I47" s="82"/>
      <c r="J47" s="82"/>
      <c r="K47" s="82"/>
      <c r="L47" s="83"/>
      <c r="M47" s="83"/>
      <c r="N47" s="83"/>
      <c r="O47" s="83"/>
    </row>
    <row r="48" spans="1:15" x14ac:dyDescent="0.3">
      <c r="A48" s="4"/>
      <c r="B48" s="1"/>
      <c r="C48" s="1"/>
      <c r="D48" s="81"/>
      <c r="E48" s="81"/>
      <c r="F48" s="81"/>
      <c r="G48" s="81"/>
      <c r="H48" s="82"/>
      <c r="I48" s="82"/>
      <c r="J48" s="82"/>
      <c r="K48" s="82"/>
      <c r="L48" s="83"/>
      <c r="M48" s="83"/>
      <c r="N48" s="83"/>
      <c r="O48" s="83"/>
    </row>
    <row r="49" spans="1:15" x14ac:dyDescent="0.3">
      <c r="A49" s="4"/>
      <c r="B49" s="1"/>
      <c r="C49" s="1"/>
      <c r="D49" s="81"/>
      <c r="E49" s="81"/>
      <c r="F49" s="81"/>
      <c r="G49" s="81"/>
      <c r="H49" s="82"/>
      <c r="I49" s="82"/>
      <c r="J49" s="82"/>
      <c r="K49" s="82"/>
      <c r="L49" s="83"/>
      <c r="M49" s="83"/>
      <c r="N49" s="83"/>
      <c r="O49" s="83"/>
    </row>
    <row r="50" spans="1:15" x14ac:dyDescent="0.3">
      <c r="A50" s="4"/>
      <c r="B50" s="1"/>
      <c r="C50" s="1"/>
      <c r="D50" s="81"/>
      <c r="E50" s="81"/>
      <c r="F50" s="81"/>
      <c r="G50" s="81"/>
      <c r="H50" s="82"/>
      <c r="I50" s="82"/>
      <c r="J50" s="82"/>
      <c r="K50" s="82"/>
      <c r="L50" s="83"/>
      <c r="M50" s="83"/>
      <c r="N50" s="83"/>
      <c r="O50" s="83"/>
    </row>
    <row r="51" spans="1:15" x14ac:dyDescent="0.3">
      <c r="A51" s="4"/>
      <c r="B51" s="1"/>
      <c r="C51" s="1"/>
      <c r="D51" s="81"/>
      <c r="E51" s="81"/>
      <c r="F51" s="81"/>
      <c r="G51" s="81"/>
      <c r="H51" s="82"/>
      <c r="I51" s="82"/>
      <c r="J51" s="82"/>
      <c r="K51" s="82"/>
      <c r="L51" s="83"/>
      <c r="M51" s="83"/>
      <c r="N51" s="83"/>
      <c r="O51" s="83"/>
    </row>
    <row r="52" spans="1:15" x14ac:dyDescent="0.3">
      <c r="A52" s="4"/>
      <c r="B52" s="1"/>
      <c r="C52" s="1"/>
      <c r="D52" s="81"/>
      <c r="E52" s="81"/>
      <c r="F52" s="81"/>
      <c r="G52" s="81"/>
      <c r="H52" s="82"/>
      <c r="I52" s="82"/>
      <c r="J52" s="82"/>
      <c r="K52" s="82"/>
      <c r="L52" s="83"/>
      <c r="M52" s="83"/>
      <c r="N52" s="83"/>
      <c r="O52" s="83"/>
    </row>
    <row r="53" spans="1:15" x14ac:dyDescent="0.3">
      <c r="A53" s="4"/>
      <c r="B53" s="1"/>
      <c r="C53" s="1"/>
      <c r="D53" s="81"/>
      <c r="E53" s="81"/>
      <c r="F53" s="81"/>
      <c r="G53" s="81"/>
      <c r="H53" s="82"/>
      <c r="I53" s="82"/>
      <c r="J53" s="82"/>
      <c r="K53" s="82"/>
      <c r="L53" s="83"/>
      <c r="M53" s="83"/>
      <c r="N53" s="83"/>
      <c r="O53" s="83"/>
    </row>
    <row r="54" spans="1:15" s="5" customFormat="1" x14ac:dyDescent="0.3">
      <c r="A54" s="4"/>
      <c r="B54" s="1"/>
      <c r="C54" s="1"/>
      <c r="D54" s="81"/>
      <c r="E54" s="81"/>
      <c r="F54" s="81"/>
      <c r="G54" s="81"/>
      <c r="H54" s="82"/>
      <c r="I54" s="82"/>
      <c r="J54" s="82"/>
      <c r="K54" s="82"/>
      <c r="L54" s="83"/>
      <c r="M54" s="83"/>
      <c r="N54" s="83"/>
      <c r="O54" s="83"/>
    </row>
    <row r="55" spans="1:15" s="5" customFormat="1" x14ac:dyDescent="0.3">
      <c r="A55" s="4"/>
      <c r="B55" s="1"/>
      <c r="C55" s="1"/>
      <c r="D55" s="81"/>
      <c r="E55" s="81"/>
      <c r="F55" s="81"/>
      <c r="G55" s="81"/>
      <c r="H55" s="82"/>
      <c r="I55" s="82"/>
      <c r="J55" s="82"/>
      <c r="K55" s="82"/>
      <c r="L55" s="83"/>
      <c r="M55" s="83"/>
      <c r="N55" s="83"/>
      <c r="O55" s="83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  <row r="190" spans="1:15" s="5" customFormat="1" x14ac:dyDescent="0.3">
      <c r="A190" s="4"/>
      <c r="B190" s="1"/>
      <c r="C190" s="1"/>
      <c r="D190" s="1"/>
      <c r="E190" s="1"/>
      <c r="F190" s="1"/>
      <c r="G190" s="1"/>
      <c r="L190" s="6"/>
      <c r="M190" s="6"/>
      <c r="N190" s="6"/>
      <c r="O190" s="6"/>
    </row>
    <row r="191" spans="1:15" s="5" customFormat="1" x14ac:dyDescent="0.3">
      <c r="A191" s="4"/>
      <c r="B191" s="1"/>
      <c r="C191" s="1"/>
      <c r="D191" s="1"/>
      <c r="E191" s="1"/>
      <c r="F191" s="1"/>
      <c r="G191" s="1"/>
      <c r="L191" s="6"/>
      <c r="M191" s="6"/>
      <c r="N191" s="6"/>
      <c r="O191" s="6"/>
    </row>
    <row r="192" spans="1:15" s="5" customFormat="1" x14ac:dyDescent="0.3">
      <c r="A192" s="4"/>
      <c r="B192" s="1"/>
      <c r="C192" s="1"/>
      <c r="D192" s="1"/>
      <c r="E192" s="1"/>
      <c r="F192" s="1"/>
      <c r="G192" s="1"/>
      <c r="L192" s="6"/>
      <c r="M192" s="6"/>
      <c r="N192" s="6"/>
      <c r="O192" s="6"/>
    </row>
    <row r="193" spans="1:15" s="5" customFormat="1" x14ac:dyDescent="0.3">
      <c r="A193" s="4"/>
      <c r="B193" s="1"/>
      <c r="C193" s="1"/>
      <c r="D193" s="1"/>
      <c r="E193" s="1"/>
      <c r="F193" s="1"/>
      <c r="G193" s="1"/>
      <c r="L193" s="6"/>
      <c r="M193" s="6"/>
      <c r="N193" s="6"/>
      <c r="O193" s="6"/>
    </row>
  </sheetData>
  <mergeCells count="17">
    <mergeCell ref="A1:O1"/>
    <mergeCell ref="A2:A3"/>
    <mergeCell ref="C2:C3"/>
    <mergeCell ref="D2:G2"/>
    <mergeCell ref="H2:K2"/>
    <mergeCell ref="L2:O2"/>
    <mergeCell ref="A28:A29"/>
    <mergeCell ref="B28:B29"/>
    <mergeCell ref="A35:A36"/>
    <mergeCell ref="B35:B36"/>
    <mergeCell ref="A5:C5"/>
    <mergeCell ref="A13:A14"/>
    <mergeCell ref="B13:B14"/>
    <mergeCell ref="A17:A23"/>
    <mergeCell ref="B17:B23"/>
    <mergeCell ref="A26:A27"/>
    <mergeCell ref="B26:B27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view="pageBreakPreview" zoomScale="70" zoomScaleNormal="70" zoomScaleSheetLayoutView="70" workbookViewId="0">
      <pane ySplit="3" topLeftCell="A38" activePane="bottomLeft" state="frozen"/>
      <selection pane="bottomLeft" activeCell="D5" sqref="D5:O52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133" t="s">
        <v>69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 s="1" customFormat="1" ht="36" customHeight="1" x14ac:dyDescent="0.3">
      <c r="A2" s="143" t="s">
        <v>0</v>
      </c>
      <c r="B2" s="39" t="s">
        <v>1</v>
      </c>
      <c r="C2" s="144" t="s">
        <v>8</v>
      </c>
      <c r="D2" s="145" t="s">
        <v>70</v>
      </c>
      <c r="E2" s="146"/>
      <c r="F2" s="146"/>
      <c r="G2" s="146"/>
      <c r="H2" s="147" t="s">
        <v>73</v>
      </c>
      <c r="I2" s="148"/>
      <c r="J2" s="148"/>
      <c r="K2" s="149"/>
      <c r="L2" s="150" t="s">
        <v>12</v>
      </c>
      <c r="M2" s="150"/>
      <c r="N2" s="150"/>
      <c r="O2" s="150"/>
    </row>
    <row r="3" spans="1:15" s="1" customFormat="1" ht="39.75" customHeight="1" x14ac:dyDescent="0.3">
      <c r="A3" s="143"/>
      <c r="B3" s="40" t="s">
        <v>2</v>
      </c>
      <c r="C3" s="144"/>
      <c r="D3" s="73" t="s">
        <v>9</v>
      </c>
      <c r="E3" s="73" t="s">
        <v>19</v>
      </c>
      <c r="F3" s="73" t="s">
        <v>10</v>
      </c>
      <c r="G3" s="73" t="s">
        <v>11</v>
      </c>
      <c r="H3" s="73" t="s">
        <v>9</v>
      </c>
      <c r="I3" s="73" t="s">
        <v>19</v>
      </c>
      <c r="J3" s="73" t="s">
        <v>10</v>
      </c>
      <c r="K3" s="73" t="s">
        <v>11</v>
      </c>
      <c r="L3" s="74" t="s">
        <v>13</v>
      </c>
      <c r="M3" s="73" t="s">
        <v>19</v>
      </c>
      <c r="N3" s="74" t="s">
        <v>10</v>
      </c>
      <c r="O3" s="73" t="s">
        <v>11</v>
      </c>
    </row>
    <row r="4" spans="1:15" s="1" customFormat="1" ht="21.75" customHeight="1" x14ac:dyDescent="0.3">
      <c r="A4" s="72" t="s">
        <v>3</v>
      </c>
      <c r="B4" s="44">
        <v>2</v>
      </c>
      <c r="C4" s="45">
        <v>3</v>
      </c>
      <c r="D4" s="45">
        <v>4</v>
      </c>
      <c r="E4" s="45">
        <v>5</v>
      </c>
      <c r="F4" s="44">
        <v>6</v>
      </c>
      <c r="G4" s="45">
        <v>7</v>
      </c>
      <c r="H4" s="45">
        <v>8</v>
      </c>
      <c r="I4" s="45">
        <v>9</v>
      </c>
      <c r="J4" s="44">
        <v>10</v>
      </c>
      <c r="K4" s="45">
        <v>11</v>
      </c>
      <c r="L4" s="45">
        <v>12</v>
      </c>
      <c r="M4" s="45">
        <v>13</v>
      </c>
      <c r="N4" s="45">
        <v>14</v>
      </c>
      <c r="O4" s="45">
        <v>15</v>
      </c>
    </row>
    <row r="5" spans="1:15" s="1" customFormat="1" ht="40.5" customHeight="1" x14ac:dyDescent="0.3">
      <c r="A5" s="153" t="s">
        <v>14</v>
      </c>
      <c r="B5" s="154"/>
      <c r="C5" s="155"/>
      <c r="D5" s="8">
        <f>SUM(E5:G5)</f>
        <v>842148299.29999995</v>
      </c>
      <c r="E5" s="8">
        <f>SUM(E6,E12,E16,E25,E32,E34,E37)</f>
        <v>14859904.529999999</v>
      </c>
      <c r="F5" s="8">
        <f>SUM(F6,F12,F16,F25,F32,F34)</f>
        <v>171716014.77000001</v>
      </c>
      <c r="G5" s="8">
        <f>SUM(G6,G12,G16,G25,G32,G34,G37,G39)</f>
        <v>655572380</v>
      </c>
      <c r="H5" s="8">
        <f>H6+H10+H16+H25</f>
        <v>550094.88</v>
      </c>
      <c r="I5" s="8">
        <f>I6+I10+I16+I25</f>
        <v>0</v>
      </c>
      <c r="J5" s="8">
        <f>J6+J10+J16+J25</f>
        <v>0</v>
      </c>
      <c r="K5" s="8">
        <f>K6+K10+K16+K25</f>
        <v>550094.88</v>
      </c>
      <c r="L5" s="9">
        <f t="shared" ref="L5:L14" si="0">H5/D5*100</f>
        <v>6.5320428772134675E-2</v>
      </c>
      <c r="M5" s="9">
        <v>0</v>
      </c>
      <c r="N5" s="16">
        <f>J5*100/F5</f>
        <v>0</v>
      </c>
      <c r="O5" s="16">
        <f>K5/G5*100</f>
        <v>8.391062478867703E-2</v>
      </c>
    </row>
    <row r="6" spans="1:15" s="1" customFormat="1" ht="43.5" customHeight="1" x14ac:dyDescent="0.3">
      <c r="A6" s="49" t="s">
        <v>3</v>
      </c>
      <c r="B6" s="50" t="s">
        <v>29</v>
      </c>
      <c r="C6" s="50"/>
      <c r="D6" s="8">
        <f>SUM(D7:D11)</f>
        <v>177215603</v>
      </c>
      <c r="E6" s="8">
        <f>SUM(E7:E11)</f>
        <v>0</v>
      </c>
      <c r="F6" s="8">
        <f>SUM(F7:F11)</f>
        <v>103636300</v>
      </c>
      <c r="G6" s="8">
        <f>SUM(G7:G11)</f>
        <v>73579303</v>
      </c>
      <c r="H6" s="8">
        <f>SUM(H7:H9)</f>
        <v>550094.88</v>
      </c>
      <c r="I6" s="8">
        <f>SUM(I7:I9)</f>
        <v>0</v>
      </c>
      <c r="J6" s="8">
        <f>SUM(J7:J9)</f>
        <v>0</v>
      </c>
      <c r="K6" s="8">
        <f>SUM(K7:K9)</f>
        <v>550094.88</v>
      </c>
      <c r="L6" s="9">
        <f t="shared" si="0"/>
        <v>0.31040995865358423</v>
      </c>
      <c r="M6" s="9">
        <v>0</v>
      </c>
      <c r="N6" s="16">
        <v>0</v>
      </c>
      <c r="O6" s="16">
        <f>K6*100/G6</f>
        <v>0.74762175988538515</v>
      </c>
    </row>
    <row r="7" spans="1:15" s="1" customFormat="1" ht="67.5" customHeight="1" x14ac:dyDescent="0.3">
      <c r="A7" s="51" t="s">
        <v>4</v>
      </c>
      <c r="B7" s="52" t="s">
        <v>30</v>
      </c>
      <c r="C7" s="53" t="s">
        <v>26</v>
      </c>
      <c r="D7" s="80">
        <f>G7</f>
        <v>5274445</v>
      </c>
      <c r="E7" s="24">
        <v>0</v>
      </c>
      <c r="F7" s="24">
        <v>0</v>
      </c>
      <c r="G7" s="25">
        <v>5274445</v>
      </c>
      <c r="H7" s="24">
        <f>J7+K7+I7</f>
        <v>0</v>
      </c>
      <c r="I7" s="24">
        <v>0</v>
      </c>
      <c r="J7" s="24">
        <v>0</v>
      </c>
      <c r="K7" s="24">
        <v>0</v>
      </c>
      <c r="L7" s="9">
        <f t="shared" si="0"/>
        <v>0</v>
      </c>
      <c r="M7" s="26">
        <v>0</v>
      </c>
      <c r="N7" s="27">
        <v>0</v>
      </c>
      <c r="O7" s="27">
        <f>K7*100/G7</f>
        <v>0</v>
      </c>
    </row>
    <row r="8" spans="1:15" s="1" customFormat="1" ht="81.75" customHeight="1" x14ac:dyDescent="0.3">
      <c r="A8" s="51" t="s">
        <v>5</v>
      </c>
      <c r="B8" s="52" t="s">
        <v>31</v>
      </c>
      <c r="C8" s="53" t="s">
        <v>20</v>
      </c>
      <c r="D8" s="24">
        <f>F8+G8+E8</f>
        <v>0</v>
      </c>
      <c r="E8" s="24">
        <v>0</v>
      </c>
      <c r="F8" s="24">
        <v>0</v>
      </c>
      <c r="G8" s="24">
        <v>0</v>
      </c>
      <c r="H8" s="24">
        <f>J8+K8+I8</f>
        <v>0</v>
      </c>
      <c r="I8" s="24">
        <v>0</v>
      </c>
      <c r="J8" s="24">
        <v>0</v>
      </c>
      <c r="K8" s="24">
        <v>0</v>
      </c>
      <c r="L8" s="26">
        <v>0</v>
      </c>
      <c r="M8" s="26">
        <v>0</v>
      </c>
      <c r="N8" s="27">
        <v>0</v>
      </c>
      <c r="O8" s="27">
        <v>0</v>
      </c>
    </row>
    <row r="9" spans="1:15" s="1" customFormat="1" ht="64.5" customHeight="1" x14ac:dyDescent="0.3">
      <c r="A9" s="51" t="s">
        <v>22</v>
      </c>
      <c r="B9" s="52" t="s">
        <v>32</v>
      </c>
      <c r="C9" s="53" t="s">
        <v>20</v>
      </c>
      <c r="D9" s="24">
        <f>F9+G9</f>
        <v>171707076</v>
      </c>
      <c r="E9" s="26">
        <v>0</v>
      </c>
      <c r="F9" s="26">
        <v>103636300</v>
      </c>
      <c r="G9" s="24">
        <v>68070776</v>
      </c>
      <c r="H9" s="24">
        <f>J9+K9+I9</f>
        <v>550094.88</v>
      </c>
      <c r="I9" s="24">
        <v>0</v>
      </c>
      <c r="J9" s="24">
        <v>0</v>
      </c>
      <c r="K9" s="24">
        <v>550094.88</v>
      </c>
      <c r="L9" s="26">
        <f t="shared" si="0"/>
        <v>0.3203682066078628</v>
      </c>
      <c r="M9" s="26">
        <v>0</v>
      </c>
      <c r="N9" s="27">
        <v>0</v>
      </c>
      <c r="O9" s="27">
        <f>K9/G9*100</f>
        <v>0.80812194648699176</v>
      </c>
    </row>
    <row r="10" spans="1:15" s="1" customFormat="1" ht="32.25" customHeight="1" x14ac:dyDescent="0.3">
      <c r="A10" s="51" t="s">
        <v>35</v>
      </c>
      <c r="B10" s="52" t="s">
        <v>33</v>
      </c>
      <c r="C10" s="53" t="s">
        <v>26</v>
      </c>
      <c r="D10" s="24">
        <f>F10+G10</f>
        <v>234082</v>
      </c>
      <c r="E10" s="26">
        <v>0</v>
      </c>
      <c r="F10" s="26">
        <v>0</v>
      </c>
      <c r="G10" s="24">
        <v>234082</v>
      </c>
      <c r="H10" s="24">
        <f>J10+K10+I10</f>
        <v>0</v>
      </c>
      <c r="I10" s="24">
        <v>0</v>
      </c>
      <c r="J10" s="24">
        <v>0</v>
      </c>
      <c r="K10" s="24">
        <v>0</v>
      </c>
      <c r="L10" s="26">
        <v>0</v>
      </c>
      <c r="M10" s="26">
        <v>0</v>
      </c>
      <c r="N10" s="27">
        <v>0</v>
      </c>
      <c r="O10" s="27">
        <v>0</v>
      </c>
    </row>
    <row r="11" spans="1:15" s="1" customFormat="1" ht="32.25" customHeight="1" x14ac:dyDescent="0.3">
      <c r="A11" s="51" t="s">
        <v>36</v>
      </c>
      <c r="B11" s="58" t="s">
        <v>34</v>
      </c>
      <c r="C11" s="53" t="s">
        <v>26</v>
      </c>
      <c r="D11" s="24">
        <f>F11+G11</f>
        <v>0</v>
      </c>
      <c r="E11" s="26">
        <v>0</v>
      </c>
      <c r="F11" s="26">
        <v>0</v>
      </c>
      <c r="G11" s="24">
        <v>0</v>
      </c>
      <c r="H11" s="24">
        <f>J11+K11+I11</f>
        <v>0</v>
      </c>
      <c r="I11" s="24">
        <v>0</v>
      </c>
      <c r="J11" s="24">
        <v>0</v>
      </c>
      <c r="K11" s="24">
        <v>0</v>
      </c>
      <c r="L11" s="26">
        <v>0</v>
      </c>
      <c r="M11" s="26">
        <v>0</v>
      </c>
      <c r="N11" s="27">
        <v>0</v>
      </c>
      <c r="O11" s="27">
        <v>0</v>
      </c>
    </row>
    <row r="12" spans="1:15" s="1" customFormat="1" ht="43.5" customHeight="1" x14ac:dyDescent="0.3">
      <c r="A12" s="59" t="s">
        <v>15</v>
      </c>
      <c r="B12" s="50" t="s">
        <v>37</v>
      </c>
      <c r="C12" s="50"/>
      <c r="D12" s="8">
        <f t="shared" ref="D12:K12" si="1">SUM(D13:D15)</f>
        <v>35579772</v>
      </c>
      <c r="E12" s="8">
        <f t="shared" si="1"/>
        <v>0</v>
      </c>
      <c r="F12" s="8">
        <f t="shared" si="1"/>
        <v>0</v>
      </c>
      <c r="G12" s="8">
        <f t="shared" si="1"/>
        <v>35579772</v>
      </c>
      <c r="H12" s="8">
        <f t="shared" si="1"/>
        <v>1091458.6200000001</v>
      </c>
      <c r="I12" s="8">
        <f t="shared" si="1"/>
        <v>0</v>
      </c>
      <c r="J12" s="8">
        <f t="shared" si="1"/>
        <v>0</v>
      </c>
      <c r="K12" s="8">
        <f t="shared" si="1"/>
        <v>1091458.6200000001</v>
      </c>
      <c r="L12" s="9">
        <f t="shared" si="0"/>
        <v>3.0676380388272309</v>
      </c>
      <c r="M12" s="9">
        <v>0</v>
      </c>
      <c r="N12" s="16">
        <v>0</v>
      </c>
      <c r="O12" s="16">
        <f>K12*100/G12</f>
        <v>3.0676380388272309</v>
      </c>
    </row>
    <row r="13" spans="1:15" s="1" customFormat="1" ht="32.25" customHeight="1" x14ac:dyDescent="0.3">
      <c r="A13" s="156" t="s">
        <v>6</v>
      </c>
      <c r="B13" s="159" t="s">
        <v>38</v>
      </c>
      <c r="C13" s="60" t="s">
        <v>20</v>
      </c>
      <c r="D13" s="24">
        <f>F13+G13+E13</f>
        <v>32576909</v>
      </c>
      <c r="E13" s="24">
        <v>0</v>
      </c>
      <c r="F13" s="24">
        <v>0</v>
      </c>
      <c r="G13" s="24">
        <v>32576909</v>
      </c>
      <c r="H13" s="24">
        <f>J13+K13+I13</f>
        <v>1091458.6200000001</v>
      </c>
      <c r="I13" s="24">
        <v>0</v>
      </c>
      <c r="J13" s="24">
        <v>0</v>
      </c>
      <c r="K13" s="25">
        <v>1091458.6200000001</v>
      </c>
      <c r="L13" s="26">
        <f t="shared" si="0"/>
        <v>3.3504057122178166</v>
      </c>
      <c r="M13" s="26">
        <v>0</v>
      </c>
      <c r="N13" s="31">
        <v>0</v>
      </c>
      <c r="O13" s="31">
        <f t="shared" ref="O13:O18" si="2">K13/G13*100</f>
        <v>3.3504057122178166</v>
      </c>
    </row>
    <row r="14" spans="1:15" s="1" customFormat="1" ht="32.25" customHeight="1" x14ac:dyDescent="0.3">
      <c r="A14" s="158"/>
      <c r="B14" s="160"/>
      <c r="C14" s="53" t="s">
        <v>21</v>
      </c>
      <c r="D14" s="24">
        <f>F14+G14+E14</f>
        <v>1751613</v>
      </c>
      <c r="E14" s="24">
        <v>0</v>
      </c>
      <c r="F14" s="24">
        <v>0</v>
      </c>
      <c r="G14" s="24">
        <v>1751613</v>
      </c>
      <c r="H14" s="24">
        <f>J14+K14+I14</f>
        <v>0</v>
      </c>
      <c r="I14" s="24">
        <v>0</v>
      </c>
      <c r="J14" s="24">
        <v>0</v>
      </c>
      <c r="K14" s="25">
        <v>0</v>
      </c>
      <c r="L14" s="26">
        <f t="shared" si="0"/>
        <v>0</v>
      </c>
      <c r="M14" s="26">
        <v>0</v>
      </c>
      <c r="N14" s="31">
        <v>0</v>
      </c>
      <c r="O14" s="31">
        <f>K14/G14*100</f>
        <v>0</v>
      </c>
    </row>
    <row r="15" spans="1:15" s="1" customFormat="1" ht="37.5" customHeight="1" x14ac:dyDescent="0.3">
      <c r="A15" s="71" t="s">
        <v>7</v>
      </c>
      <c r="B15" s="70" t="s">
        <v>39</v>
      </c>
      <c r="C15" s="60" t="s">
        <v>20</v>
      </c>
      <c r="D15" s="24">
        <f>F15+G15+E15</f>
        <v>1251250</v>
      </c>
      <c r="E15" s="24">
        <v>0</v>
      </c>
      <c r="F15" s="24">
        <v>0</v>
      </c>
      <c r="G15" s="24">
        <v>1251250</v>
      </c>
      <c r="H15" s="24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16">
        <v>0</v>
      </c>
      <c r="O15" s="16">
        <v>0</v>
      </c>
    </row>
    <row r="16" spans="1:15" ht="45" customHeight="1" x14ac:dyDescent="0.3">
      <c r="A16" s="59" t="s">
        <v>16</v>
      </c>
      <c r="B16" s="50" t="s">
        <v>40</v>
      </c>
      <c r="C16" s="60"/>
      <c r="D16" s="34">
        <f>SUM(D17:D24)</f>
        <v>12694583</v>
      </c>
      <c r="E16" s="8">
        <f>SUM(E17:E24)</f>
        <v>0</v>
      </c>
      <c r="F16" s="8">
        <f>SUM(F17:F24)</f>
        <v>0</v>
      </c>
      <c r="G16" s="8">
        <f>SUM(G17:G24)</f>
        <v>12694583</v>
      </c>
      <c r="H16" s="8">
        <f>H17+H24</f>
        <v>0</v>
      </c>
      <c r="I16" s="8">
        <f>I17+I24</f>
        <v>0</v>
      </c>
      <c r="J16" s="8">
        <f>J17+J24</f>
        <v>0</v>
      </c>
      <c r="K16" s="8">
        <f>K17+K24</f>
        <v>0</v>
      </c>
      <c r="L16" s="9">
        <f t="shared" ref="L16:L35" si="3">H16/D16*100</f>
        <v>0</v>
      </c>
      <c r="M16" s="9">
        <v>0</v>
      </c>
      <c r="N16" s="16">
        <v>0</v>
      </c>
      <c r="O16" s="16">
        <f t="shared" si="2"/>
        <v>0</v>
      </c>
    </row>
    <row r="17" spans="1:16" ht="80.25" customHeight="1" x14ac:dyDescent="0.3">
      <c r="A17" s="156" t="s">
        <v>17</v>
      </c>
      <c r="B17" s="159" t="s">
        <v>41</v>
      </c>
      <c r="C17" s="65" t="s">
        <v>62</v>
      </c>
      <c r="D17" s="24">
        <f t="shared" ref="D17:D24" si="4">F17+G17+E17</f>
        <v>404970</v>
      </c>
      <c r="E17" s="24">
        <v>0</v>
      </c>
      <c r="F17" s="24">
        <v>0</v>
      </c>
      <c r="G17" s="24">
        <v>404970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31">
        <v>0</v>
      </c>
      <c r="O17" s="31">
        <f t="shared" si="2"/>
        <v>0</v>
      </c>
    </row>
    <row r="18" spans="1:16" ht="68.25" customHeight="1" x14ac:dyDescent="0.3">
      <c r="A18" s="157"/>
      <c r="B18" s="161"/>
      <c r="C18" s="60" t="s">
        <v>18</v>
      </c>
      <c r="D18" s="24">
        <f t="shared" si="4"/>
        <v>10444097</v>
      </c>
      <c r="E18" s="24">
        <v>0</v>
      </c>
      <c r="F18" s="24">
        <v>0</v>
      </c>
      <c r="G18" s="24">
        <v>10444097</v>
      </c>
      <c r="H18" s="25">
        <f t="shared" si="5"/>
        <v>0</v>
      </c>
      <c r="I18" s="25">
        <v>0</v>
      </c>
      <c r="J18" s="25">
        <v>0</v>
      </c>
      <c r="K18" s="25">
        <v>0</v>
      </c>
      <c r="L18" s="26">
        <f t="shared" si="3"/>
        <v>0</v>
      </c>
      <c r="M18" s="26">
        <v>0</v>
      </c>
      <c r="N18" s="31">
        <v>0</v>
      </c>
      <c r="O18" s="31">
        <f t="shared" si="2"/>
        <v>0</v>
      </c>
    </row>
    <row r="19" spans="1:16" ht="68.25" customHeight="1" x14ac:dyDescent="0.3">
      <c r="A19" s="157"/>
      <c r="B19" s="161"/>
      <c r="C19" s="53" t="s">
        <v>64</v>
      </c>
      <c r="D19" s="24">
        <f t="shared" si="4"/>
        <v>795000</v>
      </c>
      <c r="E19" s="24">
        <v>0</v>
      </c>
      <c r="F19" s="24">
        <v>0</v>
      </c>
      <c r="G19" s="24">
        <v>795000</v>
      </c>
      <c r="H19" s="25">
        <f t="shared" si="5"/>
        <v>0</v>
      </c>
      <c r="I19" s="25">
        <v>0</v>
      </c>
      <c r="J19" s="25">
        <v>0</v>
      </c>
      <c r="K19" s="25">
        <v>0</v>
      </c>
      <c r="L19" s="26">
        <f t="shared" si="3"/>
        <v>0</v>
      </c>
      <c r="M19" s="26">
        <v>0</v>
      </c>
      <c r="N19" s="31">
        <v>0</v>
      </c>
      <c r="O19" s="31">
        <f>K19/G19*100</f>
        <v>0</v>
      </c>
    </row>
    <row r="20" spans="1:16" ht="68.25" customHeight="1" x14ac:dyDescent="0.3">
      <c r="A20" s="157"/>
      <c r="B20" s="161"/>
      <c r="C20" s="53" t="s">
        <v>63</v>
      </c>
      <c r="D20" s="24">
        <f t="shared" si="4"/>
        <v>333465</v>
      </c>
      <c r="E20" s="24">
        <v>0</v>
      </c>
      <c r="F20" s="24">
        <v>0</v>
      </c>
      <c r="G20" s="24">
        <v>333465</v>
      </c>
      <c r="H20" s="25">
        <f t="shared" si="5"/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31">
        <v>0</v>
      </c>
      <c r="O20" s="31">
        <f>K20/G20*100</f>
        <v>0</v>
      </c>
    </row>
    <row r="21" spans="1:16" ht="68.25" customHeight="1" x14ac:dyDescent="0.3">
      <c r="A21" s="157"/>
      <c r="B21" s="161"/>
      <c r="C21" s="60" t="s">
        <v>20</v>
      </c>
      <c r="D21" s="24">
        <f t="shared" si="4"/>
        <v>0</v>
      </c>
      <c r="E21" s="24">
        <v>0</v>
      </c>
      <c r="F21" s="24">
        <v>0</v>
      </c>
      <c r="G21" s="24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31">
        <v>0</v>
      </c>
      <c r="O21" s="31">
        <v>0</v>
      </c>
    </row>
    <row r="22" spans="1:16" ht="68.25" customHeight="1" x14ac:dyDescent="0.3">
      <c r="A22" s="157"/>
      <c r="B22" s="161"/>
      <c r="C22" s="53" t="s">
        <v>26</v>
      </c>
      <c r="D22" s="24">
        <f t="shared" si="4"/>
        <v>9167</v>
      </c>
      <c r="E22" s="24">
        <v>0</v>
      </c>
      <c r="F22" s="24">
        <v>0</v>
      </c>
      <c r="G22" s="24">
        <v>9167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31">
        <v>0</v>
      </c>
      <c r="O22" s="31">
        <v>0</v>
      </c>
      <c r="P22" s="20"/>
    </row>
    <row r="23" spans="1:16" ht="68.25" customHeight="1" x14ac:dyDescent="0.3">
      <c r="A23" s="158"/>
      <c r="B23" s="160"/>
      <c r="C23" s="53" t="s">
        <v>21</v>
      </c>
      <c r="D23" s="24">
        <f t="shared" si="4"/>
        <v>0</v>
      </c>
      <c r="E23" s="24">
        <v>0</v>
      </c>
      <c r="F23" s="24">
        <v>0</v>
      </c>
      <c r="G23" s="24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31">
        <v>0</v>
      </c>
      <c r="O23" s="31">
        <v>0</v>
      </c>
    </row>
    <row r="24" spans="1:16" ht="58.5" customHeight="1" x14ac:dyDescent="0.3">
      <c r="A24" s="69" t="s">
        <v>23</v>
      </c>
      <c r="B24" s="70" t="s">
        <v>42</v>
      </c>
      <c r="C24" s="60" t="s">
        <v>20</v>
      </c>
      <c r="D24" s="24">
        <f t="shared" si="4"/>
        <v>707884</v>
      </c>
      <c r="E24" s="24">
        <v>0</v>
      </c>
      <c r="F24" s="24">
        <v>0</v>
      </c>
      <c r="G24" s="24">
        <v>707884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31">
        <v>0</v>
      </c>
      <c r="O24" s="31">
        <v>0</v>
      </c>
    </row>
    <row r="25" spans="1:16" ht="61.5" customHeight="1" x14ac:dyDescent="0.3">
      <c r="A25" s="59" t="s">
        <v>24</v>
      </c>
      <c r="B25" s="50" t="s">
        <v>43</v>
      </c>
      <c r="C25" s="60"/>
      <c r="D25" s="37">
        <f>SUM(E25:G25)</f>
        <v>299540113.30000001</v>
      </c>
      <c r="E25" s="8">
        <f>SUM(E26:E31)</f>
        <v>14859904.529999999</v>
      </c>
      <c r="F25" s="8">
        <f>SUM(F26:F31)</f>
        <v>32825914.77</v>
      </c>
      <c r="G25" s="8">
        <f>SUM(G26:G31)</f>
        <v>251854294</v>
      </c>
      <c r="H25" s="8">
        <f>H26</f>
        <v>0</v>
      </c>
      <c r="I25" s="8">
        <f>I26</f>
        <v>0</v>
      </c>
      <c r="J25" s="8">
        <f>J26</f>
        <v>0</v>
      </c>
      <c r="K25" s="8">
        <f>K26</f>
        <v>0</v>
      </c>
      <c r="L25" s="9">
        <f t="shared" si="3"/>
        <v>0</v>
      </c>
      <c r="M25" s="9">
        <v>0</v>
      </c>
      <c r="N25" s="9">
        <v>0</v>
      </c>
      <c r="O25" s="9">
        <f t="shared" ref="O25:O35" si="6">K25/G25*100</f>
        <v>0</v>
      </c>
    </row>
    <row r="26" spans="1:16" ht="45" customHeight="1" x14ac:dyDescent="0.3">
      <c r="A26" s="151" t="s">
        <v>25</v>
      </c>
      <c r="B26" s="159" t="s">
        <v>44</v>
      </c>
      <c r="C26" s="53" t="s">
        <v>20</v>
      </c>
      <c r="D26" s="24">
        <f t="shared" ref="D26:D31" si="7">F26+G26+E26</f>
        <v>164223846</v>
      </c>
      <c r="E26" s="24">
        <v>0</v>
      </c>
      <c r="F26" s="24">
        <v>9583500</v>
      </c>
      <c r="G26" s="26">
        <v>154640346</v>
      </c>
      <c r="H26" s="25">
        <f>I26+J26+K26</f>
        <v>0</v>
      </c>
      <c r="I26" s="25">
        <v>0</v>
      </c>
      <c r="J26" s="25">
        <v>0</v>
      </c>
      <c r="K26" s="25">
        <v>0</v>
      </c>
      <c r="L26" s="26">
        <f t="shared" si="3"/>
        <v>0</v>
      </c>
      <c r="M26" s="26">
        <v>0</v>
      </c>
      <c r="N26" s="26">
        <v>0</v>
      </c>
      <c r="O26" s="26">
        <f t="shared" si="6"/>
        <v>0</v>
      </c>
    </row>
    <row r="27" spans="1:16" ht="45" customHeight="1" x14ac:dyDescent="0.3">
      <c r="A27" s="152"/>
      <c r="B27" s="160"/>
      <c r="C27" s="53" t="s">
        <v>26</v>
      </c>
      <c r="D27" s="24">
        <f t="shared" si="7"/>
        <v>0</v>
      </c>
      <c r="E27" s="24">
        <v>0</v>
      </c>
      <c r="F27" s="24">
        <v>0</v>
      </c>
      <c r="G27" s="26">
        <v>0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6" ht="45" customHeight="1" x14ac:dyDescent="0.3">
      <c r="A28" s="151" t="s">
        <v>48</v>
      </c>
      <c r="B28" s="159" t="s">
        <v>45</v>
      </c>
      <c r="C28" s="53" t="s">
        <v>20</v>
      </c>
      <c r="D28" s="24">
        <f t="shared" si="7"/>
        <v>89791332</v>
      </c>
      <c r="E28" s="24">
        <v>0</v>
      </c>
      <c r="F28" s="24">
        <v>0</v>
      </c>
      <c r="G28" s="26">
        <v>89791332</v>
      </c>
      <c r="H28" s="25">
        <f>I28+J28+K28</f>
        <v>0</v>
      </c>
      <c r="I28" s="25">
        <v>0</v>
      </c>
      <c r="J28" s="25">
        <v>0</v>
      </c>
      <c r="K28" s="25">
        <v>0</v>
      </c>
      <c r="L28" s="26">
        <f t="shared" si="3"/>
        <v>0</v>
      </c>
      <c r="M28" s="26">
        <v>0</v>
      </c>
      <c r="N28" s="26">
        <v>0</v>
      </c>
      <c r="O28" s="26">
        <f t="shared" si="6"/>
        <v>0</v>
      </c>
    </row>
    <row r="29" spans="1:16" ht="45" customHeight="1" x14ac:dyDescent="0.3">
      <c r="A29" s="152"/>
      <c r="B29" s="160"/>
      <c r="C29" s="53" t="s">
        <v>26</v>
      </c>
      <c r="D29" s="24">
        <f t="shared" si="7"/>
        <v>698677</v>
      </c>
      <c r="E29" s="24">
        <v>0</v>
      </c>
      <c r="F29" s="24">
        <v>0</v>
      </c>
      <c r="G29" s="26">
        <v>698677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68" t="s">
        <v>49</v>
      </c>
      <c r="B30" s="52" t="s">
        <v>46</v>
      </c>
      <c r="C30" s="53" t="s">
        <v>20</v>
      </c>
      <c r="D30" s="24">
        <f t="shared" si="7"/>
        <v>44826258.299999997</v>
      </c>
      <c r="E30" s="24">
        <v>14859904.529999999</v>
      </c>
      <c r="F30" s="24">
        <v>23242414.77</v>
      </c>
      <c r="G30" s="26">
        <v>6723939</v>
      </c>
      <c r="H30" s="25"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v>0</v>
      </c>
      <c r="N30" s="26">
        <v>0</v>
      </c>
      <c r="O30" s="26">
        <f t="shared" si="6"/>
        <v>0</v>
      </c>
    </row>
    <row r="31" spans="1:16" ht="45" customHeight="1" x14ac:dyDescent="0.3">
      <c r="A31" s="68" t="s">
        <v>50</v>
      </c>
      <c r="B31" s="52" t="s">
        <v>47</v>
      </c>
      <c r="C31" s="53" t="s">
        <v>20</v>
      </c>
      <c r="D31" s="24">
        <f t="shared" si="7"/>
        <v>0</v>
      </c>
      <c r="E31" s="24">
        <v>0</v>
      </c>
      <c r="F31" s="24">
        <v>0</v>
      </c>
      <c r="G31" s="26">
        <v>0</v>
      </c>
      <c r="H31" s="25">
        <f>I31+J31+K31</f>
        <v>0</v>
      </c>
      <c r="I31" s="25">
        <v>0</v>
      </c>
      <c r="J31" s="25">
        <v>0</v>
      </c>
      <c r="K31" s="25">
        <v>0</v>
      </c>
      <c r="L31" s="26">
        <v>0</v>
      </c>
      <c r="M31" s="26">
        <v>0</v>
      </c>
      <c r="N31" s="26">
        <v>0</v>
      </c>
      <c r="O31" s="26">
        <v>0</v>
      </c>
    </row>
    <row r="32" spans="1:16" ht="47.25" customHeight="1" x14ac:dyDescent="0.3">
      <c r="A32" s="59" t="s">
        <v>51</v>
      </c>
      <c r="B32" s="50" t="s">
        <v>52</v>
      </c>
      <c r="C32" s="60"/>
      <c r="D32" s="34">
        <f t="shared" ref="D32:K32" si="8">D33</f>
        <v>274842288</v>
      </c>
      <c r="E32" s="8">
        <f t="shared" si="8"/>
        <v>0</v>
      </c>
      <c r="F32" s="8">
        <f t="shared" si="8"/>
        <v>0</v>
      </c>
      <c r="G32" s="8">
        <f t="shared" si="8"/>
        <v>274842288</v>
      </c>
      <c r="H32" s="8">
        <f t="shared" si="8"/>
        <v>10161975.58</v>
      </c>
      <c r="I32" s="8">
        <f t="shared" si="8"/>
        <v>0</v>
      </c>
      <c r="J32" s="8">
        <f t="shared" si="8"/>
        <v>0</v>
      </c>
      <c r="K32" s="8">
        <f t="shared" si="8"/>
        <v>10161975.58</v>
      </c>
      <c r="L32" s="9">
        <f t="shared" si="3"/>
        <v>3.6973842904407785</v>
      </c>
      <c r="M32" s="9">
        <v>0</v>
      </c>
      <c r="N32" s="9">
        <v>0</v>
      </c>
      <c r="O32" s="9">
        <f t="shared" si="6"/>
        <v>3.6973842904407785</v>
      </c>
    </row>
    <row r="33" spans="1:15" ht="45" customHeight="1" x14ac:dyDescent="0.3">
      <c r="A33" s="68" t="s">
        <v>54</v>
      </c>
      <c r="B33" s="52" t="s">
        <v>53</v>
      </c>
      <c r="C33" s="53" t="s">
        <v>20</v>
      </c>
      <c r="D33" s="24">
        <f>F33+G33+E33</f>
        <v>274842288</v>
      </c>
      <c r="E33" s="24">
        <v>0</v>
      </c>
      <c r="F33" s="24">
        <v>0</v>
      </c>
      <c r="G33" s="26">
        <v>274842288</v>
      </c>
      <c r="H33" s="25">
        <f>I33+J33+K33</f>
        <v>10161975.58</v>
      </c>
      <c r="I33" s="25">
        <v>0</v>
      </c>
      <c r="J33" s="25">
        <v>0</v>
      </c>
      <c r="K33" s="25">
        <v>10161975.58</v>
      </c>
      <c r="L33" s="26">
        <f t="shared" si="3"/>
        <v>3.6973842904407785</v>
      </c>
      <c r="M33" s="26">
        <v>0</v>
      </c>
      <c r="N33" s="26">
        <v>0</v>
      </c>
      <c r="O33" s="26">
        <f t="shared" si="6"/>
        <v>3.6973842904407785</v>
      </c>
    </row>
    <row r="34" spans="1:15" ht="114" customHeight="1" x14ac:dyDescent="0.3">
      <c r="A34" s="59" t="s">
        <v>55</v>
      </c>
      <c r="B34" s="50" t="s">
        <v>56</v>
      </c>
      <c r="C34" s="60"/>
      <c r="D34" s="34">
        <f>SUM(D35:D36)</f>
        <v>42075540</v>
      </c>
      <c r="E34" s="8">
        <f>E35</f>
        <v>0</v>
      </c>
      <c r="F34" s="34">
        <f>SUM(F35:F36)</f>
        <v>35253800</v>
      </c>
      <c r="G34" s="8">
        <f>SUM(G35:G36)</f>
        <v>6821740</v>
      </c>
      <c r="H34" s="8">
        <f>H35</f>
        <v>0</v>
      </c>
      <c r="I34" s="8">
        <f>I35</f>
        <v>0</v>
      </c>
      <c r="J34" s="8">
        <f>J35</f>
        <v>0</v>
      </c>
      <c r="K34" s="8">
        <f>K35</f>
        <v>0</v>
      </c>
      <c r="L34" s="9">
        <f t="shared" si="3"/>
        <v>0</v>
      </c>
      <c r="M34" s="9">
        <v>0</v>
      </c>
      <c r="N34" s="9">
        <v>0</v>
      </c>
      <c r="O34" s="9">
        <f t="shared" si="6"/>
        <v>0</v>
      </c>
    </row>
    <row r="35" spans="1:15" ht="45" customHeight="1" x14ac:dyDescent="0.3">
      <c r="A35" s="151" t="s">
        <v>58</v>
      </c>
      <c r="B35" s="159" t="s">
        <v>57</v>
      </c>
      <c r="C35" s="53" t="s">
        <v>20</v>
      </c>
      <c r="D35" s="24">
        <f>F35+G35+E35</f>
        <v>14194556</v>
      </c>
      <c r="E35" s="24">
        <v>0</v>
      </c>
      <c r="F35" s="24">
        <v>11554964</v>
      </c>
      <c r="G35" s="26">
        <v>2639592</v>
      </c>
      <c r="H35" s="25">
        <f>I35+J35+K35</f>
        <v>0</v>
      </c>
      <c r="I35" s="25">
        <v>0</v>
      </c>
      <c r="J35" s="25">
        <v>0</v>
      </c>
      <c r="K35" s="25">
        <v>0</v>
      </c>
      <c r="L35" s="26">
        <f t="shared" si="3"/>
        <v>0</v>
      </c>
      <c r="M35" s="26">
        <v>0</v>
      </c>
      <c r="N35" s="26">
        <v>0</v>
      </c>
      <c r="O35" s="26">
        <f t="shared" si="6"/>
        <v>0</v>
      </c>
    </row>
    <row r="36" spans="1:15" ht="45" customHeight="1" x14ac:dyDescent="0.3">
      <c r="A36" s="152"/>
      <c r="B36" s="160"/>
      <c r="C36" s="53" t="s">
        <v>26</v>
      </c>
      <c r="D36" s="24">
        <f>F36+G36+E36</f>
        <v>27880984</v>
      </c>
      <c r="E36" s="24">
        <v>0</v>
      </c>
      <c r="F36" s="24">
        <v>23698836</v>
      </c>
      <c r="G36" s="26">
        <v>4182148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v>0</v>
      </c>
      <c r="M36" s="26">
        <v>0</v>
      </c>
      <c r="N36" s="26">
        <v>0</v>
      </c>
      <c r="O36" s="26">
        <v>0</v>
      </c>
    </row>
    <row r="37" spans="1:15" ht="45.75" customHeight="1" x14ac:dyDescent="0.3">
      <c r="A37" s="59" t="s">
        <v>59</v>
      </c>
      <c r="B37" s="50" t="s">
        <v>65</v>
      </c>
      <c r="C37" s="60"/>
      <c r="D37" s="34">
        <f t="shared" ref="D37:K37" si="9">D38</f>
        <v>0</v>
      </c>
      <c r="E37" s="8">
        <f t="shared" si="9"/>
        <v>0</v>
      </c>
      <c r="F37" s="8">
        <f t="shared" si="9"/>
        <v>0</v>
      </c>
      <c r="G37" s="8">
        <f t="shared" si="9"/>
        <v>0</v>
      </c>
      <c r="H37" s="8">
        <f t="shared" si="9"/>
        <v>0</v>
      </c>
      <c r="I37" s="8">
        <f t="shared" si="9"/>
        <v>0</v>
      </c>
      <c r="J37" s="8">
        <f t="shared" si="9"/>
        <v>0</v>
      </c>
      <c r="K37" s="8">
        <f t="shared" si="9"/>
        <v>0</v>
      </c>
      <c r="L37" s="9">
        <v>0</v>
      </c>
      <c r="M37" s="9">
        <v>0</v>
      </c>
      <c r="N37" s="9">
        <v>0</v>
      </c>
      <c r="O37" s="9">
        <v>0</v>
      </c>
    </row>
    <row r="38" spans="1:15" ht="97.5" customHeight="1" x14ac:dyDescent="0.3">
      <c r="A38" s="68" t="s">
        <v>60</v>
      </c>
      <c r="B38" s="52" t="s">
        <v>61</v>
      </c>
      <c r="C38" s="53" t="s">
        <v>20</v>
      </c>
      <c r="D38" s="24">
        <f>F38+G38+E38</f>
        <v>0</v>
      </c>
      <c r="E38" s="24">
        <v>0</v>
      </c>
      <c r="F38" s="24">
        <v>0</v>
      </c>
      <c r="G38" s="26">
        <v>0</v>
      </c>
      <c r="H38" s="25">
        <f>I38+J38+K38</f>
        <v>0</v>
      </c>
      <c r="I38" s="25">
        <v>0</v>
      </c>
      <c r="J38" s="25">
        <v>0</v>
      </c>
      <c r="K38" s="25">
        <v>0</v>
      </c>
      <c r="L38" s="26">
        <v>0</v>
      </c>
      <c r="M38" s="26">
        <v>0</v>
      </c>
      <c r="N38" s="26">
        <v>0</v>
      </c>
      <c r="O38" s="26">
        <v>0</v>
      </c>
    </row>
    <row r="39" spans="1:15" ht="45.75" customHeight="1" x14ac:dyDescent="0.3">
      <c r="A39" s="59" t="s">
        <v>74</v>
      </c>
      <c r="B39" s="50" t="s">
        <v>77</v>
      </c>
      <c r="C39" s="60"/>
      <c r="D39" s="34">
        <f>G39</f>
        <v>200400</v>
      </c>
      <c r="E39" s="8">
        <f>E40</f>
        <v>0</v>
      </c>
      <c r="F39" s="8">
        <f>F40</f>
        <v>0</v>
      </c>
      <c r="G39" s="8">
        <f>SUM(G40:G41)</f>
        <v>200400</v>
      </c>
      <c r="H39" s="8">
        <f>H40</f>
        <v>0</v>
      </c>
      <c r="I39" s="8">
        <f>I40</f>
        <v>0</v>
      </c>
      <c r="J39" s="8">
        <f>J40</f>
        <v>0</v>
      </c>
      <c r="K39" s="8">
        <f>K40</f>
        <v>0</v>
      </c>
      <c r="L39" s="9">
        <v>0</v>
      </c>
      <c r="M39" s="9">
        <v>0</v>
      </c>
      <c r="N39" s="9">
        <v>0</v>
      </c>
      <c r="O39" s="9">
        <v>0</v>
      </c>
    </row>
    <row r="40" spans="1:15" ht="97.5" customHeight="1" x14ac:dyDescent="0.3">
      <c r="A40" s="68" t="s">
        <v>75</v>
      </c>
      <c r="B40" s="52" t="s">
        <v>78</v>
      </c>
      <c r="C40" s="53" t="s">
        <v>20</v>
      </c>
      <c r="D40" s="24">
        <f>F40+G40+E40</f>
        <v>80500</v>
      </c>
      <c r="E40" s="24">
        <v>0</v>
      </c>
      <c r="F40" s="24">
        <v>0</v>
      </c>
      <c r="G40" s="26">
        <v>80500</v>
      </c>
      <c r="H40" s="25">
        <f>I40+J40+K40</f>
        <v>0</v>
      </c>
      <c r="I40" s="25">
        <v>0</v>
      </c>
      <c r="J40" s="25">
        <v>0</v>
      </c>
      <c r="K40" s="25">
        <v>0</v>
      </c>
      <c r="L40" s="26">
        <v>0</v>
      </c>
      <c r="M40" s="26">
        <v>0</v>
      </c>
      <c r="N40" s="26">
        <v>0</v>
      </c>
      <c r="O40" s="26">
        <v>0</v>
      </c>
    </row>
    <row r="41" spans="1:15" ht="97.5" customHeight="1" x14ac:dyDescent="0.3">
      <c r="A41" s="68" t="s">
        <v>76</v>
      </c>
      <c r="B41" s="52" t="s">
        <v>79</v>
      </c>
      <c r="C41" s="53" t="s">
        <v>20</v>
      </c>
      <c r="D41" s="24">
        <f>F41+G41+E41</f>
        <v>119900</v>
      </c>
      <c r="E41" s="24">
        <v>0</v>
      </c>
      <c r="F41" s="24">
        <v>0</v>
      </c>
      <c r="G41" s="26">
        <v>119900</v>
      </c>
      <c r="H41" s="25">
        <f>I41+J41+K41</f>
        <v>0</v>
      </c>
      <c r="I41" s="25">
        <v>0</v>
      </c>
      <c r="J41" s="25">
        <v>0</v>
      </c>
      <c r="K41" s="25">
        <v>0</v>
      </c>
      <c r="L41" s="26">
        <v>0</v>
      </c>
      <c r="M41" s="26">
        <v>0</v>
      </c>
      <c r="N41" s="26">
        <v>0</v>
      </c>
      <c r="O41" s="26">
        <v>0</v>
      </c>
    </row>
    <row r="42" spans="1:15" ht="19.5" customHeight="1" x14ac:dyDescent="0.3">
      <c r="A42" s="4"/>
      <c r="B42" s="1"/>
      <c r="C42" s="1"/>
      <c r="D42" s="81"/>
      <c r="E42" s="81"/>
      <c r="F42" s="81"/>
      <c r="G42" s="81"/>
      <c r="H42" s="82"/>
      <c r="I42" s="82"/>
      <c r="J42" s="82"/>
      <c r="K42" s="82"/>
      <c r="L42" s="83"/>
      <c r="M42" s="83"/>
      <c r="N42" s="83"/>
      <c r="O42" s="83"/>
    </row>
    <row r="43" spans="1:15" x14ac:dyDescent="0.3">
      <c r="A43" s="4"/>
      <c r="B43" s="1"/>
      <c r="C43" s="1"/>
      <c r="D43" s="81"/>
      <c r="E43" s="81"/>
      <c r="F43" s="81"/>
      <c r="G43" s="81"/>
      <c r="H43" s="82"/>
      <c r="I43" s="82"/>
      <c r="J43" s="82"/>
      <c r="K43" s="82"/>
      <c r="L43" s="83"/>
      <c r="M43" s="83"/>
      <c r="N43" s="83"/>
      <c r="O43" s="83"/>
    </row>
    <row r="44" spans="1:15" x14ac:dyDescent="0.3">
      <c r="A44" s="4"/>
      <c r="B44" s="1"/>
      <c r="C44" s="1"/>
      <c r="D44" s="81"/>
      <c r="E44" s="81"/>
      <c r="F44" s="81"/>
      <c r="G44" s="81"/>
      <c r="H44" s="82"/>
      <c r="I44" s="82"/>
      <c r="J44" s="82"/>
      <c r="K44" s="82"/>
      <c r="L44" s="83"/>
      <c r="M44" s="83"/>
      <c r="N44" s="83"/>
      <c r="O44" s="83"/>
    </row>
    <row r="45" spans="1:15" x14ac:dyDescent="0.3">
      <c r="A45" s="4"/>
      <c r="B45" s="1"/>
      <c r="C45" s="1"/>
      <c r="D45" s="81"/>
      <c r="E45" s="81"/>
      <c r="F45" s="81"/>
      <c r="G45" s="81"/>
      <c r="H45" s="82"/>
      <c r="I45" s="82"/>
      <c r="J45" s="82"/>
      <c r="K45" s="82"/>
      <c r="L45" s="83"/>
      <c r="M45" s="83"/>
      <c r="N45" s="83"/>
      <c r="O45" s="83"/>
    </row>
    <row r="46" spans="1:15" x14ac:dyDescent="0.3">
      <c r="A46" s="4"/>
      <c r="B46" s="1"/>
      <c r="C46" s="1"/>
      <c r="D46" s="81"/>
      <c r="E46" s="81"/>
      <c r="F46" s="81"/>
      <c r="G46" s="81"/>
      <c r="H46" s="82"/>
      <c r="I46" s="82"/>
      <c r="J46" s="82"/>
      <c r="K46" s="82"/>
      <c r="L46" s="83"/>
      <c r="M46" s="83"/>
      <c r="N46" s="83"/>
      <c r="O46" s="83"/>
    </row>
    <row r="47" spans="1:15" x14ac:dyDescent="0.3">
      <c r="A47" s="4"/>
      <c r="B47" s="1"/>
      <c r="C47" s="1"/>
      <c r="D47" s="81"/>
      <c r="E47" s="81"/>
      <c r="F47" s="81"/>
      <c r="G47" s="81"/>
      <c r="H47" s="82"/>
      <c r="I47" s="82"/>
      <c r="J47" s="82"/>
      <c r="K47" s="82"/>
      <c r="L47" s="83"/>
      <c r="M47" s="83"/>
      <c r="N47" s="83"/>
      <c r="O47" s="83"/>
    </row>
    <row r="48" spans="1:15" x14ac:dyDescent="0.3">
      <c r="A48" s="4"/>
      <c r="B48" s="1"/>
      <c r="C48" s="1"/>
      <c r="D48" s="81"/>
      <c r="E48" s="81"/>
      <c r="F48" s="81"/>
      <c r="G48" s="81"/>
      <c r="H48" s="82"/>
      <c r="I48" s="82"/>
      <c r="J48" s="82"/>
      <c r="K48" s="82"/>
      <c r="L48" s="83"/>
      <c r="M48" s="83"/>
      <c r="N48" s="83"/>
      <c r="O48" s="83"/>
    </row>
    <row r="49" spans="1:15" x14ac:dyDescent="0.3">
      <c r="A49" s="4"/>
      <c r="B49" s="1"/>
      <c r="C49" s="1"/>
      <c r="D49" s="81"/>
      <c r="E49" s="81"/>
      <c r="F49" s="81"/>
      <c r="G49" s="81"/>
      <c r="H49" s="82"/>
      <c r="I49" s="82"/>
      <c r="J49" s="82"/>
      <c r="K49" s="82"/>
      <c r="L49" s="83"/>
      <c r="M49" s="83"/>
      <c r="N49" s="83"/>
      <c r="O49" s="83"/>
    </row>
    <row r="50" spans="1:15" x14ac:dyDescent="0.3">
      <c r="A50" s="4"/>
      <c r="B50" s="1"/>
      <c r="C50" s="1"/>
      <c r="D50" s="81"/>
      <c r="E50" s="81"/>
      <c r="F50" s="81"/>
      <c r="G50" s="81"/>
      <c r="H50" s="82"/>
      <c r="I50" s="82"/>
      <c r="J50" s="82"/>
      <c r="K50" s="82"/>
      <c r="L50" s="83"/>
      <c r="M50" s="83"/>
      <c r="N50" s="83"/>
      <c r="O50" s="83"/>
    </row>
    <row r="51" spans="1:15" x14ac:dyDescent="0.3">
      <c r="A51" s="4"/>
      <c r="B51" s="1"/>
      <c r="C51" s="1"/>
      <c r="D51" s="81"/>
      <c r="E51" s="81"/>
      <c r="F51" s="81"/>
      <c r="G51" s="81"/>
      <c r="H51" s="82"/>
      <c r="I51" s="82"/>
      <c r="J51" s="82"/>
      <c r="K51" s="82"/>
      <c r="L51" s="83"/>
      <c r="M51" s="83"/>
      <c r="N51" s="83"/>
      <c r="O51" s="83"/>
    </row>
    <row r="52" spans="1:15" x14ac:dyDescent="0.3">
      <c r="A52" s="4"/>
      <c r="B52" s="1"/>
      <c r="C52" s="1"/>
      <c r="D52" s="81"/>
      <c r="E52" s="81"/>
      <c r="F52" s="81"/>
      <c r="G52" s="81"/>
      <c r="H52" s="82"/>
      <c r="I52" s="82"/>
      <c r="J52" s="82"/>
      <c r="K52" s="82"/>
      <c r="L52" s="83"/>
      <c r="M52" s="83"/>
      <c r="N52" s="83"/>
      <c r="O52" s="83"/>
    </row>
    <row r="53" spans="1:15" x14ac:dyDescent="0.3">
      <c r="A53" s="4"/>
      <c r="B53" s="1"/>
      <c r="C53" s="1"/>
      <c r="D53" s="1"/>
      <c r="E53" s="1"/>
      <c r="F53" s="1"/>
      <c r="G53" s="1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  <row r="190" spans="1:15" s="5" customFormat="1" x14ac:dyDescent="0.3">
      <c r="A190" s="4"/>
      <c r="B190" s="1"/>
      <c r="C190" s="1"/>
      <c r="D190" s="1"/>
      <c r="E190" s="1"/>
      <c r="F190" s="1"/>
      <c r="G190" s="1"/>
      <c r="L190" s="6"/>
      <c r="M190" s="6"/>
      <c r="N190" s="6"/>
      <c r="O190" s="6"/>
    </row>
    <row r="191" spans="1:15" s="5" customFormat="1" x14ac:dyDescent="0.3">
      <c r="A191" s="4"/>
      <c r="B191" s="1"/>
      <c r="C191" s="1"/>
      <c r="D191" s="1"/>
      <c r="E191" s="1"/>
      <c r="F191" s="1"/>
      <c r="G191" s="1"/>
      <c r="L191" s="6"/>
      <c r="M191" s="6"/>
      <c r="N191" s="6"/>
      <c r="O191" s="6"/>
    </row>
    <row r="192" spans="1:15" s="5" customFormat="1" x14ac:dyDescent="0.3">
      <c r="A192" s="4"/>
      <c r="B192" s="1"/>
      <c r="C192" s="1"/>
      <c r="D192" s="1"/>
      <c r="E192" s="1"/>
      <c r="F192" s="1"/>
      <c r="G192" s="1"/>
      <c r="L192" s="6"/>
      <c r="M192" s="6"/>
      <c r="N192" s="6"/>
      <c r="O192" s="6"/>
    </row>
    <row r="193" spans="1:15" s="5" customFormat="1" x14ac:dyDescent="0.3">
      <c r="A193" s="4"/>
      <c r="B193" s="1"/>
      <c r="C193" s="1"/>
      <c r="D193" s="1"/>
      <c r="E193" s="1"/>
      <c r="F193" s="1"/>
      <c r="G193" s="1"/>
      <c r="L193" s="6"/>
      <c r="M193" s="6"/>
      <c r="N193" s="6"/>
      <c r="O193" s="6"/>
    </row>
  </sheetData>
  <mergeCells count="17">
    <mergeCell ref="A1:O1"/>
    <mergeCell ref="A2:A3"/>
    <mergeCell ref="C2:C3"/>
    <mergeCell ref="D2:G2"/>
    <mergeCell ref="H2:K2"/>
    <mergeCell ref="L2:O2"/>
    <mergeCell ref="A28:A29"/>
    <mergeCell ref="B28:B29"/>
    <mergeCell ref="A35:A36"/>
    <mergeCell ref="B35:B36"/>
    <mergeCell ref="A5:C5"/>
    <mergeCell ref="A13:A14"/>
    <mergeCell ref="B13:B14"/>
    <mergeCell ref="A17:A23"/>
    <mergeCell ref="B17:B23"/>
    <mergeCell ref="A26:A27"/>
    <mergeCell ref="B26:B27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1"/>
  <sheetViews>
    <sheetView view="pageBreakPreview" zoomScale="70" zoomScaleNormal="70" zoomScaleSheetLayoutView="70" workbookViewId="0">
      <pane ySplit="3" topLeftCell="A4" activePane="bottomLeft" state="frozen"/>
      <selection pane="bottomLeft" activeCell="H14" sqref="H14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133" t="s">
        <v>69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 s="1" customFormat="1" ht="36" customHeight="1" x14ac:dyDescent="0.3">
      <c r="A2" s="143" t="s">
        <v>0</v>
      </c>
      <c r="B2" s="39" t="s">
        <v>1</v>
      </c>
      <c r="C2" s="144" t="s">
        <v>8</v>
      </c>
      <c r="D2" s="145" t="s">
        <v>70</v>
      </c>
      <c r="E2" s="146"/>
      <c r="F2" s="146"/>
      <c r="G2" s="146"/>
      <c r="H2" s="147" t="s">
        <v>71</v>
      </c>
      <c r="I2" s="148"/>
      <c r="J2" s="148"/>
      <c r="K2" s="149"/>
      <c r="L2" s="150" t="s">
        <v>12</v>
      </c>
      <c r="M2" s="150"/>
      <c r="N2" s="150"/>
      <c r="O2" s="150"/>
    </row>
    <row r="3" spans="1:15" s="1" customFormat="1" ht="39.75" customHeight="1" x14ac:dyDescent="0.3">
      <c r="A3" s="143"/>
      <c r="B3" s="40" t="s">
        <v>2</v>
      </c>
      <c r="C3" s="144"/>
      <c r="D3" s="41" t="s">
        <v>9</v>
      </c>
      <c r="E3" s="41" t="s">
        <v>19</v>
      </c>
      <c r="F3" s="41" t="s">
        <v>10</v>
      </c>
      <c r="G3" s="41" t="s">
        <v>11</v>
      </c>
      <c r="H3" s="41" t="s">
        <v>9</v>
      </c>
      <c r="I3" s="41" t="s">
        <v>19</v>
      </c>
      <c r="J3" s="41" t="s">
        <v>10</v>
      </c>
      <c r="K3" s="41" t="s">
        <v>11</v>
      </c>
      <c r="L3" s="42" t="s">
        <v>13</v>
      </c>
      <c r="M3" s="41" t="s">
        <v>19</v>
      </c>
      <c r="N3" s="42" t="s">
        <v>10</v>
      </c>
      <c r="O3" s="41" t="s">
        <v>11</v>
      </c>
    </row>
    <row r="4" spans="1:15" s="1" customFormat="1" ht="21.75" customHeight="1" x14ac:dyDescent="0.3">
      <c r="A4" s="43" t="s">
        <v>3</v>
      </c>
      <c r="B4" s="44">
        <v>2</v>
      </c>
      <c r="C4" s="45">
        <v>3</v>
      </c>
      <c r="D4" s="45">
        <v>4</v>
      </c>
      <c r="E4" s="45">
        <v>5</v>
      </c>
      <c r="F4" s="44">
        <v>6</v>
      </c>
      <c r="G4" s="45">
        <v>7</v>
      </c>
      <c r="H4" s="45">
        <v>8</v>
      </c>
      <c r="I4" s="45">
        <v>9</v>
      </c>
      <c r="J4" s="44">
        <v>10</v>
      </c>
      <c r="K4" s="45">
        <v>11</v>
      </c>
      <c r="L4" s="45">
        <v>12</v>
      </c>
      <c r="M4" s="45">
        <v>13</v>
      </c>
      <c r="N4" s="45">
        <v>14</v>
      </c>
      <c r="O4" s="45">
        <v>15</v>
      </c>
    </row>
    <row r="5" spans="1:15" s="1" customFormat="1" ht="40.5" customHeight="1" x14ac:dyDescent="0.3">
      <c r="A5" s="153" t="s">
        <v>14</v>
      </c>
      <c r="B5" s="154"/>
      <c r="C5" s="155"/>
      <c r="D5" s="46">
        <f>SUM(E5:G5)</f>
        <v>1861456998.02</v>
      </c>
      <c r="E5" s="46">
        <f>SUM(E6,E12,E16,E25,E33,E35,E38)</f>
        <v>13030100</v>
      </c>
      <c r="F5" s="46">
        <f>SUM(F6,F12,F16,F25,F33,F35)</f>
        <v>529167326.01999998</v>
      </c>
      <c r="G5" s="46">
        <f>SUM(G6,G12,G16,G25,G33,G35,G38)</f>
        <v>1319259572</v>
      </c>
      <c r="H5" s="46">
        <f>H6+H10+H16+H25</f>
        <v>61938040.760000005</v>
      </c>
      <c r="I5" s="46">
        <f>I6+I10+I16+I25</f>
        <v>0</v>
      </c>
      <c r="J5" s="46">
        <f>J6+J10+J16+J25</f>
        <v>1817150.46</v>
      </c>
      <c r="K5" s="46">
        <f>K6+K10+K16+K25</f>
        <v>60120890.300000004</v>
      </c>
      <c r="L5" s="47">
        <f t="shared" ref="L5:L14" si="0">H5/D5*100</f>
        <v>3.3273957349475407</v>
      </c>
      <c r="M5" s="47">
        <v>0</v>
      </c>
      <c r="N5" s="48">
        <f>J5*100/F5</f>
        <v>0.34339808424440033</v>
      </c>
      <c r="O5" s="48">
        <f>K5/G5*100</f>
        <v>4.5571691557906702</v>
      </c>
    </row>
    <row r="6" spans="1:15" s="1" customFormat="1" ht="43.5" customHeight="1" x14ac:dyDescent="0.3">
      <c r="A6" s="49" t="s">
        <v>3</v>
      </c>
      <c r="B6" s="50" t="s">
        <v>29</v>
      </c>
      <c r="C6" s="50"/>
      <c r="D6" s="46">
        <f>SUM(D7:D11)</f>
        <v>565902911</v>
      </c>
      <c r="E6" s="46">
        <f>SUM(E7:E11)</f>
        <v>0</v>
      </c>
      <c r="F6" s="46">
        <f>SUM(F7:F11)</f>
        <v>263612700</v>
      </c>
      <c r="G6" s="46">
        <f>SUM(G7:G11)</f>
        <v>302290211</v>
      </c>
      <c r="H6" s="46">
        <f>SUM(H7:H9)</f>
        <v>550094.88</v>
      </c>
      <c r="I6" s="46">
        <f>SUM(I7:I9)</f>
        <v>0</v>
      </c>
      <c r="J6" s="46">
        <f>SUM(J7:J9)</f>
        <v>0</v>
      </c>
      <c r="K6" s="46">
        <f>SUM(K7:K9)</f>
        <v>550094.88</v>
      </c>
      <c r="L6" s="47">
        <f t="shared" si="0"/>
        <v>9.7206582490967253E-2</v>
      </c>
      <c r="M6" s="47">
        <v>0</v>
      </c>
      <c r="N6" s="48">
        <v>0</v>
      </c>
      <c r="O6" s="48">
        <f>K6*100/G6</f>
        <v>0.18197575044863096</v>
      </c>
    </row>
    <row r="7" spans="1:15" s="1" customFormat="1" ht="67.5" customHeight="1" x14ac:dyDescent="0.3">
      <c r="A7" s="51" t="s">
        <v>4</v>
      </c>
      <c r="B7" s="52" t="s">
        <v>30</v>
      </c>
      <c r="C7" s="53" t="s">
        <v>26</v>
      </c>
      <c r="D7" s="75">
        <f>G7</f>
        <v>275036697</v>
      </c>
      <c r="E7" s="54">
        <v>0</v>
      </c>
      <c r="F7" s="54">
        <v>0</v>
      </c>
      <c r="G7" s="55">
        <v>275036697</v>
      </c>
      <c r="H7" s="54">
        <f>J7+K7+I7</f>
        <v>0</v>
      </c>
      <c r="I7" s="54">
        <v>0</v>
      </c>
      <c r="J7" s="54">
        <v>0</v>
      </c>
      <c r="K7" s="54">
        <v>0</v>
      </c>
      <c r="L7" s="47">
        <f t="shared" si="0"/>
        <v>0</v>
      </c>
      <c r="M7" s="56">
        <v>0</v>
      </c>
      <c r="N7" s="57">
        <v>0</v>
      </c>
      <c r="O7" s="57">
        <f>K7*100/G7</f>
        <v>0</v>
      </c>
    </row>
    <row r="8" spans="1:15" s="1" customFormat="1" ht="81.75" customHeight="1" x14ac:dyDescent="0.3">
      <c r="A8" s="51" t="s">
        <v>5</v>
      </c>
      <c r="B8" s="52" t="s">
        <v>31</v>
      </c>
      <c r="C8" s="53" t="s">
        <v>20</v>
      </c>
      <c r="D8" s="54">
        <f>F8+G8+E8</f>
        <v>0</v>
      </c>
      <c r="E8" s="54">
        <v>0</v>
      </c>
      <c r="F8" s="54">
        <v>0</v>
      </c>
      <c r="G8" s="54">
        <v>0</v>
      </c>
      <c r="H8" s="54">
        <f>J8+K8+I8</f>
        <v>0</v>
      </c>
      <c r="I8" s="54">
        <v>0</v>
      </c>
      <c r="J8" s="54">
        <v>0</v>
      </c>
      <c r="K8" s="54">
        <v>0</v>
      </c>
      <c r="L8" s="56">
        <v>0</v>
      </c>
      <c r="M8" s="56">
        <v>0</v>
      </c>
      <c r="N8" s="57">
        <v>0</v>
      </c>
      <c r="O8" s="57">
        <v>0</v>
      </c>
    </row>
    <row r="9" spans="1:15" s="1" customFormat="1" ht="64.5" customHeight="1" x14ac:dyDescent="0.3">
      <c r="A9" s="51" t="s">
        <v>22</v>
      </c>
      <c r="B9" s="52" t="s">
        <v>32</v>
      </c>
      <c r="C9" s="53" t="s">
        <v>20</v>
      </c>
      <c r="D9" s="54">
        <f>F9+G9</f>
        <v>13379114</v>
      </c>
      <c r="E9" s="56">
        <v>0</v>
      </c>
      <c r="F9" s="56">
        <v>0</v>
      </c>
      <c r="G9" s="54">
        <f>5996200+7382914</f>
        <v>13379114</v>
      </c>
      <c r="H9" s="54">
        <f>J9+K9+I9</f>
        <v>550094.88</v>
      </c>
      <c r="I9" s="54">
        <v>0</v>
      </c>
      <c r="J9" s="54">
        <v>0</v>
      </c>
      <c r="K9" s="54">
        <v>550094.88</v>
      </c>
      <c r="L9" s="56">
        <f t="shared" si="0"/>
        <v>4.111594235612313</v>
      </c>
      <c r="M9" s="56">
        <v>0</v>
      </c>
      <c r="N9" s="57">
        <v>0</v>
      </c>
      <c r="O9" s="57">
        <f>K9/G9*100</f>
        <v>4.111594235612313</v>
      </c>
    </row>
    <row r="10" spans="1:15" s="1" customFormat="1" ht="32.25" customHeight="1" x14ac:dyDescent="0.3">
      <c r="A10" s="51" t="s">
        <v>35</v>
      </c>
      <c r="B10" s="52" t="s">
        <v>33</v>
      </c>
      <c r="C10" s="53" t="s">
        <v>26</v>
      </c>
      <c r="D10" s="54">
        <f>F10+G10</f>
        <v>0</v>
      </c>
      <c r="E10" s="56">
        <v>0</v>
      </c>
      <c r="F10" s="56">
        <v>0</v>
      </c>
      <c r="G10" s="54">
        <v>0</v>
      </c>
      <c r="H10" s="54">
        <f>J10+K10+I10</f>
        <v>0</v>
      </c>
      <c r="I10" s="54">
        <v>0</v>
      </c>
      <c r="J10" s="54">
        <v>0</v>
      </c>
      <c r="K10" s="54">
        <v>0</v>
      </c>
      <c r="L10" s="56">
        <v>0</v>
      </c>
      <c r="M10" s="56">
        <v>0</v>
      </c>
      <c r="N10" s="57">
        <v>0</v>
      </c>
      <c r="O10" s="57">
        <v>0</v>
      </c>
    </row>
    <row r="11" spans="1:15" s="1" customFormat="1" ht="32.25" customHeight="1" x14ac:dyDescent="0.3">
      <c r="A11" s="51" t="s">
        <v>36</v>
      </c>
      <c r="B11" s="58" t="s">
        <v>34</v>
      </c>
      <c r="C11" s="53" t="s">
        <v>26</v>
      </c>
      <c r="D11" s="54">
        <f>F11+G11</f>
        <v>277487100</v>
      </c>
      <c r="E11" s="56">
        <v>0</v>
      </c>
      <c r="F11" s="56">
        <v>263612700</v>
      </c>
      <c r="G11" s="54">
        <v>13874400</v>
      </c>
      <c r="H11" s="54">
        <f>J11+K11+I11</f>
        <v>0</v>
      </c>
      <c r="I11" s="54">
        <v>0</v>
      </c>
      <c r="J11" s="54">
        <v>0</v>
      </c>
      <c r="K11" s="54">
        <v>0</v>
      </c>
      <c r="L11" s="56">
        <v>0</v>
      </c>
      <c r="M11" s="56">
        <v>0</v>
      </c>
      <c r="N11" s="57">
        <v>0</v>
      </c>
      <c r="O11" s="57">
        <v>0</v>
      </c>
    </row>
    <row r="12" spans="1:15" s="1" customFormat="1" ht="43.5" customHeight="1" x14ac:dyDescent="0.3">
      <c r="A12" s="59" t="s">
        <v>15</v>
      </c>
      <c r="B12" s="50" t="s">
        <v>37</v>
      </c>
      <c r="C12" s="50"/>
      <c r="D12" s="46">
        <f t="shared" ref="D12:K12" si="1">SUM(D13:D15)</f>
        <v>35398934</v>
      </c>
      <c r="E12" s="46">
        <f t="shared" si="1"/>
        <v>0</v>
      </c>
      <c r="F12" s="46">
        <f t="shared" si="1"/>
        <v>0</v>
      </c>
      <c r="G12" s="46">
        <f t="shared" si="1"/>
        <v>35398934</v>
      </c>
      <c r="H12" s="46">
        <f t="shared" si="1"/>
        <v>3658597.0500000003</v>
      </c>
      <c r="I12" s="46">
        <f t="shared" si="1"/>
        <v>0</v>
      </c>
      <c r="J12" s="46">
        <f t="shared" si="1"/>
        <v>0</v>
      </c>
      <c r="K12" s="46">
        <f t="shared" si="1"/>
        <v>3658597.0500000003</v>
      </c>
      <c r="L12" s="47">
        <f t="shared" si="0"/>
        <v>10.335331143022557</v>
      </c>
      <c r="M12" s="47">
        <v>0</v>
      </c>
      <c r="N12" s="48">
        <v>0</v>
      </c>
      <c r="O12" s="48">
        <f>K12*100/G12</f>
        <v>10.335331143022556</v>
      </c>
    </row>
    <row r="13" spans="1:15" s="1" customFormat="1" ht="32.25" customHeight="1" x14ac:dyDescent="0.3">
      <c r="A13" s="156" t="s">
        <v>6</v>
      </c>
      <c r="B13" s="159" t="s">
        <v>38</v>
      </c>
      <c r="C13" s="60" t="s">
        <v>20</v>
      </c>
      <c r="D13" s="54">
        <f>F13+G13+E13</f>
        <v>33809934</v>
      </c>
      <c r="E13" s="54">
        <v>0</v>
      </c>
      <c r="F13" s="54">
        <v>0</v>
      </c>
      <c r="G13" s="54">
        <v>33809934</v>
      </c>
      <c r="H13" s="54">
        <f>J13+K13+I13</f>
        <v>3116601.68</v>
      </c>
      <c r="I13" s="54">
        <v>0</v>
      </c>
      <c r="J13" s="54">
        <v>0</v>
      </c>
      <c r="K13" s="55">
        <v>3116601.68</v>
      </c>
      <c r="L13" s="56">
        <f t="shared" si="0"/>
        <v>9.2180058085886838</v>
      </c>
      <c r="M13" s="56">
        <v>0</v>
      </c>
      <c r="N13" s="61">
        <v>0</v>
      </c>
      <c r="O13" s="61">
        <f t="shared" ref="O13:O18" si="2">K13/G13*100</f>
        <v>9.2180058085886838</v>
      </c>
    </row>
    <row r="14" spans="1:15" s="1" customFormat="1" ht="32.25" customHeight="1" x14ac:dyDescent="0.3">
      <c r="A14" s="158"/>
      <c r="B14" s="160"/>
      <c r="C14" s="53" t="s">
        <v>21</v>
      </c>
      <c r="D14" s="54">
        <f>F14+G14+E14</f>
        <v>1589000</v>
      </c>
      <c r="E14" s="54">
        <v>0</v>
      </c>
      <c r="F14" s="54">
        <v>0</v>
      </c>
      <c r="G14" s="54">
        <v>1589000</v>
      </c>
      <c r="H14" s="54">
        <f>J14+K14+I14</f>
        <v>541995.37</v>
      </c>
      <c r="I14" s="54">
        <v>0</v>
      </c>
      <c r="J14" s="54">
        <v>0</v>
      </c>
      <c r="K14" s="55">
        <v>541995.37</v>
      </c>
      <c r="L14" s="56">
        <f t="shared" si="0"/>
        <v>34.109211453744493</v>
      </c>
      <c r="M14" s="56">
        <v>0</v>
      </c>
      <c r="N14" s="61">
        <v>0</v>
      </c>
      <c r="O14" s="61">
        <f>K14/G14*100</f>
        <v>34.109211453744493</v>
      </c>
    </row>
    <row r="15" spans="1:15" s="1" customFormat="1" ht="37.5" customHeight="1" x14ac:dyDescent="0.3">
      <c r="A15" s="62" t="s">
        <v>7</v>
      </c>
      <c r="B15" s="63" t="s">
        <v>39</v>
      </c>
      <c r="C15" s="60" t="s">
        <v>20</v>
      </c>
      <c r="D15" s="54">
        <f>F15+G15+E15</f>
        <v>0</v>
      </c>
      <c r="E15" s="54">
        <v>0</v>
      </c>
      <c r="F15" s="54">
        <v>0</v>
      </c>
      <c r="G15" s="54">
        <v>0</v>
      </c>
      <c r="H15" s="54">
        <f>J15+K15+I15</f>
        <v>0</v>
      </c>
      <c r="I15" s="55">
        <v>0</v>
      </c>
      <c r="J15" s="55">
        <v>0</v>
      </c>
      <c r="K15" s="55">
        <v>0</v>
      </c>
      <c r="L15" s="47">
        <v>0</v>
      </c>
      <c r="M15" s="47">
        <v>0</v>
      </c>
      <c r="N15" s="48">
        <v>0</v>
      </c>
      <c r="O15" s="48">
        <v>0</v>
      </c>
    </row>
    <row r="16" spans="1:15" ht="45" customHeight="1" x14ac:dyDescent="0.3">
      <c r="A16" s="59" t="s">
        <v>16</v>
      </c>
      <c r="B16" s="50" t="s">
        <v>40</v>
      </c>
      <c r="C16" s="60"/>
      <c r="D16" s="64">
        <f>SUM(D17:D24)</f>
        <v>16720847</v>
      </c>
      <c r="E16" s="46">
        <f>SUM(E17:E24)</f>
        <v>0</v>
      </c>
      <c r="F16" s="46">
        <f>SUM(F17:F24)</f>
        <v>0</v>
      </c>
      <c r="G16" s="46">
        <f>SUM(G17:G24)</f>
        <v>16720847</v>
      </c>
      <c r="H16" s="46">
        <f>H17+H24</f>
        <v>0</v>
      </c>
      <c r="I16" s="46">
        <f>I17+I24</f>
        <v>0</v>
      </c>
      <c r="J16" s="46">
        <f>J17+J24</f>
        <v>0</v>
      </c>
      <c r="K16" s="46">
        <f>K17+K24</f>
        <v>0</v>
      </c>
      <c r="L16" s="47">
        <f t="shared" ref="L16:L36" si="3">H16/D16*100</f>
        <v>0</v>
      </c>
      <c r="M16" s="47">
        <v>0</v>
      </c>
      <c r="N16" s="48">
        <v>0</v>
      </c>
      <c r="O16" s="48">
        <f t="shared" si="2"/>
        <v>0</v>
      </c>
    </row>
    <row r="17" spans="1:16" ht="80.25" customHeight="1" x14ac:dyDescent="0.3">
      <c r="A17" s="156" t="s">
        <v>17</v>
      </c>
      <c r="B17" s="159" t="s">
        <v>41</v>
      </c>
      <c r="C17" s="65" t="s">
        <v>62</v>
      </c>
      <c r="D17" s="54">
        <f t="shared" ref="D17:D24" si="4">F17+G17+E17</f>
        <v>285000</v>
      </c>
      <c r="E17" s="54">
        <v>0</v>
      </c>
      <c r="F17" s="54">
        <v>0</v>
      </c>
      <c r="G17" s="54">
        <v>285000</v>
      </c>
      <c r="H17" s="55">
        <f t="shared" ref="H17:H24" si="5">I17+J17+K17</f>
        <v>0</v>
      </c>
      <c r="I17" s="55">
        <v>0</v>
      </c>
      <c r="J17" s="55">
        <v>0</v>
      </c>
      <c r="K17" s="55">
        <v>0</v>
      </c>
      <c r="L17" s="56">
        <f t="shared" si="3"/>
        <v>0</v>
      </c>
      <c r="M17" s="56">
        <v>0</v>
      </c>
      <c r="N17" s="61">
        <v>0</v>
      </c>
      <c r="O17" s="61">
        <f t="shared" si="2"/>
        <v>0</v>
      </c>
    </row>
    <row r="18" spans="1:16" ht="68.25" customHeight="1" x14ac:dyDescent="0.3">
      <c r="A18" s="157"/>
      <c r="B18" s="161"/>
      <c r="C18" s="60" t="s">
        <v>18</v>
      </c>
      <c r="D18" s="54">
        <f t="shared" si="4"/>
        <v>15383147</v>
      </c>
      <c r="E18" s="54">
        <v>0</v>
      </c>
      <c r="F18" s="54">
        <v>0</v>
      </c>
      <c r="G18" s="54">
        <v>15383147</v>
      </c>
      <c r="H18" s="55">
        <f t="shared" si="5"/>
        <v>4475460</v>
      </c>
      <c r="I18" s="55">
        <v>0</v>
      </c>
      <c r="J18" s="55">
        <v>0</v>
      </c>
      <c r="K18" s="55">
        <v>4475460</v>
      </c>
      <c r="L18" s="56">
        <f t="shared" si="3"/>
        <v>29.09326680685038</v>
      </c>
      <c r="M18" s="56">
        <v>0</v>
      </c>
      <c r="N18" s="61">
        <v>0</v>
      </c>
      <c r="O18" s="61">
        <f t="shared" si="2"/>
        <v>29.09326680685038</v>
      </c>
    </row>
    <row r="19" spans="1:16" ht="68.25" customHeight="1" x14ac:dyDescent="0.3">
      <c r="A19" s="157"/>
      <c r="B19" s="161"/>
      <c r="C19" s="53" t="s">
        <v>64</v>
      </c>
      <c r="D19" s="54">
        <f t="shared" si="4"/>
        <v>795000</v>
      </c>
      <c r="E19" s="54">
        <v>0</v>
      </c>
      <c r="F19" s="54">
        <v>0</v>
      </c>
      <c r="G19" s="54">
        <v>795000</v>
      </c>
      <c r="H19" s="55">
        <f t="shared" si="5"/>
        <v>0</v>
      </c>
      <c r="I19" s="55">
        <v>0</v>
      </c>
      <c r="J19" s="55">
        <v>0</v>
      </c>
      <c r="K19" s="55">
        <v>0</v>
      </c>
      <c r="L19" s="56">
        <f t="shared" si="3"/>
        <v>0</v>
      </c>
      <c r="M19" s="56">
        <v>0</v>
      </c>
      <c r="N19" s="61">
        <v>0</v>
      </c>
      <c r="O19" s="61">
        <f>K19/G19*100</f>
        <v>0</v>
      </c>
    </row>
    <row r="20" spans="1:16" ht="68.25" customHeight="1" x14ac:dyDescent="0.3">
      <c r="A20" s="157"/>
      <c r="B20" s="161"/>
      <c r="C20" s="53" t="s">
        <v>63</v>
      </c>
      <c r="D20" s="54">
        <f t="shared" si="4"/>
        <v>200000</v>
      </c>
      <c r="E20" s="54">
        <v>0</v>
      </c>
      <c r="F20" s="54">
        <v>0</v>
      </c>
      <c r="G20" s="54">
        <v>200000</v>
      </c>
      <c r="H20" s="55">
        <f t="shared" si="5"/>
        <v>0</v>
      </c>
      <c r="I20" s="55">
        <v>0</v>
      </c>
      <c r="J20" s="55">
        <v>0</v>
      </c>
      <c r="K20" s="55">
        <v>0</v>
      </c>
      <c r="L20" s="56">
        <f t="shared" si="3"/>
        <v>0</v>
      </c>
      <c r="M20" s="56">
        <v>0</v>
      </c>
      <c r="N20" s="61">
        <v>0</v>
      </c>
      <c r="O20" s="61">
        <f>K20/G20*100</f>
        <v>0</v>
      </c>
    </row>
    <row r="21" spans="1:16" ht="68.25" customHeight="1" x14ac:dyDescent="0.3">
      <c r="A21" s="157"/>
      <c r="B21" s="161"/>
      <c r="C21" s="60" t="s">
        <v>20</v>
      </c>
      <c r="D21" s="54">
        <f t="shared" si="4"/>
        <v>46500</v>
      </c>
      <c r="E21" s="54">
        <v>0</v>
      </c>
      <c r="F21" s="54">
        <v>0</v>
      </c>
      <c r="G21" s="54">
        <v>46500</v>
      </c>
      <c r="H21" s="55">
        <f t="shared" si="5"/>
        <v>0</v>
      </c>
      <c r="I21" s="55">
        <v>0</v>
      </c>
      <c r="J21" s="55">
        <v>0</v>
      </c>
      <c r="K21" s="55">
        <v>0</v>
      </c>
      <c r="L21" s="56">
        <v>0</v>
      </c>
      <c r="M21" s="56">
        <v>0</v>
      </c>
      <c r="N21" s="61">
        <v>0</v>
      </c>
      <c r="O21" s="61">
        <v>0</v>
      </c>
    </row>
    <row r="22" spans="1:16" ht="68.25" customHeight="1" x14ac:dyDescent="0.3">
      <c r="A22" s="157"/>
      <c r="B22" s="161"/>
      <c r="C22" s="53" t="s">
        <v>26</v>
      </c>
      <c r="D22" s="54">
        <f t="shared" si="4"/>
        <v>11200</v>
      </c>
      <c r="E22" s="54">
        <v>0</v>
      </c>
      <c r="F22" s="54">
        <v>0</v>
      </c>
      <c r="G22" s="54">
        <v>11200</v>
      </c>
      <c r="H22" s="55">
        <f t="shared" si="5"/>
        <v>0</v>
      </c>
      <c r="I22" s="55">
        <v>0</v>
      </c>
      <c r="J22" s="55">
        <v>0</v>
      </c>
      <c r="K22" s="55">
        <v>0</v>
      </c>
      <c r="L22" s="56">
        <v>0</v>
      </c>
      <c r="M22" s="56">
        <v>0</v>
      </c>
      <c r="N22" s="61">
        <v>0</v>
      </c>
      <c r="O22" s="61">
        <v>0</v>
      </c>
      <c r="P22" s="20"/>
    </row>
    <row r="23" spans="1:16" ht="68.25" customHeight="1" x14ac:dyDescent="0.3">
      <c r="A23" s="158"/>
      <c r="B23" s="160"/>
      <c r="C23" s="53" t="s">
        <v>21</v>
      </c>
      <c r="D23" s="54">
        <f t="shared" si="4"/>
        <v>0</v>
      </c>
      <c r="E23" s="54">
        <v>0</v>
      </c>
      <c r="F23" s="54">
        <v>0</v>
      </c>
      <c r="G23" s="54">
        <v>0</v>
      </c>
      <c r="H23" s="55">
        <f t="shared" si="5"/>
        <v>0</v>
      </c>
      <c r="I23" s="55">
        <v>0</v>
      </c>
      <c r="J23" s="55">
        <v>0</v>
      </c>
      <c r="K23" s="55">
        <v>0</v>
      </c>
      <c r="L23" s="56">
        <v>0</v>
      </c>
      <c r="M23" s="56">
        <v>0</v>
      </c>
      <c r="N23" s="61">
        <v>0</v>
      </c>
      <c r="O23" s="61">
        <v>0</v>
      </c>
    </row>
    <row r="24" spans="1:16" ht="58.5" customHeight="1" x14ac:dyDescent="0.3">
      <c r="A24" s="66" t="s">
        <v>23</v>
      </c>
      <c r="B24" s="63" t="s">
        <v>42</v>
      </c>
      <c r="C24" s="60" t="s">
        <v>20</v>
      </c>
      <c r="D24" s="54">
        <f t="shared" si="4"/>
        <v>0</v>
      </c>
      <c r="E24" s="54">
        <v>0</v>
      </c>
      <c r="F24" s="54">
        <v>0</v>
      </c>
      <c r="G24" s="54">
        <v>0</v>
      </c>
      <c r="H24" s="55">
        <f t="shared" si="5"/>
        <v>0</v>
      </c>
      <c r="I24" s="55">
        <v>0</v>
      </c>
      <c r="J24" s="55">
        <v>0</v>
      </c>
      <c r="K24" s="55">
        <v>0</v>
      </c>
      <c r="L24" s="56">
        <v>0</v>
      </c>
      <c r="M24" s="56">
        <v>0</v>
      </c>
      <c r="N24" s="61">
        <v>0</v>
      </c>
      <c r="O24" s="61">
        <v>0</v>
      </c>
    </row>
    <row r="25" spans="1:16" ht="61.5" customHeight="1" x14ac:dyDescent="0.3">
      <c r="A25" s="59" t="s">
        <v>24</v>
      </c>
      <c r="B25" s="50" t="s">
        <v>43</v>
      </c>
      <c r="C25" s="60"/>
      <c r="D25" s="67">
        <f>SUM(E25:G25)</f>
        <v>880628110.01999998</v>
      </c>
      <c r="E25" s="46">
        <f>SUM(E26:E32)</f>
        <v>13030100</v>
      </c>
      <c r="F25" s="46">
        <f>SUM(F26:F32)</f>
        <v>202593026.01999998</v>
      </c>
      <c r="G25" s="46">
        <f>SUM(G26:G32)</f>
        <v>665004984</v>
      </c>
      <c r="H25" s="46">
        <f>H26</f>
        <v>61387945.880000003</v>
      </c>
      <c r="I25" s="46">
        <f>I26</f>
        <v>0</v>
      </c>
      <c r="J25" s="46">
        <f>J26</f>
        <v>1817150.46</v>
      </c>
      <c r="K25" s="46">
        <f>K26</f>
        <v>59570795.420000002</v>
      </c>
      <c r="L25" s="47">
        <f t="shared" si="3"/>
        <v>6.9709273621308565</v>
      </c>
      <c r="M25" s="47">
        <v>0</v>
      </c>
      <c r="N25" s="47">
        <v>0</v>
      </c>
      <c r="O25" s="47">
        <f t="shared" ref="O25:O36" si="6">K25/G25*100</f>
        <v>8.9579472114151866</v>
      </c>
    </row>
    <row r="26" spans="1:16" ht="45" customHeight="1" x14ac:dyDescent="0.3">
      <c r="A26" s="151" t="s">
        <v>25</v>
      </c>
      <c r="B26" s="159" t="s">
        <v>44</v>
      </c>
      <c r="C26" s="53" t="s">
        <v>20</v>
      </c>
      <c r="D26" s="54">
        <f t="shared" ref="D26:D32" si="7">F26+G26+E26</f>
        <v>142292293</v>
      </c>
      <c r="E26" s="54">
        <v>0</v>
      </c>
      <c r="F26" s="54">
        <v>9704600</v>
      </c>
      <c r="G26" s="56">
        <v>132587693</v>
      </c>
      <c r="H26" s="55">
        <f>I26+J26+K26</f>
        <v>61387945.880000003</v>
      </c>
      <c r="I26" s="55">
        <v>0</v>
      </c>
      <c r="J26" s="55">
        <v>1817150.46</v>
      </c>
      <c r="K26" s="55">
        <v>59570795.420000002</v>
      </c>
      <c r="L26" s="56">
        <f t="shared" si="3"/>
        <v>43.142143952940586</v>
      </c>
      <c r="M26" s="56">
        <v>0</v>
      </c>
      <c r="N26" s="56">
        <v>0</v>
      </c>
      <c r="O26" s="56">
        <f t="shared" si="6"/>
        <v>44.929355109904506</v>
      </c>
    </row>
    <row r="27" spans="1:16" ht="45" customHeight="1" x14ac:dyDescent="0.3">
      <c r="A27" s="152"/>
      <c r="B27" s="160"/>
      <c r="C27" s="53" t="s">
        <v>26</v>
      </c>
      <c r="D27" s="54">
        <f t="shared" si="7"/>
        <v>287925758</v>
      </c>
      <c r="E27" s="54">
        <v>0</v>
      </c>
      <c r="F27" s="54">
        <v>0</v>
      </c>
      <c r="G27" s="56">
        <v>287925758</v>
      </c>
      <c r="H27" s="55">
        <v>0</v>
      </c>
      <c r="I27" s="55">
        <v>0</v>
      </c>
      <c r="J27" s="55">
        <v>0</v>
      </c>
      <c r="K27" s="55">
        <v>0</v>
      </c>
      <c r="L27" s="56">
        <v>0</v>
      </c>
      <c r="M27" s="56">
        <v>0</v>
      </c>
      <c r="N27" s="56">
        <v>0</v>
      </c>
      <c r="O27" s="56">
        <v>0</v>
      </c>
    </row>
    <row r="28" spans="1:16" ht="45" customHeight="1" x14ac:dyDescent="0.3">
      <c r="A28" s="151" t="s">
        <v>48</v>
      </c>
      <c r="B28" s="159" t="s">
        <v>45</v>
      </c>
      <c r="C28" s="53" t="s">
        <v>20</v>
      </c>
      <c r="D28" s="54">
        <f t="shared" si="7"/>
        <v>97259801.200000003</v>
      </c>
      <c r="E28" s="54">
        <v>0</v>
      </c>
      <c r="F28" s="54">
        <v>0</v>
      </c>
      <c r="G28" s="56">
        <v>97259801.200000003</v>
      </c>
      <c r="H28" s="55">
        <f>I28+J28+K28</f>
        <v>430882.08</v>
      </c>
      <c r="I28" s="55">
        <v>0</v>
      </c>
      <c r="J28" s="55">
        <v>0</v>
      </c>
      <c r="K28" s="55">
        <v>430882.08</v>
      </c>
      <c r="L28" s="56">
        <f t="shared" si="3"/>
        <v>0.44302175686536366</v>
      </c>
      <c r="M28" s="56">
        <v>0</v>
      </c>
      <c r="N28" s="56">
        <v>0</v>
      </c>
      <c r="O28" s="56">
        <f t="shared" si="6"/>
        <v>0.44302175686536366</v>
      </c>
    </row>
    <row r="29" spans="1:16" ht="45" customHeight="1" x14ac:dyDescent="0.3">
      <c r="A29" s="152"/>
      <c r="B29" s="160"/>
      <c r="C29" s="53" t="s">
        <v>26</v>
      </c>
      <c r="D29" s="54">
        <f t="shared" si="7"/>
        <v>0</v>
      </c>
      <c r="E29" s="54">
        <v>0</v>
      </c>
      <c r="F29" s="54">
        <v>0</v>
      </c>
      <c r="G29" s="56">
        <v>0</v>
      </c>
      <c r="H29" s="55">
        <f>I29+J29+K29</f>
        <v>0</v>
      </c>
      <c r="I29" s="55">
        <v>0</v>
      </c>
      <c r="J29" s="55">
        <v>0</v>
      </c>
      <c r="K29" s="55">
        <v>0</v>
      </c>
      <c r="L29" s="56">
        <v>0</v>
      </c>
      <c r="M29" s="56">
        <v>0</v>
      </c>
      <c r="N29" s="56">
        <v>0</v>
      </c>
      <c r="O29" s="56">
        <v>0</v>
      </c>
    </row>
    <row r="30" spans="1:16" ht="45" customHeight="1" x14ac:dyDescent="0.3">
      <c r="A30" s="68" t="s">
        <v>49</v>
      </c>
      <c r="B30" s="52" t="s">
        <v>46</v>
      </c>
      <c r="C30" s="53" t="s">
        <v>20</v>
      </c>
      <c r="D30" s="54">
        <f t="shared" si="7"/>
        <v>84132395.819999993</v>
      </c>
      <c r="E30" s="54">
        <v>13030100</v>
      </c>
      <c r="F30" s="54">
        <v>58482412.82</v>
      </c>
      <c r="G30" s="56">
        <v>12619883</v>
      </c>
      <c r="H30" s="55">
        <v>0</v>
      </c>
      <c r="I30" s="55">
        <v>0</v>
      </c>
      <c r="J30" s="55">
        <v>0</v>
      </c>
      <c r="K30" s="55">
        <v>0</v>
      </c>
      <c r="L30" s="56">
        <f t="shared" si="3"/>
        <v>0</v>
      </c>
      <c r="M30" s="56">
        <v>0</v>
      </c>
      <c r="N30" s="56">
        <v>0</v>
      </c>
      <c r="O30" s="56">
        <f t="shared" si="6"/>
        <v>0</v>
      </c>
    </row>
    <row r="31" spans="1:16" ht="45" customHeight="1" x14ac:dyDescent="0.3">
      <c r="A31" s="68" t="s">
        <v>49</v>
      </c>
      <c r="B31" s="52" t="s">
        <v>72</v>
      </c>
      <c r="C31" s="53" t="s">
        <v>20</v>
      </c>
      <c r="D31" s="54">
        <f>F31+G31+E31</f>
        <v>4017862</v>
      </c>
      <c r="E31" s="54">
        <v>0</v>
      </c>
      <c r="F31" s="54">
        <v>1906013.2</v>
      </c>
      <c r="G31" s="56">
        <v>2111848.7999999998</v>
      </c>
      <c r="H31" s="55">
        <v>0</v>
      </c>
      <c r="I31" s="55">
        <v>0</v>
      </c>
      <c r="J31" s="55">
        <v>0</v>
      </c>
      <c r="K31" s="55">
        <v>0</v>
      </c>
      <c r="L31" s="56">
        <f>H31/D31*100</f>
        <v>0</v>
      </c>
      <c r="M31" s="56">
        <v>0</v>
      </c>
      <c r="N31" s="56">
        <v>0</v>
      </c>
      <c r="O31" s="56">
        <f>K31/G31*100</f>
        <v>0</v>
      </c>
    </row>
    <row r="32" spans="1:16" ht="45" customHeight="1" x14ac:dyDescent="0.3">
      <c r="A32" s="68" t="s">
        <v>50</v>
      </c>
      <c r="B32" s="52" t="s">
        <v>47</v>
      </c>
      <c r="C32" s="53" t="s">
        <v>20</v>
      </c>
      <c r="D32" s="54">
        <f t="shared" si="7"/>
        <v>265000000</v>
      </c>
      <c r="E32" s="54">
        <v>0</v>
      </c>
      <c r="F32" s="54">
        <v>132500000</v>
      </c>
      <c r="G32" s="56">
        <v>132500000</v>
      </c>
      <c r="H32" s="55">
        <f>I32+J32+K32</f>
        <v>0</v>
      </c>
      <c r="I32" s="55">
        <v>0</v>
      </c>
      <c r="J32" s="55">
        <v>0</v>
      </c>
      <c r="K32" s="55">
        <v>0</v>
      </c>
      <c r="L32" s="56">
        <f t="shared" si="3"/>
        <v>0</v>
      </c>
      <c r="M32" s="56">
        <v>0</v>
      </c>
      <c r="N32" s="56">
        <v>0</v>
      </c>
      <c r="O32" s="56">
        <f t="shared" si="6"/>
        <v>0</v>
      </c>
    </row>
    <row r="33" spans="1:15" ht="47.25" customHeight="1" x14ac:dyDescent="0.3">
      <c r="A33" s="59" t="s">
        <v>51</v>
      </c>
      <c r="B33" s="50" t="s">
        <v>52</v>
      </c>
      <c r="C33" s="60"/>
      <c r="D33" s="64">
        <f t="shared" ref="D33:K33" si="8">D34</f>
        <v>288733725</v>
      </c>
      <c r="E33" s="46">
        <f t="shared" si="8"/>
        <v>0</v>
      </c>
      <c r="F33" s="46">
        <f t="shared" si="8"/>
        <v>0</v>
      </c>
      <c r="G33" s="46">
        <f t="shared" si="8"/>
        <v>288733725</v>
      </c>
      <c r="H33" s="46">
        <f t="shared" si="8"/>
        <v>108412837.23999999</v>
      </c>
      <c r="I33" s="46">
        <f t="shared" si="8"/>
        <v>0</v>
      </c>
      <c r="J33" s="46">
        <f t="shared" si="8"/>
        <v>0</v>
      </c>
      <c r="K33" s="46">
        <f t="shared" si="8"/>
        <v>108412837.23999999</v>
      </c>
      <c r="L33" s="47">
        <f t="shared" si="3"/>
        <v>37.547687662741851</v>
      </c>
      <c r="M33" s="47">
        <v>0</v>
      </c>
      <c r="N33" s="47">
        <v>0</v>
      </c>
      <c r="O33" s="47">
        <f t="shared" si="6"/>
        <v>37.547687662741851</v>
      </c>
    </row>
    <row r="34" spans="1:15" ht="45" customHeight="1" x14ac:dyDescent="0.3">
      <c r="A34" s="68" t="s">
        <v>54</v>
      </c>
      <c r="B34" s="52" t="s">
        <v>53</v>
      </c>
      <c r="C34" s="53" t="s">
        <v>20</v>
      </c>
      <c r="D34" s="54">
        <f>F34+G34+E34</f>
        <v>288733725</v>
      </c>
      <c r="E34" s="54">
        <v>0</v>
      </c>
      <c r="F34" s="54">
        <v>0</v>
      </c>
      <c r="G34" s="56">
        <v>288733725</v>
      </c>
      <c r="H34" s="55">
        <f>I34+J34+K34</f>
        <v>108412837.23999999</v>
      </c>
      <c r="I34" s="55">
        <v>0</v>
      </c>
      <c r="J34" s="55">
        <v>0</v>
      </c>
      <c r="K34" s="55">
        <v>108412837.23999999</v>
      </c>
      <c r="L34" s="56">
        <f t="shared" si="3"/>
        <v>37.547687662741851</v>
      </c>
      <c r="M34" s="56">
        <v>0</v>
      </c>
      <c r="N34" s="56">
        <v>0</v>
      </c>
      <c r="O34" s="56">
        <f t="shared" si="6"/>
        <v>37.547687662741851</v>
      </c>
    </row>
    <row r="35" spans="1:15" ht="114" customHeight="1" x14ac:dyDescent="0.3">
      <c r="A35" s="59" t="s">
        <v>55</v>
      </c>
      <c r="B35" s="50" t="s">
        <v>56</v>
      </c>
      <c r="C35" s="60"/>
      <c r="D35" s="64">
        <f>SUM(D36:D37)</f>
        <v>74072471</v>
      </c>
      <c r="E35" s="46">
        <f>E36</f>
        <v>0</v>
      </c>
      <c r="F35" s="64">
        <f>SUM(F36:F37)</f>
        <v>62961600</v>
      </c>
      <c r="G35" s="46">
        <f>SUM(G36:G37)</f>
        <v>11110871</v>
      </c>
      <c r="H35" s="46">
        <f>H36</f>
        <v>0</v>
      </c>
      <c r="I35" s="46">
        <f>I36</f>
        <v>0</v>
      </c>
      <c r="J35" s="46">
        <f>J36</f>
        <v>0</v>
      </c>
      <c r="K35" s="46">
        <f>K36</f>
        <v>0</v>
      </c>
      <c r="L35" s="47">
        <f t="shared" si="3"/>
        <v>0</v>
      </c>
      <c r="M35" s="47">
        <v>0</v>
      </c>
      <c r="N35" s="47">
        <v>0</v>
      </c>
      <c r="O35" s="47">
        <f t="shared" si="6"/>
        <v>0</v>
      </c>
    </row>
    <row r="36" spans="1:15" ht="45" customHeight="1" x14ac:dyDescent="0.3">
      <c r="A36" s="151" t="s">
        <v>58</v>
      </c>
      <c r="B36" s="159" t="s">
        <v>57</v>
      </c>
      <c r="C36" s="53" t="s">
        <v>20</v>
      </c>
      <c r="D36" s="54">
        <f>F36+G36+E36</f>
        <v>74072471</v>
      </c>
      <c r="E36" s="54">
        <v>0</v>
      </c>
      <c r="F36" s="54">
        <v>62961600</v>
      </c>
      <c r="G36" s="56">
        <v>11110871</v>
      </c>
      <c r="H36" s="55">
        <f>I36+J36+K36</f>
        <v>0</v>
      </c>
      <c r="I36" s="55">
        <v>0</v>
      </c>
      <c r="J36" s="55">
        <v>0</v>
      </c>
      <c r="K36" s="55">
        <v>0</v>
      </c>
      <c r="L36" s="56">
        <f t="shared" si="3"/>
        <v>0</v>
      </c>
      <c r="M36" s="56">
        <v>0</v>
      </c>
      <c r="N36" s="56">
        <v>0</v>
      </c>
      <c r="O36" s="56">
        <f t="shared" si="6"/>
        <v>0</v>
      </c>
    </row>
    <row r="37" spans="1:15" ht="45" customHeight="1" x14ac:dyDescent="0.3">
      <c r="A37" s="152"/>
      <c r="B37" s="160"/>
      <c r="C37" s="53" t="s">
        <v>26</v>
      </c>
      <c r="D37" s="54">
        <f>F37+G37+E37</f>
        <v>0</v>
      </c>
      <c r="E37" s="54">
        <v>0</v>
      </c>
      <c r="F37" s="54">
        <v>0</v>
      </c>
      <c r="G37" s="56">
        <v>0</v>
      </c>
      <c r="H37" s="55">
        <f>I37+J37+K37</f>
        <v>0</v>
      </c>
      <c r="I37" s="55">
        <v>0</v>
      </c>
      <c r="J37" s="55">
        <v>0</v>
      </c>
      <c r="K37" s="55">
        <v>0</v>
      </c>
      <c r="L37" s="56">
        <v>0</v>
      </c>
      <c r="M37" s="56">
        <v>0</v>
      </c>
      <c r="N37" s="56">
        <v>0</v>
      </c>
      <c r="O37" s="56">
        <v>0</v>
      </c>
    </row>
    <row r="38" spans="1:15" ht="45.75" customHeight="1" x14ac:dyDescent="0.3">
      <c r="A38" s="59" t="s">
        <v>59</v>
      </c>
      <c r="B38" s="50" t="s">
        <v>65</v>
      </c>
      <c r="C38" s="60"/>
      <c r="D38" s="64">
        <f t="shared" ref="D38:K38" si="9">D39</f>
        <v>0</v>
      </c>
      <c r="E38" s="46">
        <f t="shared" si="9"/>
        <v>0</v>
      </c>
      <c r="F38" s="46">
        <f t="shared" si="9"/>
        <v>0</v>
      </c>
      <c r="G38" s="46">
        <f t="shared" si="9"/>
        <v>0</v>
      </c>
      <c r="H38" s="46">
        <f t="shared" si="9"/>
        <v>0</v>
      </c>
      <c r="I38" s="46">
        <f t="shared" si="9"/>
        <v>0</v>
      </c>
      <c r="J38" s="46">
        <f t="shared" si="9"/>
        <v>0</v>
      </c>
      <c r="K38" s="46">
        <f t="shared" si="9"/>
        <v>0</v>
      </c>
      <c r="L38" s="47">
        <v>0</v>
      </c>
      <c r="M38" s="47">
        <v>0</v>
      </c>
      <c r="N38" s="47">
        <v>0</v>
      </c>
      <c r="O38" s="47">
        <v>0</v>
      </c>
    </row>
    <row r="39" spans="1:15" ht="97.5" customHeight="1" x14ac:dyDescent="0.3">
      <c r="A39" s="68" t="s">
        <v>60</v>
      </c>
      <c r="B39" s="52" t="s">
        <v>61</v>
      </c>
      <c r="C39" s="53" t="s">
        <v>20</v>
      </c>
      <c r="D39" s="54">
        <f>F39+G39+E39</f>
        <v>0</v>
      </c>
      <c r="E39" s="54">
        <v>0</v>
      </c>
      <c r="F39" s="54">
        <v>0</v>
      </c>
      <c r="G39" s="56">
        <v>0</v>
      </c>
      <c r="H39" s="55">
        <f>I39+J39+K39</f>
        <v>0</v>
      </c>
      <c r="I39" s="55">
        <v>0</v>
      </c>
      <c r="J39" s="55">
        <v>0</v>
      </c>
      <c r="K39" s="55">
        <v>0</v>
      </c>
      <c r="L39" s="56">
        <v>0</v>
      </c>
      <c r="M39" s="56">
        <v>0</v>
      </c>
      <c r="N39" s="56">
        <v>0</v>
      </c>
      <c r="O39" s="56">
        <v>0</v>
      </c>
    </row>
    <row r="40" spans="1:15" ht="19.5" customHeight="1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x14ac:dyDescent="0.3">
      <c r="A50" s="4"/>
      <c r="B50" s="1"/>
      <c r="C50" s="1"/>
      <c r="D50" s="1"/>
      <c r="E50" s="1"/>
      <c r="F50" s="1"/>
      <c r="G50" s="1"/>
    </row>
    <row r="51" spans="1:15" x14ac:dyDescent="0.3">
      <c r="A51" s="4"/>
      <c r="B51" s="1"/>
      <c r="C51" s="1"/>
      <c r="D51" s="1"/>
      <c r="E51" s="1"/>
      <c r="F51" s="1"/>
      <c r="G51" s="1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  <row r="190" spans="1:15" s="5" customFormat="1" x14ac:dyDescent="0.3">
      <c r="A190" s="4"/>
      <c r="B190" s="1"/>
      <c r="C190" s="1"/>
      <c r="D190" s="1"/>
      <c r="E190" s="1"/>
      <c r="F190" s="1"/>
      <c r="G190" s="1"/>
      <c r="L190" s="6"/>
      <c r="M190" s="6"/>
      <c r="N190" s="6"/>
      <c r="O190" s="6"/>
    </row>
    <row r="191" spans="1:15" s="5" customFormat="1" x14ac:dyDescent="0.3">
      <c r="A191" s="4"/>
      <c r="B191" s="1"/>
      <c r="C191" s="1"/>
      <c r="D191" s="1"/>
      <c r="E191" s="1"/>
      <c r="F191" s="1"/>
      <c r="G191" s="1"/>
      <c r="L191" s="6"/>
      <c r="M191" s="6"/>
      <c r="N191" s="6"/>
      <c r="O191" s="6"/>
    </row>
  </sheetData>
  <mergeCells count="17">
    <mergeCell ref="A1:O1"/>
    <mergeCell ref="A2:A3"/>
    <mergeCell ref="C2:C3"/>
    <mergeCell ref="D2:G2"/>
    <mergeCell ref="H2:K2"/>
    <mergeCell ref="L2:O2"/>
    <mergeCell ref="A28:A29"/>
    <mergeCell ref="B28:B29"/>
    <mergeCell ref="B36:B37"/>
    <mergeCell ref="A36:A37"/>
    <mergeCell ref="A5:C5"/>
    <mergeCell ref="A13:A14"/>
    <mergeCell ref="B13:B14"/>
    <mergeCell ref="A17:A23"/>
    <mergeCell ref="B17:B23"/>
    <mergeCell ref="A26:A27"/>
    <mergeCell ref="B26:B27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view="pageBreakPreview" zoomScale="70" zoomScaleNormal="70" zoomScaleSheetLayoutView="70" workbookViewId="0">
      <pane ySplit="3" topLeftCell="A31" activePane="bottomLeft" state="frozen"/>
      <selection pane="bottomLeft" activeCell="D11" sqref="D11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2" width="13.7109375" style="6" customWidth="1"/>
    <col min="13" max="13" width="15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6" s="3" customFormat="1" ht="44.25" customHeight="1" x14ac:dyDescent="0.3">
      <c r="A1" s="133" t="s">
        <v>90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6" s="1" customFormat="1" ht="36" customHeight="1" x14ac:dyDescent="0.3">
      <c r="A2" s="135" t="s">
        <v>0</v>
      </c>
      <c r="B2" s="11" t="s">
        <v>1</v>
      </c>
      <c r="C2" s="136" t="s">
        <v>8</v>
      </c>
      <c r="D2" s="137" t="s">
        <v>103</v>
      </c>
      <c r="E2" s="138"/>
      <c r="F2" s="138"/>
      <c r="G2" s="138"/>
      <c r="H2" s="139" t="s">
        <v>104</v>
      </c>
      <c r="I2" s="140"/>
      <c r="J2" s="140"/>
      <c r="K2" s="141"/>
      <c r="L2" s="142" t="s">
        <v>12</v>
      </c>
      <c r="M2" s="142"/>
      <c r="N2" s="142"/>
      <c r="O2" s="142"/>
    </row>
    <row r="3" spans="1:16" s="1" customFormat="1" ht="39.75" customHeight="1" x14ac:dyDescent="0.3">
      <c r="A3" s="135"/>
      <c r="B3" s="12" t="s">
        <v>2</v>
      </c>
      <c r="C3" s="136"/>
      <c r="D3" s="120" t="s">
        <v>9</v>
      </c>
      <c r="E3" s="120" t="s">
        <v>19</v>
      </c>
      <c r="F3" s="120" t="s">
        <v>10</v>
      </c>
      <c r="G3" s="120" t="s">
        <v>11</v>
      </c>
      <c r="H3" s="120" t="s">
        <v>9</v>
      </c>
      <c r="I3" s="120" t="s">
        <v>19</v>
      </c>
      <c r="J3" s="120" t="s">
        <v>10</v>
      </c>
      <c r="K3" s="120" t="s">
        <v>11</v>
      </c>
      <c r="L3" s="121" t="s">
        <v>13</v>
      </c>
      <c r="M3" s="120" t="s">
        <v>19</v>
      </c>
      <c r="N3" s="121" t="s">
        <v>10</v>
      </c>
      <c r="O3" s="120" t="s">
        <v>11</v>
      </c>
    </row>
    <row r="4" spans="1:16" s="1" customFormat="1" ht="21.75" customHeight="1" x14ac:dyDescent="0.3">
      <c r="A4" s="118" t="s">
        <v>3</v>
      </c>
      <c r="B4" s="13">
        <v>2</v>
      </c>
      <c r="C4" s="14">
        <v>3</v>
      </c>
      <c r="D4" s="14">
        <v>4</v>
      </c>
      <c r="E4" s="14">
        <v>5</v>
      </c>
      <c r="F4" s="13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6" s="1" customFormat="1" ht="40.5" customHeight="1" x14ac:dyDescent="0.3">
      <c r="A5" s="126" t="s">
        <v>14</v>
      </c>
      <c r="B5" s="127"/>
      <c r="C5" s="128"/>
      <c r="D5" s="8">
        <f>SUM(E5:G5)</f>
        <v>1545017014.3699999</v>
      </c>
      <c r="E5" s="8">
        <f>SUM(E6,E12,E16,E25,E33,E35)</f>
        <v>125267900</v>
      </c>
      <c r="F5" s="8">
        <f>SUM(F6,F12,F16,F25,F33,F35)</f>
        <v>477093333.37</v>
      </c>
      <c r="G5" s="8">
        <f>SUM(G6,G12,G16,G25,G33,G35)</f>
        <v>942655781</v>
      </c>
      <c r="H5" s="8">
        <f>H6+H11+H16+H25</f>
        <v>183396856.35999995</v>
      </c>
      <c r="I5" s="8">
        <f>I6+I11+I16+I25</f>
        <v>30469457.030000001</v>
      </c>
      <c r="J5" s="8">
        <f>J6+J11+J16+J25</f>
        <v>57833970.82</v>
      </c>
      <c r="K5" s="8">
        <f>K6+K11+K16+K25</f>
        <v>95093428.509999976</v>
      </c>
      <c r="L5" s="9">
        <f t="shared" ref="L5:L14" si="0">H5/D5*100</f>
        <v>11.870215968772508</v>
      </c>
      <c r="M5" s="9">
        <f>I5/E5*100</f>
        <v>24.323435636743334</v>
      </c>
      <c r="N5" s="16">
        <f>J5/F5*100</f>
        <v>12.122150274346435</v>
      </c>
      <c r="O5" s="16">
        <f>K5/G5*100</f>
        <v>10.087821071772536</v>
      </c>
    </row>
    <row r="6" spans="1:16" s="1" customFormat="1" ht="43.5" customHeight="1" x14ac:dyDescent="0.3">
      <c r="A6" s="15" t="s">
        <v>3</v>
      </c>
      <c r="B6" s="10" t="s">
        <v>29</v>
      </c>
      <c r="C6" s="10"/>
      <c r="D6" s="8">
        <f>SUM(D7:D11)</f>
        <v>680464528</v>
      </c>
      <c r="E6" s="8">
        <f>SUM(E7:E11)</f>
        <v>84080600</v>
      </c>
      <c r="F6" s="8">
        <f>SUM(F7:F11)</f>
        <v>395123400</v>
      </c>
      <c r="G6" s="8">
        <f>SUM(G7:G11)</f>
        <v>201260528</v>
      </c>
      <c r="H6" s="8">
        <f>SUM(H7:H9)</f>
        <v>7337427.8399999999</v>
      </c>
      <c r="I6" s="8">
        <f>SUM(I7:I9)</f>
        <v>0</v>
      </c>
      <c r="J6" s="8">
        <f>SUM(J7:J9)</f>
        <v>0</v>
      </c>
      <c r="K6" s="8">
        <f>SUM(K7:K9)</f>
        <v>7337427.8399999999</v>
      </c>
      <c r="L6" s="9">
        <f t="shared" si="0"/>
        <v>1.0782968895624783</v>
      </c>
      <c r="M6" s="9">
        <f>I6/E6*100</f>
        <v>0</v>
      </c>
      <c r="N6" s="16">
        <f>J6/F6*100</f>
        <v>0</v>
      </c>
      <c r="O6" s="16">
        <f>K6*100/G6</f>
        <v>3.6457361574645177</v>
      </c>
    </row>
    <row r="7" spans="1:16" s="1" customFormat="1" ht="67.5" customHeight="1" x14ac:dyDescent="0.3">
      <c r="A7" s="21" t="s">
        <v>4</v>
      </c>
      <c r="B7" s="22" t="s">
        <v>30</v>
      </c>
      <c r="C7" s="23" t="s">
        <v>26</v>
      </c>
      <c r="D7" s="97">
        <f>G7</f>
        <v>114115179</v>
      </c>
      <c r="E7" s="25">
        <v>0</v>
      </c>
      <c r="F7" s="25">
        <v>0</v>
      </c>
      <c r="G7" s="25">
        <v>114115179</v>
      </c>
      <c r="H7" s="25">
        <f>J7+K7+I7</f>
        <v>0</v>
      </c>
      <c r="I7" s="25">
        <v>0</v>
      </c>
      <c r="J7" s="25">
        <v>0</v>
      </c>
      <c r="K7" s="25">
        <v>0</v>
      </c>
      <c r="L7" s="9">
        <v>0</v>
      </c>
      <c r="M7" s="26">
        <v>0</v>
      </c>
      <c r="N7" s="25">
        <v>0</v>
      </c>
      <c r="O7" s="25">
        <v>0</v>
      </c>
      <c r="P7" s="102"/>
    </row>
    <row r="8" spans="1:16" s="1" customFormat="1" ht="81.75" customHeight="1" x14ac:dyDescent="0.3">
      <c r="A8" s="21" t="s">
        <v>5</v>
      </c>
      <c r="B8" s="22" t="s">
        <v>31</v>
      </c>
      <c r="C8" s="23" t="s">
        <v>20</v>
      </c>
      <c r="D8" s="25">
        <f>F8+G8+E8</f>
        <v>0</v>
      </c>
      <c r="E8" s="25">
        <v>0</v>
      </c>
      <c r="F8" s="25">
        <v>0</v>
      </c>
      <c r="G8" s="25">
        <v>0</v>
      </c>
      <c r="H8" s="25">
        <f>J8+K8+I8</f>
        <v>0</v>
      </c>
      <c r="I8" s="25">
        <v>0</v>
      </c>
      <c r="J8" s="25">
        <v>0</v>
      </c>
      <c r="K8" s="25">
        <v>0</v>
      </c>
      <c r="L8" s="26">
        <v>0</v>
      </c>
      <c r="M8" s="26">
        <v>0</v>
      </c>
      <c r="N8" s="25">
        <v>0</v>
      </c>
      <c r="O8" s="25">
        <v>0</v>
      </c>
      <c r="P8" s="102"/>
    </row>
    <row r="9" spans="1:16" s="1" customFormat="1" ht="64.5" customHeight="1" x14ac:dyDescent="0.3">
      <c r="A9" s="21" t="s">
        <v>22</v>
      </c>
      <c r="B9" s="22" t="s">
        <v>32</v>
      </c>
      <c r="C9" s="23" t="s">
        <v>20</v>
      </c>
      <c r="D9" s="25">
        <f>F9+G9+E9</f>
        <v>13379200</v>
      </c>
      <c r="E9" s="25">
        <v>0</v>
      </c>
      <c r="F9" s="25">
        <v>0</v>
      </c>
      <c r="G9" s="25">
        <v>13379200</v>
      </c>
      <c r="H9" s="25">
        <f>J9+K9+I9</f>
        <v>7337427.8399999999</v>
      </c>
      <c r="I9" s="25">
        <v>0</v>
      </c>
      <c r="J9" s="25">
        <v>0</v>
      </c>
      <c r="K9" s="25">
        <v>7337427.8399999999</v>
      </c>
      <c r="L9" s="26">
        <f t="shared" si="0"/>
        <v>54.842052140636213</v>
      </c>
      <c r="M9" s="26">
        <v>0</v>
      </c>
      <c r="N9" s="25">
        <v>0</v>
      </c>
      <c r="O9" s="25">
        <f>K9*100/G9</f>
        <v>54.842052140636213</v>
      </c>
    </row>
    <row r="10" spans="1:16" s="1" customFormat="1" ht="32.25" customHeight="1" x14ac:dyDescent="0.3">
      <c r="A10" s="21" t="s">
        <v>35</v>
      </c>
      <c r="B10" s="22" t="s">
        <v>33</v>
      </c>
      <c r="C10" s="23" t="s">
        <v>26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</row>
    <row r="11" spans="1:16" s="1" customFormat="1" ht="32.25" customHeight="1" x14ac:dyDescent="0.3">
      <c r="A11" s="21" t="s">
        <v>36</v>
      </c>
      <c r="B11" s="98" t="s">
        <v>34</v>
      </c>
      <c r="C11" s="23" t="s">
        <v>26</v>
      </c>
      <c r="D11" s="25">
        <f>F11+G11+E11</f>
        <v>552970149</v>
      </c>
      <c r="E11" s="26">
        <v>84080600</v>
      </c>
      <c r="F11" s="26">
        <v>395123400</v>
      </c>
      <c r="G11" s="25">
        <v>73766149</v>
      </c>
      <c r="H11" s="25">
        <f>J11+K11+I11</f>
        <v>90542342.599999994</v>
      </c>
      <c r="I11" s="25">
        <v>30469457.030000001</v>
      </c>
      <c r="J11" s="25">
        <v>55998858.75</v>
      </c>
      <c r="K11" s="25">
        <v>4074026.8200000003</v>
      </c>
      <c r="L11" s="26">
        <f>H11*100/D11</f>
        <v>16.373821039659774</v>
      </c>
      <c r="M11" s="26">
        <f>I11*100/E11</f>
        <v>36.238391531459101</v>
      </c>
      <c r="N11" s="25">
        <f>J11*100/F11</f>
        <v>14.17249870546771</v>
      </c>
      <c r="O11" s="25">
        <f>K11*100/G11</f>
        <v>5.5228948172419843</v>
      </c>
    </row>
    <row r="12" spans="1:16" s="1" customFormat="1" ht="43.5" customHeight="1" x14ac:dyDescent="0.3">
      <c r="A12" s="29" t="s">
        <v>15</v>
      </c>
      <c r="B12" s="10" t="s">
        <v>37</v>
      </c>
      <c r="C12" s="10"/>
      <c r="D12" s="34">
        <f t="shared" ref="D12:K12" si="1">SUM(D13:D15)</f>
        <v>41651958</v>
      </c>
      <c r="E12" s="34">
        <f t="shared" si="1"/>
        <v>0</v>
      </c>
      <c r="F12" s="34">
        <f t="shared" si="1"/>
        <v>0</v>
      </c>
      <c r="G12" s="34">
        <f t="shared" si="1"/>
        <v>41651958</v>
      </c>
      <c r="H12" s="34">
        <f t="shared" si="1"/>
        <v>10087733.24</v>
      </c>
      <c r="I12" s="34">
        <f t="shared" si="1"/>
        <v>0</v>
      </c>
      <c r="J12" s="34">
        <f t="shared" si="1"/>
        <v>0</v>
      </c>
      <c r="K12" s="34">
        <f t="shared" si="1"/>
        <v>10087733.24</v>
      </c>
      <c r="L12" s="9">
        <f t="shared" si="0"/>
        <v>24.219109315341193</v>
      </c>
      <c r="M12" s="9">
        <v>0</v>
      </c>
      <c r="N12" s="34">
        <v>0</v>
      </c>
      <c r="O12" s="34">
        <f>K12*100/G12</f>
        <v>24.219109315341189</v>
      </c>
    </row>
    <row r="13" spans="1:16" s="1" customFormat="1" ht="32.25" customHeight="1" x14ac:dyDescent="0.3">
      <c r="A13" s="129" t="s">
        <v>6</v>
      </c>
      <c r="B13" s="124" t="s">
        <v>38</v>
      </c>
      <c r="C13" s="23" t="s">
        <v>20</v>
      </c>
      <c r="D13" s="25">
        <f>F13+G13+E13</f>
        <v>40062958</v>
      </c>
      <c r="E13" s="25">
        <v>0</v>
      </c>
      <c r="F13" s="25">
        <v>0</v>
      </c>
      <c r="G13" s="25">
        <v>40062958</v>
      </c>
      <c r="H13" s="25">
        <f>J13+K13+I13</f>
        <v>9369301.9700000007</v>
      </c>
      <c r="I13" s="25">
        <v>0</v>
      </c>
      <c r="J13" s="25">
        <v>0</v>
      </c>
      <c r="K13" s="25">
        <v>9369301.9700000007</v>
      </c>
      <c r="L13" s="26">
        <f t="shared" si="0"/>
        <v>23.386445828588094</v>
      </c>
      <c r="M13" s="26">
        <v>0</v>
      </c>
      <c r="N13" s="25">
        <v>0</v>
      </c>
      <c r="O13" s="25">
        <f t="shared" ref="O13:O18" si="2">K13/G13*100</f>
        <v>23.386445828588094</v>
      </c>
    </row>
    <row r="14" spans="1:16" s="1" customFormat="1" ht="32.25" customHeight="1" x14ac:dyDescent="0.3">
      <c r="A14" s="130"/>
      <c r="B14" s="125"/>
      <c r="C14" s="23" t="s">
        <v>21</v>
      </c>
      <c r="D14" s="25">
        <f>F14+G14+E14</f>
        <v>1589000</v>
      </c>
      <c r="E14" s="25">
        <v>0</v>
      </c>
      <c r="F14" s="25">
        <v>0</v>
      </c>
      <c r="G14" s="25">
        <v>1589000</v>
      </c>
      <c r="H14" s="25">
        <f>J14+K14+I14</f>
        <v>718431.27</v>
      </c>
      <c r="I14" s="25">
        <v>0</v>
      </c>
      <c r="J14" s="25">
        <v>0</v>
      </c>
      <c r="K14" s="25">
        <v>718431.27</v>
      </c>
      <c r="L14" s="26">
        <f t="shared" si="0"/>
        <v>45.212792322215229</v>
      </c>
      <c r="M14" s="26">
        <v>0</v>
      </c>
      <c r="N14" s="25">
        <v>0</v>
      </c>
      <c r="O14" s="25">
        <f>K14/G14*100</f>
        <v>45.212792322215229</v>
      </c>
    </row>
    <row r="15" spans="1:16" s="1" customFormat="1" ht="37.5" customHeight="1" x14ac:dyDescent="0.3">
      <c r="A15" s="117" t="s">
        <v>7</v>
      </c>
      <c r="B15" s="116" t="s">
        <v>39</v>
      </c>
      <c r="C15" s="23" t="s">
        <v>20</v>
      </c>
      <c r="D15" s="25">
        <f>F15+G15+E15</f>
        <v>0</v>
      </c>
      <c r="E15" s="25">
        <v>0</v>
      </c>
      <c r="F15" s="25">
        <v>0</v>
      </c>
      <c r="G15" s="25">
        <v>0</v>
      </c>
      <c r="H15" s="25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34">
        <v>0</v>
      </c>
      <c r="O15" s="34">
        <v>0</v>
      </c>
    </row>
    <row r="16" spans="1:16" ht="45" customHeight="1" x14ac:dyDescent="0.3">
      <c r="A16" s="29" t="s">
        <v>16</v>
      </c>
      <c r="B16" s="10" t="s">
        <v>40</v>
      </c>
      <c r="C16" s="23"/>
      <c r="D16" s="34">
        <f>SUM(D17:D24)</f>
        <v>9753033</v>
      </c>
      <c r="E16" s="34">
        <f>SUM(E17:E24)</f>
        <v>0</v>
      </c>
      <c r="F16" s="34">
        <f>SUM(F17:F24)</f>
        <v>0</v>
      </c>
      <c r="G16" s="34">
        <f>SUM(G17:G24)</f>
        <v>9753033</v>
      </c>
      <c r="H16" s="34">
        <f>H17+H24</f>
        <v>100000</v>
      </c>
      <c r="I16" s="34">
        <f>I17+I24</f>
        <v>0</v>
      </c>
      <c r="J16" s="34">
        <f>J17+J24</f>
        <v>0</v>
      </c>
      <c r="K16" s="34">
        <f>K17+K24</f>
        <v>100000</v>
      </c>
      <c r="L16" s="9">
        <f t="shared" ref="L16:L36" si="3">H16/D16*100</f>
        <v>1.0253220716058278</v>
      </c>
      <c r="M16" s="9">
        <v>0</v>
      </c>
      <c r="N16" s="34">
        <v>0</v>
      </c>
      <c r="O16" s="34">
        <f t="shared" si="2"/>
        <v>1.0253220716058278</v>
      </c>
    </row>
    <row r="17" spans="1:16" ht="80.25" customHeight="1" x14ac:dyDescent="0.3">
      <c r="A17" s="129" t="s">
        <v>17</v>
      </c>
      <c r="B17" s="124" t="s">
        <v>41</v>
      </c>
      <c r="C17" s="119" t="s">
        <v>62</v>
      </c>
      <c r="D17" s="25">
        <f t="shared" ref="D17:D24" si="4">F17+G17+E17</f>
        <v>285000</v>
      </c>
      <c r="E17" s="25">
        <v>0</v>
      </c>
      <c r="F17" s="25">
        <v>0</v>
      </c>
      <c r="G17" s="25">
        <v>285000</v>
      </c>
      <c r="H17" s="25">
        <f t="shared" ref="H17:H24" si="5">I17+J17+K17</f>
        <v>100000</v>
      </c>
      <c r="I17" s="25">
        <v>0</v>
      </c>
      <c r="J17" s="25">
        <v>0</v>
      </c>
      <c r="K17" s="25">
        <v>100000</v>
      </c>
      <c r="L17" s="26">
        <f t="shared" si="3"/>
        <v>35.087719298245609</v>
      </c>
      <c r="M17" s="26">
        <v>0</v>
      </c>
      <c r="N17" s="25">
        <v>0</v>
      </c>
      <c r="O17" s="25">
        <f t="shared" si="2"/>
        <v>35.087719298245609</v>
      </c>
    </row>
    <row r="18" spans="1:16" ht="68.25" customHeight="1" x14ac:dyDescent="0.3">
      <c r="A18" s="131"/>
      <c r="B18" s="132"/>
      <c r="C18" s="23" t="s">
        <v>18</v>
      </c>
      <c r="D18" s="25">
        <f t="shared" si="4"/>
        <v>7962330</v>
      </c>
      <c r="E18" s="25">
        <v>0</v>
      </c>
      <c r="F18" s="25">
        <v>0</v>
      </c>
      <c r="G18" s="25">
        <v>7962330</v>
      </c>
      <c r="H18" s="25">
        <f t="shared" si="5"/>
        <v>2076851</v>
      </c>
      <c r="I18" s="25">
        <v>0</v>
      </c>
      <c r="J18" s="25">
        <v>0</v>
      </c>
      <c r="K18" s="25">
        <v>2076851</v>
      </c>
      <c r="L18" s="26">
        <f t="shared" si="3"/>
        <v>26.083457982776398</v>
      </c>
      <c r="M18" s="26">
        <v>0</v>
      </c>
      <c r="N18" s="25">
        <v>0</v>
      </c>
      <c r="O18" s="25">
        <f t="shared" si="2"/>
        <v>26.083457982776398</v>
      </c>
    </row>
    <row r="19" spans="1:16" ht="68.25" customHeight="1" x14ac:dyDescent="0.3">
      <c r="A19" s="131"/>
      <c r="B19" s="132"/>
      <c r="C19" s="23" t="s">
        <v>64</v>
      </c>
      <c r="D19" s="25">
        <f t="shared" si="4"/>
        <v>795000</v>
      </c>
      <c r="E19" s="25">
        <v>0</v>
      </c>
      <c r="F19" s="25">
        <v>0</v>
      </c>
      <c r="G19" s="25">
        <v>795000</v>
      </c>
      <c r="H19" s="25">
        <f t="shared" si="5"/>
        <v>794999.99</v>
      </c>
      <c r="I19" s="25">
        <v>0</v>
      </c>
      <c r="J19" s="25">
        <v>0</v>
      </c>
      <c r="K19" s="107">
        <v>794999.99</v>
      </c>
      <c r="L19" s="26">
        <f t="shared" si="3"/>
        <v>99.999998742138359</v>
      </c>
      <c r="M19" s="26">
        <v>0</v>
      </c>
      <c r="N19" s="25">
        <v>0</v>
      </c>
      <c r="O19" s="25">
        <f>K19/G19*100</f>
        <v>99.999998742138359</v>
      </c>
    </row>
    <row r="20" spans="1:16" ht="68.25" customHeight="1" x14ac:dyDescent="0.3">
      <c r="A20" s="131"/>
      <c r="B20" s="132"/>
      <c r="C20" s="23" t="s">
        <v>63</v>
      </c>
      <c r="D20" s="25">
        <f t="shared" si="4"/>
        <v>200000</v>
      </c>
      <c r="E20" s="25">
        <v>0</v>
      </c>
      <c r="F20" s="25">
        <v>0</v>
      </c>
      <c r="G20" s="25">
        <v>200000</v>
      </c>
      <c r="H20" s="25">
        <f t="shared" si="5"/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25">
        <v>0</v>
      </c>
      <c r="O20" s="25">
        <f>K20/G20*100</f>
        <v>0</v>
      </c>
    </row>
    <row r="21" spans="1:16" ht="68.25" customHeight="1" x14ac:dyDescent="0.3">
      <c r="A21" s="131"/>
      <c r="B21" s="132"/>
      <c r="C21" s="23" t="s">
        <v>20</v>
      </c>
      <c r="D21" s="25">
        <f t="shared" si="4"/>
        <v>0</v>
      </c>
      <c r="E21" s="25">
        <v>0</v>
      </c>
      <c r="F21" s="25">
        <v>0</v>
      </c>
      <c r="G21" s="25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25">
        <v>0</v>
      </c>
      <c r="O21" s="25">
        <v>0</v>
      </c>
    </row>
    <row r="22" spans="1:16" ht="68.25" customHeight="1" x14ac:dyDescent="0.3">
      <c r="A22" s="131"/>
      <c r="B22" s="132"/>
      <c r="C22" s="23" t="s">
        <v>26</v>
      </c>
      <c r="D22" s="25">
        <f t="shared" si="4"/>
        <v>0</v>
      </c>
      <c r="E22" s="25">
        <v>0</v>
      </c>
      <c r="F22" s="25">
        <v>0</v>
      </c>
      <c r="G22" s="25">
        <v>0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25">
        <v>0</v>
      </c>
      <c r="O22" s="25">
        <v>0</v>
      </c>
      <c r="P22" s="20"/>
    </row>
    <row r="23" spans="1:16" ht="68.25" customHeight="1" x14ac:dyDescent="0.3">
      <c r="A23" s="130"/>
      <c r="B23" s="125"/>
      <c r="C23" s="23" t="s">
        <v>21</v>
      </c>
      <c r="D23" s="25">
        <f t="shared" si="4"/>
        <v>88338</v>
      </c>
      <c r="E23" s="25">
        <v>0</v>
      </c>
      <c r="F23" s="25">
        <v>0</v>
      </c>
      <c r="G23" s="25">
        <v>88338</v>
      </c>
      <c r="H23" s="25">
        <f t="shared" si="5"/>
        <v>50000</v>
      </c>
      <c r="I23" s="25">
        <v>0</v>
      </c>
      <c r="J23" s="25">
        <v>0</v>
      </c>
      <c r="K23" s="25">
        <v>50000</v>
      </c>
      <c r="L23" s="26">
        <v>0</v>
      </c>
      <c r="M23" s="26">
        <v>0</v>
      </c>
      <c r="N23" s="25">
        <v>0</v>
      </c>
      <c r="O23" s="25">
        <v>0</v>
      </c>
    </row>
    <row r="24" spans="1:16" ht="58.5" customHeight="1" x14ac:dyDescent="0.3">
      <c r="A24" s="115" t="s">
        <v>23</v>
      </c>
      <c r="B24" s="116" t="s">
        <v>42</v>
      </c>
      <c r="C24" s="23" t="s">
        <v>20</v>
      </c>
      <c r="D24" s="25">
        <f t="shared" si="4"/>
        <v>422365</v>
      </c>
      <c r="E24" s="25">
        <v>0</v>
      </c>
      <c r="F24" s="25">
        <v>0</v>
      </c>
      <c r="G24" s="25">
        <v>422365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25">
        <v>0</v>
      </c>
      <c r="O24" s="25">
        <v>0</v>
      </c>
    </row>
    <row r="25" spans="1:16" ht="61.5" customHeight="1" x14ac:dyDescent="0.3">
      <c r="A25" s="29" t="s">
        <v>24</v>
      </c>
      <c r="B25" s="10" t="s">
        <v>43</v>
      </c>
      <c r="C25" s="23"/>
      <c r="D25" s="37">
        <f>SUM(E25:G25)</f>
        <v>495482581.37</v>
      </c>
      <c r="E25" s="34">
        <f>SUM(E26:E32)</f>
        <v>41187300</v>
      </c>
      <c r="F25" s="34">
        <f>SUM(F26:F32)</f>
        <v>67403033.370000005</v>
      </c>
      <c r="G25" s="34">
        <f>SUM(G26:G32)</f>
        <v>386892248</v>
      </c>
      <c r="H25" s="34">
        <f>H26</f>
        <v>85417085.919999972</v>
      </c>
      <c r="I25" s="34">
        <f>I26</f>
        <v>0</v>
      </c>
      <c r="J25" s="34">
        <f>J26</f>
        <v>1835112.0699999998</v>
      </c>
      <c r="K25" s="34">
        <f>K26</f>
        <v>83581973.849999979</v>
      </c>
      <c r="L25" s="9">
        <f t="shared" si="3"/>
        <v>17.23917028199525</v>
      </c>
      <c r="M25" s="9">
        <v>0</v>
      </c>
      <c r="N25" s="9">
        <v>0</v>
      </c>
      <c r="O25" s="9">
        <f t="shared" ref="M25:O36" si="6">K25/G25*100</f>
        <v>21.6034242821014</v>
      </c>
    </row>
    <row r="26" spans="1:16" ht="45" customHeight="1" x14ac:dyDescent="0.3">
      <c r="A26" s="122" t="s">
        <v>25</v>
      </c>
      <c r="B26" s="124" t="s">
        <v>44</v>
      </c>
      <c r="C26" s="23" t="s">
        <v>20</v>
      </c>
      <c r="D26" s="25">
        <f t="shared" ref="D26:D32" si="7">F26+G26+E26</f>
        <v>169541071</v>
      </c>
      <c r="E26" s="25">
        <v>0</v>
      </c>
      <c r="F26" s="25">
        <v>8854100</v>
      </c>
      <c r="G26" s="26">
        <v>160686971</v>
      </c>
      <c r="H26" s="25">
        <f>I26+J26+K26</f>
        <v>85417085.919999972</v>
      </c>
      <c r="I26" s="25">
        <v>0</v>
      </c>
      <c r="J26" s="25">
        <v>1835112.0699999998</v>
      </c>
      <c r="K26" s="25">
        <v>83581973.849999979</v>
      </c>
      <c r="L26" s="26">
        <f t="shared" si="3"/>
        <v>50.38135327103128</v>
      </c>
      <c r="M26" s="26">
        <v>0</v>
      </c>
      <c r="N26" s="26">
        <f t="shared" si="6"/>
        <v>20.726127669667157</v>
      </c>
      <c r="O26" s="26">
        <f t="shared" si="6"/>
        <v>52.015401951910576</v>
      </c>
    </row>
    <row r="27" spans="1:16" ht="45" customHeight="1" x14ac:dyDescent="0.3">
      <c r="A27" s="123"/>
      <c r="B27" s="125"/>
      <c r="C27" s="23" t="s">
        <v>26</v>
      </c>
      <c r="D27" s="25">
        <f t="shared" si="7"/>
        <v>0</v>
      </c>
      <c r="E27" s="25">
        <v>0</v>
      </c>
      <c r="F27" s="25">
        <v>0</v>
      </c>
      <c r="G27" s="26">
        <v>0</v>
      </c>
      <c r="H27" s="25">
        <f>K27</f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6" ht="45" customHeight="1" x14ac:dyDescent="0.3">
      <c r="A28" s="122" t="s">
        <v>48</v>
      </c>
      <c r="B28" s="124" t="s">
        <v>45</v>
      </c>
      <c r="C28" s="23" t="s">
        <v>20</v>
      </c>
      <c r="D28" s="25">
        <f t="shared" si="7"/>
        <v>148114193</v>
      </c>
      <c r="E28" s="25">
        <v>0</v>
      </c>
      <c r="F28" s="25">
        <v>0</v>
      </c>
      <c r="G28" s="26">
        <v>148114193</v>
      </c>
      <c r="H28" s="25">
        <f>I28+J28+K28</f>
        <v>24805132.050000001</v>
      </c>
      <c r="I28" s="25">
        <v>0</v>
      </c>
      <c r="J28" s="25">
        <v>0</v>
      </c>
      <c r="K28" s="25">
        <v>24805132.050000001</v>
      </c>
      <c r="L28" s="26">
        <f t="shared" si="3"/>
        <v>16.747302569443832</v>
      </c>
      <c r="M28" s="26">
        <v>0</v>
      </c>
      <c r="N28" s="26">
        <v>0</v>
      </c>
      <c r="O28" s="26">
        <f t="shared" si="6"/>
        <v>16.747302569443832</v>
      </c>
    </row>
    <row r="29" spans="1:16" ht="45" customHeight="1" x14ac:dyDescent="0.3">
      <c r="A29" s="123"/>
      <c r="B29" s="125"/>
      <c r="C29" s="23" t="s">
        <v>26</v>
      </c>
      <c r="D29" s="25">
        <f t="shared" si="7"/>
        <v>1187205</v>
      </c>
      <c r="E29" s="25">
        <v>0</v>
      </c>
      <c r="F29" s="25">
        <v>0</v>
      </c>
      <c r="G29" s="26">
        <v>1187205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38" t="s">
        <v>49</v>
      </c>
      <c r="B30" s="22" t="s">
        <v>46</v>
      </c>
      <c r="C30" s="23" t="s">
        <v>20</v>
      </c>
      <c r="D30" s="25">
        <f t="shared" si="7"/>
        <v>45003230.370000005</v>
      </c>
      <c r="E30" s="25">
        <v>13136500</v>
      </c>
      <c r="F30" s="25">
        <v>20546833.370000001</v>
      </c>
      <c r="G30" s="26">
        <v>11319897</v>
      </c>
      <c r="H30" s="25">
        <f>I30+J30+K30</f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f t="shared" si="6"/>
        <v>0</v>
      </c>
      <c r="N30" s="26">
        <f t="shared" si="6"/>
        <v>0</v>
      </c>
      <c r="O30" s="26">
        <f t="shared" si="6"/>
        <v>0</v>
      </c>
    </row>
    <row r="31" spans="1:16" ht="45" customHeight="1" x14ac:dyDescent="0.3">
      <c r="A31" s="38" t="s">
        <v>49</v>
      </c>
      <c r="B31" s="22" t="s">
        <v>72</v>
      </c>
      <c r="C31" s="23" t="s">
        <v>20</v>
      </c>
      <c r="D31" s="25">
        <f t="shared" si="7"/>
        <v>6966282</v>
      </c>
      <c r="E31" s="25">
        <v>0</v>
      </c>
      <c r="F31" s="25">
        <v>3717600</v>
      </c>
      <c r="G31" s="26">
        <v>3248682</v>
      </c>
      <c r="H31" s="25">
        <v>0</v>
      </c>
      <c r="I31" s="25">
        <v>0</v>
      </c>
      <c r="J31" s="25">
        <v>0</v>
      </c>
      <c r="K31" s="25">
        <v>0</v>
      </c>
      <c r="L31" s="26">
        <f t="shared" si="3"/>
        <v>0</v>
      </c>
      <c r="M31" s="26">
        <v>0</v>
      </c>
      <c r="N31" s="26">
        <v>0</v>
      </c>
      <c r="O31" s="26">
        <f t="shared" si="6"/>
        <v>0</v>
      </c>
    </row>
    <row r="32" spans="1:16" ht="45" customHeight="1" x14ac:dyDescent="0.3">
      <c r="A32" s="38" t="s">
        <v>50</v>
      </c>
      <c r="B32" s="22" t="s">
        <v>47</v>
      </c>
      <c r="C32" s="23" t="s">
        <v>20</v>
      </c>
      <c r="D32" s="25">
        <f t="shared" si="7"/>
        <v>124670600</v>
      </c>
      <c r="E32" s="25">
        <v>28050800</v>
      </c>
      <c r="F32" s="25">
        <v>34284500</v>
      </c>
      <c r="G32" s="26">
        <v>62335300</v>
      </c>
      <c r="H32" s="25">
        <f>I32+J32+K32</f>
        <v>0</v>
      </c>
      <c r="I32" s="25">
        <v>0</v>
      </c>
      <c r="J32" s="25">
        <v>0</v>
      </c>
      <c r="K32" s="25">
        <v>0</v>
      </c>
      <c r="L32" s="26">
        <f t="shared" si="3"/>
        <v>0</v>
      </c>
      <c r="M32" s="26">
        <v>0</v>
      </c>
      <c r="N32" s="26">
        <v>0</v>
      </c>
      <c r="O32" s="26">
        <f t="shared" si="6"/>
        <v>0</v>
      </c>
    </row>
    <row r="33" spans="1:15" ht="47.25" customHeight="1" x14ac:dyDescent="0.3">
      <c r="A33" s="29" t="s">
        <v>51</v>
      </c>
      <c r="B33" s="10" t="s">
        <v>52</v>
      </c>
      <c r="C33" s="23"/>
      <c r="D33" s="34">
        <f t="shared" ref="D33:K33" si="8">D34</f>
        <v>300527314</v>
      </c>
      <c r="E33" s="34">
        <f t="shared" si="8"/>
        <v>0</v>
      </c>
      <c r="F33" s="34">
        <f t="shared" si="8"/>
        <v>0</v>
      </c>
      <c r="G33" s="34">
        <f t="shared" si="8"/>
        <v>300527314</v>
      </c>
      <c r="H33" s="34">
        <f t="shared" si="8"/>
        <v>129421030.11</v>
      </c>
      <c r="I33" s="34">
        <f t="shared" si="8"/>
        <v>0</v>
      </c>
      <c r="J33" s="34">
        <f t="shared" si="8"/>
        <v>0</v>
      </c>
      <c r="K33" s="34">
        <f t="shared" si="8"/>
        <v>129421030.11</v>
      </c>
      <c r="L33" s="9">
        <f t="shared" si="3"/>
        <v>43.064648063902773</v>
      </c>
      <c r="M33" s="9">
        <v>0</v>
      </c>
      <c r="N33" s="9">
        <v>0</v>
      </c>
      <c r="O33" s="9">
        <f t="shared" si="6"/>
        <v>43.064648063902773</v>
      </c>
    </row>
    <row r="34" spans="1:15" ht="45" customHeight="1" x14ac:dyDescent="0.3">
      <c r="A34" s="38" t="s">
        <v>54</v>
      </c>
      <c r="B34" s="22" t="s">
        <v>53</v>
      </c>
      <c r="C34" s="23" t="s">
        <v>20</v>
      </c>
      <c r="D34" s="25">
        <f>F34+G34+E34</f>
        <v>300527314</v>
      </c>
      <c r="E34" s="25">
        <v>0</v>
      </c>
      <c r="F34" s="25">
        <v>0</v>
      </c>
      <c r="G34" s="26">
        <v>300527314</v>
      </c>
      <c r="H34" s="25">
        <f>I34+J34+K34</f>
        <v>129421030.11</v>
      </c>
      <c r="I34" s="25">
        <v>0</v>
      </c>
      <c r="J34" s="25">
        <v>0</v>
      </c>
      <c r="K34" s="25">
        <v>129421030.11</v>
      </c>
      <c r="L34" s="26">
        <f t="shared" si="3"/>
        <v>43.064648063902773</v>
      </c>
      <c r="M34" s="26">
        <v>0</v>
      </c>
      <c r="N34" s="26">
        <v>0</v>
      </c>
      <c r="O34" s="26">
        <f t="shared" si="6"/>
        <v>43.064648063902773</v>
      </c>
    </row>
    <row r="35" spans="1:15" ht="114" customHeight="1" x14ac:dyDescent="0.3">
      <c r="A35" s="29" t="s">
        <v>55</v>
      </c>
      <c r="B35" s="10" t="s">
        <v>56</v>
      </c>
      <c r="C35" s="23"/>
      <c r="D35" s="34">
        <f>SUM(D36:D37)</f>
        <v>17137600</v>
      </c>
      <c r="E35" s="34">
        <f>E36</f>
        <v>0</v>
      </c>
      <c r="F35" s="34">
        <f>SUM(F36:F37)</f>
        <v>14566900</v>
      </c>
      <c r="G35" s="34">
        <f>SUM(G36:G37)</f>
        <v>2570700</v>
      </c>
      <c r="H35" s="34">
        <f>H36</f>
        <v>0</v>
      </c>
      <c r="I35" s="34">
        <f>I36</f>
        <v>0</v>
      </c>
      <c r="J35" s="34">
        <f>J36</f>
        <v>0</v>
      </c>
      <c r="K35" s="34">
        <f>K36</f>
        <v>0</v>
      </c>
      <c r="L35" s="9">
        <f t="shared" si="3"/>
        <v>0</v>
      </c>
      <c r="M35" s="9">
        <v>0</v>
      </c>
      <c r="N35" s="9">
        <v>0</v>
      </c>
      <c r="O35" s="9">
        <f t="shared" si="6"/>
        <v>0</v>
      </c>
    </row>
    <row r="36" spans="1:15" ht="45" customHeight="1" x14ac:dyDescent="0.3">
      <c r="A36" s="122" t="s">
        <v>58</v>
      </c>
      <c r="B36" s="124" t="s">
        <v>57</v>
      </c>
      <c r="C36" s="23" t="s">
        <v>20</v>
      </c>
      <c r="D36" s="25">
        <f>F36+G36+E36</f>
        <v>17137600</v>
      </c>
      <c r="E36" s="25">
        <v>0</v>
      </c>
      <c r="F36" s="25">
        <v>14566900</v>
      </c>
      <c r="G36" s="26">
        <v>2570700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f t="shared" si="3"/>
        <v>0</v>
      </c>
      <c r="M36" s="26">
        <v>0</v>
      </c>
      <c r="N36" s="26">
        <v>0</v>
      </c>
      <c r="O36" s="26">
        <f t="shared" si="6"/>
        <v>0</v>
      </c>
    </row>
    <row r="37" spans="1:15" ht="45" customHeight="1" x14ac:dyDescent="0.3">
      <c r="A37" s="123"/>
      <c r="B37" s="125"/>
      <c r="C37" s="23" t="s">
        <v>26</v>
      </c>
      <c r="D37" s="25">
        <f>F37+G37+E37</f>
        <v>0</v>
      </c>
      <c r="E37" s="25">
        <v>0</v>
      </c>
      <c r="F37" s="25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19.5" customHeight="1" x14ac:dyDescent="0.3">
      <c r="A38" s="103"/>
      <c r="B38" s="99"/>
      <c r="C38" s="99"/>
      <c r="D38" s="99"/>
      <c r="E38" s="99"/>
      <c r="F38" s="99"/>
      <c r="G38" s="99"/>
      <c r="H38" s="100"/>
      <c r="I38" s="100"/>
      <c r="J38" s="100"/>
      <c r="K38" s="100"/>
      <c r="L38" s="101"/>
      <c r="M38" s="101"/>
      <c r="N38" s="101"/>
      <c r="O38" s="101"/>
    </row>
    <row r="39" spans="1:15" x14ac:dyDescent="0.3">
      <c r="A39" s="4"/>
      <c r="B39" s="1"/>
      <c r="C39" s="1"/>
      <c r="D39" s="1"/>
      <c r="E39" s="1"/>
      <c r="F39" s="1"/>
      <c r="G39" s="1"/>
    </row>
    <row r="40" spans="1:15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s="5" customFormat="1" x14ac:dyDescent="0.3">
      <c r="A50" s="4"/>
      <c r="B50" s="1"/>
      <c r="C50" s="1"/>
      <c r="D50" s="1"/>
      <c r="E50" s="1"/>
      <c r="F50" s="1"/>
      <c r="G50" s="1"/>
      <c r="L50" s="6"/>
      <c r="M50" s="6"/>
      <c r="N50" s="6"/>
      <c r="O50" s="6"/>
    </row>
    <row r="51" spans="1:15" s="5" customFormat="1" x14ac:dyDescent="0.3">
      <c r="A51" s="4"/>
      <c r="B51" s="1"/>
      <c r="C51" s="1"/>
      <c r="D51" s="1"/>
      <c r="E51" s="1"/>
      <c r="F51" s="1"/>
      <c r="G51" s="1"/>
      <c r="L51" s="6"/>
      <c r="M51" s="6"/>
      <c r="N51" s="6"/>
      <c r="O51" s="6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</sheetData>
  <mergeCells count="17">
    <mergeCell ref="A28:A29"/>
    <mergeCell ref="B28:B29"/>
    <mergeCell ref="A36:A37"/>
    <mergeCell ref="B36:B37"/>
    <mergeCell ref="A5:C5"/>
    <mergeCell ref="A13:A14"/>
    <mergeCell ref="B13:B14"/>
    <mergeCell ref="A17:A23"/>
    <mergeCell ref="B17:B23"/>
    <mergeCell ref="A26:A27"/>
    <mergeCell ref="B26:B27"/>
    <mergeCell ref="A1:O1"/>
    <mergeCell ref="A2:A3"/>
    <mergeCell ref="C2:C3"/>
    <mergeCell ref="D2:G2"/>
    <mergeCell ref="H2:K2"/>
    <mergeCell ref="L2:O2"/>
  </mergeCells>
  <pageMargins left="0" right="0" top="0.39370078740157483" bottom="0" header="0.31496062992125984" footer="0.31496062992125984"/>
  <pageSetup paperSize="9" scale="44" fitToHeight="17" orientation="landscape" horizontalDpi="4294967295" verticalDpi="4294967295" r:id="rId1"/>
  <headerFoot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9"/>
  <sheetViews>
    <sheetView view="pageBreakPreview" zoomScale="70" zoomScaleNormal="70" zoomScaleSheetLayoutView="70" workbookViewId="0">
      <pane ySplit="3" topLeftCell="A28" activePane="bottomLeft" state="frozen"/>
      <selection pane="bottomLeft" activeCell="G18" sqref="G18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162" t="s">
        <v>28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5" s="1" customFormat="1" ht="36" customHeight="1" x14ac:dyDescent="0.3">
      <c r="A2" s="135" t="s">
        <v>0</v>
      </c>
      <c r="B2" s="11" t="s">
        <v>1</v>
      </c>
      <c r="C2" s="136" t="s">
        <v>8</v>
      </c>
      <c r="D2" s="137" t="s">
        <v>27</v>
      </c>
      <c r="E2" s="138"/>
      <c r="F2" s="138"/>
      <c r="G2" s="138"/>
      <c r="H2" s="139" t="s">
        <v>68</v>
      </c>
      <c r="I2" s="140"/>
      <c r="J2" s="140"/>
      <c r="K2" s="141"/>
      <c r="L2" s="142" t="s">
        <v>12</v>
      </c>
      <c r="M2" s="142"/>
      <c r="N2" s="142"/>
      <c r="O2" s="142"/>
    </row>
    <row r="3" spans="1:15" s="1" customFormat="1" ht="39.75" customHeight="1" x14ac:dyDescent="0.3">
      <c r="A3" s="135"/>
      <c r="B3" s="12" t="s">
        <v>2</v>
      </c>
      <c r="C3" s="136"/>
      <c r="D3" s="18" t="s">
        <v>9</v>
      </c>
      <c r="E3" s="18" t="s">
        <v>19</v>
      </c>
      <c r="F3" s="18" t="s">
        <v>10</v>
      </c>
      <c r="G3" s="18" t="s">
        <v>11</v>
      </c>
      <c r="H3" s="18" t="s">
        <v>9</v>
      </c>
      <c r="I3" s="18" t="s">
        <v>19</v>
      </c>
      <c r="J3" s="18" t="s">
        <v>10</v>
      </c>
      <c r="K3" s="18" t="s">
        <v>11</v>
      </c>
      <c r="L3" s="19" t="s">
        <v>13</v>
      </c>
      <c r="M3" s="18" t="s">
        <v>19</v>
      </c>
      <c r="N3" s="19" t="s">
        <v>10</v>
      </c>
      <c r="O3" s="18" t="s">
        <v>11</v>
      </c>
    </row>
    <row r="4" spans="1:15" s="1" customFormat="1" ht="21.75" customHeight="1" x14ac:dyDescent="0.3">
      <c r="A4" s="17" t="s">
        <v>3</v>
      </c>
      <c r="B4" s="13">
        <v>2</v>
      </c>
      <c r="C4" s="14">
        <v>3</v>
      </c>
      <c r="D4" s="14">
        <v>4</v>
      </c>
      <c r="E4" s="14">
        <v>5</v>
      </c>
      <c r="F4" s="13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5" s="1" customFormat="1" ht="40.5" customHeight="1" x14ac:dyDescent="0.3">
      <c r="A5" s="126" t="s">
        <v>14</v>
      </c>
      <c r="B5" s="127"/>
      <c r="C5" s="128"/>
      <c r="D5" s="8">
        <f>SUM(E5:G5)</f>
        <v>851274408</v>
      </c>
      <c r="E5" s="8">
        <f>SUM(E6,E12,E16,E25,E32,E34,E36)</f>
        <v>15400900</v>
      </c>
      <c r="F5" s="8">
        <f>SUM(F6,F12,F16,F25,F32,F34)</f>
        <v>161284800</v>
      </c>
      <c r="G5" s="8">
        <f>SUM(G6,G12,G16,G25,G32,G34,G36)</f>
        <v>674588708</v>
      </c>
      <c r="H5" s="8">
        <f>H6+H10+H16+H25</f>
        <v>52570293.240000002</v>
      </c>
      <c r="I5" s="8">
        <f>I6+I10+I16+I25</f>
        <v>0</v>
      </c>
      <c r="J5" s="8">
        <f>J6+J10+J16+J25</f>
        <v>1055000</v>
      </c>
      <c r="K5" s="8">
        <f>K6+K10+K16+K25</f>
        <v>51515293.240000002</v>
      </c>
      <c r="L5" s="9">
        <f t="shared" ref="L5:L14" si="0">H5/D5*100</f>
        <v>6.1754814600276351</v>
      </c>
      <c r="M5" s="9">
        <v>0</v>
      </c>
      <c r="N5" s="16">
        <f>J5*100/F5</f>
        <v>0.6541223971508785</v>
      </c>
      <c r="O5" s="16">
        <f>K5/G5*100</f>
        <v>7.6365484078040629</v>
      </c>
    </row>
    <row r="6" spans="1:15" s="1" customFormat="1" ht="43.5" customHeight="1" x14ac:dyDescent="0.3">
      <c r="A6" s="15" t="s">
        <v>3</v>
      </c>
      <c r="B6" s="10" t="s">
        <v>29</v>
      </c>
      <c r="C6" s="10"/>
      <c r="D6" s="8">
        <f>SUM(D7:D9)</f>
        <v>13238466</v>
      </c>
      <c r="E6" s="8">
        <f>SUM(E7:E11)</f>
        <v>0</v>
      </c>
      <c r="F6" s="8">
        <f>SUM(F7:F11)</f>
        <v>376100</v>
      </c>
      <c r="G6" s="8">
        <f>SUM(G7:G9)</f>
        <v>12862366</v>
      </c>
      <c r="H6" s="8">
        <f>SUM(H7:H9)</f>
        <v>0</v>
      </c>
      <c r="I6" s="8">
        <f>SUM(I7:I9)</f>
        <v>0</v>
      </c>
      <c r="J6" s="8">
        <f>SUM(J7:J9)</f>
        <v>0</v>
      </c>
      <c r="K6" s="8">
        <f>SUM(K7:K9)</f>
        <v>0</v>
      </c>
      <c r="L6" s="9">
        <f t="shared" si="0"/>
        <v>0</v>
      </c>
      <c r="M6" s="9">
        <v>0</v>
      </c>
      <c r="N6" s="16">
        <v>0</v>
      </c>
      <c r="O6" s="16">
        <f>K6*100/G6</f>
        <v>0</v>
      </c>
    </row>
    <row r="7" spans="1:15" s="1" customFormat="1" ht="67.5" customHeight="1" x14ac:dyDescent="0.3">
      <c r="A7" s="21" t="s">
        <v>4</v>
      </c>
      <c r="B7" s="22" t="s">
        <v>30</v>
      </c>
      <c r="C7" s="23" t="s">
        <v>26</v>
      </c>
      <c r="D7" s="24">
        <f>F7+G7+E7</f>
        <v>6866166</v>
      </c>
      <c r="E7" s="24">
        <v>0</v>
      </c>
      <c r="F7" s="24">
        <v>0</v>
      </c>
      <c r="G7" s="25">
        <v>6866166</v>
      </c>
      <c r="H7" s="24">
        <f>J7+K7+I7</f>
        <v>0</v>
      </c>
      <c r="I7" s="24">
        <v>0</v>
      </c>
      <c r="J7" s="24">
        <v>0</v>
      </c>
      <c r="K7" s="24">
        <v>0</v>
      </c>
      <c r="L7" s="9">
        <f t="shared" si="0"/>
        <v>0</v>
      </c>
      <c r="M7" s="26">
        <v>0</v>
      </c>
      <c r="N7" s="27">
        <v>0</v>
      </c>
      <c r="O7" s="27">
        <f>K7*100/G7</f>
        <v>0</v>
      </c>
    </row>
    <row r="8" spans="1:15" s="1" customFormat="1" ht="81.75" customHeight="1" x14ac:dyDescent="0.3">
      <c r="A8" s="21" t="s">
        <v>5</v>
      </c>
      <c r="B8" s="22" t="s">
        <v>31</v>
      </c>
      <c r="C8" s="23" t="s">
        <v>20</v>
      </c>
      <c r="D8" s="24">
        <f>F8+G8+E8</f>
        <v>376100</v>
      </c>
      <c r="E8" s="24">
        <v>0</v>
      </c>
      <c r="F8" s="24">
        <v>376100</v>
      </c>
      <c r="G8" s="24">
        <v>0</v>
      </c>
      <c r="H8" s="24">
        <f>J8+K8+I8</f>
        <v>0</v>
      </c>
      <c r="I8" s="24">
        <v>0</v>
      </c>
      <c r="J8" s="24">
        <v>0</v>
      </c>
      <c r="K8" s="24">
        <v>0</v>
      </c>
      <c r="L8" s="26">
        <f t="shared" si="0"/>
        <v>0</v>
      </c>
      <c r="M8" s="26">
        <v>0</v>
      </c>
      <c r="N8" s="27">
        <v>0</v>
      </c>
      <c r="O8" s="27">
        <v>0</v>
      </c>
    </row>
    <row r="9" spans="1:15" s="1" customFormat="1" ht="64.5" customHeight="1" x14ac:dyDescent="0.3">
      <c r="A9" s="21" t="s">
        <v>22</v>
      </c>
      <c r="B9" s="22" t="s">
        <v>32</v>
      </c>
      <c r="C9" s="23" t="s">
        <v>20</v>
      </c>
      <c r="D9" s="24">
        <f>F9+G9</f>
        <v>5996200</v>
      </c>
      <c r="E9" s="26">
        <v>0</v>
      </c>
      <c r="F9" s="26">
        <v>0</v>
      </c>
      <c r="G9" s="24">
        <v>5996200</v>
      </c>
      <c r="H9" s="24">
        <f>J9+K9+I9</f>
        <v>0</v>
      </c>
      <c r="I9" s="24">
        <v>0</v>
      </c>
      <c r="J9" s="24">
        <v>0</v>
      </c>
      <c r="K9" s="24">
        <v>0</v>
      </c>
      <c r="L9" s="26">
        <f t="shared" si="0"/>
        <v>0</v>
      </c>
      <c r="M9" s="26">
        <v>0</v>
      </c>
      <c r="N9" s="27">
        <v>0</v>
      </c>
      <c r="O9" s="27">
        <f>K9/G9*100</f>
        <v>0</v>
      </c>
    </row>
    <row r="10" spans="1:15" s="1" customFormat="1" ht="32.25" customHeight="1" x14ac:dyDescent="0.3">
      <c r="A10" s="21" t="s">
        <v>35</v>
      </c>
      <c r="B10" s="22" t="s">
        <v>33</v>
      </c>
      <c r="C10" s="23" t="s">
        <v>26</v>
      </c>
      <c r="D10" s="24">
        <f>F10+G10</f>
        <v>0</v>
      </c>
      <c r="E10" s="26">
        <v>0</v>
      </c>
      <c r="F10" s="26">
        <v>0</v>
      </c>
      <c r="G10" s="24">
        <v>0</v>
      </c>
      <c r="H10" s="24">
        <f>J10+K10+I10</f>
        <v>0</v>
      </c>
      <c r="I10" s="24">
        <v>0</v>
      </c>
      <c r="J10" s="24">
        <v>0</v>
      </c>
      <c r="K10" s="24">
        <v>0</v>
      </c>
      <c r="L10" s="26">
        <v>0</v>
      </c>
      <c r="M10" s="26">
        <v>0</v>
      </c>
      <c r="N10" s="27">
        <v>0</v>
      </c>
      <c r="O10" s="27">
        <v>0</v>
      </c>
    </row>
    <row r="11" spans="1:15" s="1" customFormat="1" ht="32.25" customHeight="1" x14ac:dyDescent="0.3">
      <c r="A11" s="21" t="s">
        <v>36</v>
      </c>
      <c r="B11" s="28" t="s">
        <v>34</v>
      </c>
      <c r="C11" s="23" t="s">
        <v>26</v>
      </c>
      <c r="D11" s="24">
        <f>F11+G11</f>
        <v>0</v>
      </c>
      <c r="E11" s="26">
        <v>0</v>
      </c>
      <c r="F11" s="26">
        <v>0</v>
      </c>
      <c r="G11" s="24">
        <v>0</v>
      </c>
      <c r="H11" s="24">
        <f>J11+K11+I11</f>
        <v>0</v>
      </c>
      <c r="I11" s="24">
        <v>0</v>
      </c>
      <c r="J11" s="24">
        <v>0</v>
      </c>
      <c r="K11" s="24">
        <v>0</v>
      </c>
      <c r="L11" s="26">
        <v>0</v>
      </c>
      <c r="M11" s="26">
        <v>0</v>
      </c>
      <c r="N11" s="27">
        <v>0</v>
      </c>
      <c r="O11" s="27">
        <v>0</v>
      </c>
    </row>
    <row r="12" spans="1:15" s="1" customFormat="1" ht="43.5" customHeight="1" x14ac:dyDescent="0.3">
      <c r="A12" s="29" t="s">
        <v>15</v>
      </c>
      <c r="B12" s="10" t="s">
        <v>37</v>
      </c>
      <c r="C12" s="10"/>
      <c r="D12" s="8">
        <f t="shared" ref="D12:K12" si="1">SUM(D13:D15)</f>
        <v>32255580</v>
      </c>
      <c r="E12" s="8">
        <f t="shared" si="1"/>
        <v>0</v>
      </c>
      <c r="F12" s="8">
        <f t="shared" si="1"/>
        <v>0</v>
      </c>
      <c r="G12" s="8">
        <f t="shared" si="1"/>
        <v>32255580</v>
      </c>
      <c r="H12" s="8">
        <f t="shared" si="1"/>
        <v>3472435.9299999997</v>
      </c>
      <c r="I12" s="8">
        <f t="shared" si="1"/>
        <v>0</v>
      </c>
      <c r="J12" s="8">
        <f t="shared" si="1"/>
        <v>0</v>
      </c>
      <c r="K12" s="8">
        <f t="shared" si="1"/>
        <v>3472435.9299999997</v>
      </c>
      <c r="L12" s="9">
        <f t="shared" si="0"/>
        <v>10.765380532608621</v>
      </c>
      <c r="M12" s="9">
        <v>0</v>
      </c>
      <c r="N12" s="16">
        <v>0</v>
      </c>
      <c r="O12" s="16">
        <f>K12*100/G12</f>
        <v>10.765380532608621</v>
      </c>
    </row>
    <row r="13" spans="1:15" s="1" customFormat="1" ht="32.25" customHeight="1" x14ac:dyDescent="0.3">
      <c r="A13" s="129" t="s">
        <v>6</v>
      </c>
      <c r="B13" s="124" t="s">
        <v>38</v>
      </c>
      <c r="C13" s="30" t="s">
        <v>20</v>
      </c>
      <c r="D13" s="24">
        <f>F13+G13+E13</f>
        <v>23820600</v>
      </c>
      <c r="E13" s="24">
        <v>0</v>
      </c>
      <c r="F13" s="24">
        <v>0</v>
      </c>
      <c r="G13" s="24">
        <v>23820600</v>
      </c>
      <c r="H13" s="24">
        <f>J13+K13+I13</f>
        <v>3053987.07</v>
      </c>
      <c r="I13" s="24">
        <v>0</v>
      </c>
      <c r="J13" s="24">
        <v>0</v>
      </c>
      <c r="K13" s="25">
        <v>3053987.07</v>
      </c>
      <c r="L13" s="26">
        <f t="shared" si="0"/>
        <v>12.820781466461801</v>
      </c>
      <c r="M13" s="26">
        <v>0</v>
      </c>
      <c r="N13" s="31">
        <v>0</v>
      </c>
      <c r="O13" s="31">
        <f t="shared" ref="O13:O18" si="2">K13/G13*100</f>
        <v>12.820781466461801</v>
      </c>
    </row>
    <row r="14" spans="1:15" s="1" customFormat="1" ht="32.25" customHeight="1" x14ac:dyDescent="0.3">
      <c r="A14" s="130"/>
      <c r="B14" s="125"/>
      <c r="C14" s="23" t="s">
        <v>21</v>
      </c>
      <c r="D14" s="24">
        <f>F14+G14+E14</f>
        <v>1589000</v>
      </c>
      <c r="E14" s="24">
        <v>0</v>
      </c>
      <c r="F14" s="24">
        <v>0</v>
      </c>
      <c r="G14" s="24">
        <v>1589000</v>
      </c>
      <c r="H14" s="24">
        <f>J14+K14+I14</f>
        <v>418448.86</v>
      </c>
      <c r="I14" s="24">
        <v>0</v>
      </c>
      <c r="J14" s="24">
        <v>0</v>
      </c>
      <c r="K14" s="25">
        <v>418448.86</v>
      </c>
      <c r="L14" s="26">
        <f t="shared" si="0"/>
        <v>26.334100692259284</v>
      </c>
      <c r="M14" s="26">
        <v>0</v>
      </c>
      <c r="N14" s="31">
        <v>0</v>
      </c>
      <c r="O14" s="31">
        <f>K14/G14*100</f>
        <v>26.334100692259284</v>
      </c>
    </row>
    <row r="15" spans="1:15" s="1" customFormat="1" ht="37.5" customHeight="1" x14ac:dyDescent="0.3">
      <c r="A15" s="32" t="s">
        <v>7</v>
      </c>
      <c r="B15" s="33" t="s">
        <v>39</v>
      </c>
      <c r="C15" s="30" t="s">
        <v>20</v>
      </c>
      <c r="D15" s="24">
        <f>F15+G15+E15</f>
        <v>6845980</v>
      </c>
      <c r="E15" s="24">
        <v>0</v>
      </c>
      <c r="F15" s="24">
        <v>0</v>
      </c>
      <c r="G15" s="24">
        <v>6845980</v>
      </c>
      <c r="H15" s="24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16">
        <v>0</v>
      </c>
      <c r="O15" s="16">
        <v>0</v>
      </c>
    </row>
    <row r="16" spans="1:15" ht="45" customHeight="1" x14ac:dyDescent="0.3">
      <c r="A16" s="29" t="s">
        <v>16</v>
      </c>
      <c r="B16" s="10" t="s">
        <v>40</v>
      </c>
      <c r="C16" s="30"/>
      <c r="D16" s="34">
        <f>SUM(D17:D24)</f>
        <v>9173249</v>
      </c>
      <c r="E16" s="8">
        <f>SUM(E17:E24)</f>
        <v>0</v>
      </c>
      <c r="F16" s="8">
        <f>SUM(F17:F24)</f>
        <v>0</v>
      </c>
      <c r="G16" s="8">
        <f>SUM(G17:G24)</f>
        <v>9173249</v>
      </c>
      <c r="H16" s="8">
        <f>H17+H24</f>
        <v>0</v>
      </c>
      <c r="I16" s="8">
        <f>I17+I24</f>
        <v>0</v>
      </c>
      <c r="J16" s="8">
        <f>J17+J24</f>
        <v>0</v>
      </c>
      <c r="K16" s="8">
        <f>K17+K24</f>
        <v>0</v>
      </c>
      <c r="L16" s="9">
        <f t="shared" ref="L16:L35" si="3">H16/D16*100</f>
        <v>0</v>
      </c>
      <c r="M16" s="9">
        <v>0</v>
      </c>
      <c r="N16" s="16">
        <v>0</v>
      </c>
      <c r="O16" s="16">
        <f t="shared" si="2"/>
        <v>0</v>
      </c>
    </row>
    <row r="17" spans="1:15" ht="110.25" customHeight="1" x14ac:dyDescent="0.3">
      <c r="A17" s="129" t="s">
        <v>17</v>
      </c>
      <c r="B17" s="124" t="s">
        <v>41</v>
      </c>
      <c r="C17" s="35" t="s">
        <v>62</v>
      </c>
      <c r="D17" s="24">
        <f t="shared" ref="D17:D24" si="4">F17+G17+E17</f>
        <v>285000</v>
      </c>
      <c r="E17" s="24">
        <v>0</v>
      </c>
      <c r="F17" s="24">
        <v>0</v>
      </c>
      <c r="G17" s="24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31">
        <v>0</v>
      </c>
      <c r="O17" s="31">
        <f t="shared" si="2"/>
        <v>0</v>
      </c>
    </row>
    <row r="18" spans="1:15" ht="68.25" customHeight="1" x14ac:dyDescent="0.3">
      <c r="A18" s="131"/>
      <c r="B18" s="132"/>
      <c r="C18" s="30" t="s">
        <v>18</v>
      </c>
      <c r="D18" s="24">
        <f t="shared" si="4"/>
        <v>6928084</v>
      </c>
      <c r="E18" s="24">
        <v>0</v>
      </c>
      <c r="F18" s="24">
        <v>0</v>
      </c>
      <c r="G18" s="24">
        <v>6928084</v>
      </c>
      <c r="H18" s="25">
        <f t="shared" si="5"/>
        <v>654409</v>
      </c>
      <c r="I18" s="25">
        <v>0</v>
      </c>
      <c r="J18" s="25">
        <v>0</v>
      </c>
      <c r="K18" s="25">
        <v>654409</v>
      </c>
      <c r="L18" s="26">
        <f t="shared" si="3"/>
        <v>9.4457428633948428</v>
      </c>
      <c r="M18" s="26">
        <v>0</v>
      </c>
      <c r="N18" s="31">
        <v>0</v>
      </c>
      <c r="O18" s="31">
        <f t="shared" si="2"/>
        <v>9.4457428633948428</v>
      </c>
    </row>
    <row r="19" spans="1:15" ht="68.25" customHeight="1" x14ac:dyDescent="0.3">
      <c r="A19" s="131"/>
      <c r="B19" s="132"/>
      <c r="C19" s="23" t="s">
        <v>64</v>
      </c>
      <c r="D19" s="24">
        <f t="shared" si="4"/>
        <v>795000</v>
      </c>
      <c r="E19" s="24">
        <v>0</v>
      </c>
      <c r="F19" s="24">
        <v>0</v>
      </c>
      <c r="G19" s="24">
        <v>795000</v>
      </c>
      <c r="H19" s="25">
        <f t="shared" si="5"/>
        <v>795000</v>
      </c>
      <c r="I19" s="25">
        <v>0</v>
      </c>
      <c r="J19" s="25">
        <v>0</v>
      </c>
      <c r="K19" s="25">
        <v>795000</v>
      </c>
      <c r="L19" s="26">
        <f t="shared" si="3"/>
        <v>100</v>
      </c>
      <c r="M19" s="26">
        <v>0</v>
      </c>
      <c r="N19" s="31">
        <v>0</v>
      </c>
      <c r="O19" s="31">
        <f>K19/G19*100</f>
        <v>100</v>
      </c>
    </row>
    <row r="20" spans="1:15" ht="68.25" customHeight="1" x14ac:dyDescent="0.3">
      <c r="A20" s="131"/>
      <c r="B20" s="132"/>
      <c r="C20" s="23" t="s">
        <v>63</v>
      </c>
      <c r="D20" s="24">
        <f t="shared" si="4"/>
        <v>333465</v>
      </c>
      <c r="E20" s="24">
        <v>0</v>
      </c>
      <c r="F20" s="24">
        <v>0</v>
      </c>
      <c r="G20" s="24">
        <v>333465</v>
      </c>
      <c r="H20" s="25">
        <f t="shared" si="5"/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31">
        <v>0</v>
      </c>
      <c r="O20" s="31">
        <f>K20/G20*100</f>
        <v>0</v>
      </c>
    </row>
    <row r="21" spans="1:15" ht="68.25" customHeight="1" x14ac:dyDescent="0.3">
      <c r="A21" s="131"/>
      <c r="B21" s="132"/>
      <c r="C21" s="30" t="s">
        <v>20</v>
      </c>
      <c r="D21" s="24">
        <f t="shared" si="4"/>
        <v>0</v>
      </c>
      <c r="E21" s="24">
        <v>0</v>
      </c>
      <c r="F21" s="24">
        <v>0</v>
      </c>
      <c r="G21" s="24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31">
        <v>0</v>
      </c>
      <c r="O21" s="31">
        <v>0</v>
      </c>
    </row>
    <row r="22" spans="1:15" ht="68.25" customHeight="1" x14ac:dyDescent="0.3">
      <c r="A22" s="131"/>
      <c r="B22" s="132"/>
      <c r="C22" s="23" t="s">
        <v>26</v>
      </c>
      <c r="D22" s="24">
        <f t="shared" si="4"/>
        <v>0</v>
      </c>
      <c r="E22" s="24">
        <v>0</v>
      </c>
      <c r="F22" s="24">
        <v>0</v>
      </c>
      <c r="G22" s="24">
        <v>0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31">
        <v>0</v>
      </c>
      <c r="O22" s="31">
        <v>0</v>
      </c>
    </row>
    <row r="23" spans="1:15" ht="68.25" customHeight="1" x14ac:dyDescent="0.3">
      <c r="A23" s="130"/>
      <c r="B23" s="125"/>
      <c r="C23" s="23" t="s">
        <v>21</v>
      </c>
      <c r="D23" s="24">
        <f t="shared" si="4"/>
        <v>0</v>
      </c>
      <c r="E23" s="24">
        <v>0</v>
      </c>
      <c r="F23" s="24">
        <v>0</v>
      </c>
      <c r="G23" s="24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31">
        <v>0</v>
      </c>
      <c r="O23" s="31">
        <v>0</v>
      </c>
    </row>
    <row r="24" spans="1:15" ht="58.5" customHeight="1" x14ac:dyDescent="0.3">
      <c r="A24" s="36" t="s">
        <v>23</v>
      </c>
      <c r="B24" s="33" t="s">
        <v>42</v>
      </c>
      <c r="C24" s="30" t="s">
        <v>20</v>
      </c>
      <c r="D24" s="24">
        <f t="shared" si="4"/>
        <v>831700</v>
      </c>
      <c r="E24" s="24">
        <v>0</v>
      </c>
      <c r="F24" s="24">
        <v>0</v>
      </c>
      <c r="G24" s="24">
        <v>831700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f t="shared" si="3"/>
        <v>0</v>
      </c>
      <c r="M24" s="26">
        <v>0</v>
      </c>
      <c r="N24" s="31">
        <v>0</v>
      </c>
      <c r="O24" s="31">
        <v>0</v>
      </c>
    </row>
    <row r="25" spans="1:15" ht="61.5" customHeight="1" x14ac:dyDescent="0.3">
      <c r="A25" s="29" t="s">
        <v>24</v>
      </c>
      <c r="B25" s="10" t="s">
        <v>43</v>
      </c>
      <c r="C25" s="30"/>
      <c r="D25" s="37">
        <f>SUM(D26:D31)</f>
        <v>467266197</v>
      </c>
      <c r="E25" s="8">
        <f>SUM(E26:E31)</f>
        <v>15400900</v>
      </c>
      <c r="F25" s="8">
        <f>SUM(F26:F31)</f>
        <v>118041600</v>
      </c>
      <c r="G25" s="8">
        <f>SUM(G26:G31)</f>
        <v>333823697</v>
      </c>
      <c r="H25" s="8">
        <f>H26</f>
        <v>52570293.240000002</v>
      </c>
      <c r="I25" s="8">
        <f>I26</f>
        <v>0</v>
      </c>
      <c r="J25" s="8">
        <f>J26</f>
        <v>1055000</v>
      </c>
      <c r="K25" s="8">
        <f>K26</f>
        <v>51515293.240000002</v>
      </c>
      <c r="L25" s="9">
        <f t="shared" si="3"/>
        <v>11.250609091245693</v>
      </c>
      <c r="M25" s="9">
        <v>0</v>
      </c>
      <c r="N25" s="9">
        <v>0</v>
      </c>
      <c r="O25" s="9">
        <f t="shared" ref="O25:O35" si="6">K25/G25*100</f>
        <v>15.43188626300547</v>
      </c>
    </row>
    <row r="26" spans="1:15" ht="45" customHeight="1" x14ac:dyDescent="0.3">
      <c r="A26" s="122" t="s">
        <v>25</v>
      </c>
      <c r="B26" s="124" t="s">
        <v>44</v>
      </c>
      <c r="C26" s="23" t="s">
        <v>20</v>
      </c>
      <c r="D26" s="24">
        <f t="shared" ref="D26:D31" si="7">F26+G26+E26</f>
        <v>154016110</v>
      </c>
      <c r="E26" s="24">
        <v>0</v>
      </c>
      <c r="F26" s="24">
        <v>9582900</v>
      </c>
      <c r="G26" s="26">
        <v>144433210</v>
      </c>
      <c r="H26" s="25">
        <f>I26+J26+K26</f>
        <v>52570293.240000002</v>
      </c>
      <c r="I26" s="25">
        <v>0</v>
      </c>
      <c r="J26" s="25">
        <v>1055000</v>
      </c>
      <c r="K26" s="25">
        <v>51515293.240000002</v>
      </c>
      <c r="L26" s="26">
        <f t="shared" si="3"/>
        <v>34.132983387257347</v>
      </c>
      <c r="M26" s="26">
        <v>0</v>
      </c>
      <c r="N26" s="26">
        <v>0</v>
      </c>
      <c r="O26" s="26">
        <f t="shared" si="6"/>
        <v>35.667207867221116</v>
      </c>
    </row>
    <row r="27" spans="1:15" ht="45" customHeight="1" x14ac:dyDescent="0.3">
      <c r="A27" s="123"/>
      <c r="B27" s="125"/>
      <c r="C27" s="23" t="s">
        <v>26</v>
      </c>
      <c r="D27" s="24">
        <f t="shared" si="7"/>
        <v>0</v>
      </c>
      <c r="E27" s="24">
        <v>0</v>
      </c>
      <c r="F27" s="24">
        <v>0</v>
      </c>
      <c r="G27" s="26">
        <v>0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5" ht="45" customHeight="1" x14ac:dyDescent="0.3">
      <c r="A28" s="122" t="s">
        <v>48</v>
      </c>
      <c r="B28" s="124" t="s">
        <v>45</v>
      </c>
      <c r="C28" s="23" t="s">
        <v>20</v>
      </c>
      <c r="D28" s="24">
        <f t="shared" si="7"/>
        <v>98051687</v>
      </c>
      <c r="E28" s="24">
        <v>0</v>
      </c>
      <c r="F28" s="24">
        <v>0</v>
      </c>
      <c r="G28" s="26">
        <v>98051687</v>
      </c>
      <c r="H28" s="25">
        <f>I28+J28+K28</f>
        <v>498983.27</v>
      </c>
      <c r="I28" s="25">
        <v>0</v>
      </c>
      <c r="J28" s="25">
        <v>0</v>
      </c>
      <c r="K28" s="25">
        <v>498983.27</v>
      </c>
      <c r="L28" s="26">
        <f t="shared" si="3"/>
        <v>0.50889819978314088</v>
      </c>
      <c r="M28" s="26">
        <v>0</v>
      </c>
      <c r="N28" s="26">
        <v>0</v>
      </c>
      <c r="O28" s="26">
        <f t="shared" si="6"/>
        <v>0.50889819978314088</v>
      </c>
    </row>
    <row r="29" spans="1:15" ht="45" customHeight="1" x14ac:dyDescent="0.3">
      <c r="A29" s="123"/>
      <c r="B29" s="125"/>
      <c r="C29" s="23" t="s">
        <v>26</v>
      </c>
      <c r="D29" s="24">
        <f t="shared" si="7"/>
        <v>0</v>
      </c>
      <c r="E29" s="24">
        <v>0</v>
      </c>
      <c r="F29" s="24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5" ht="45" customHeight="1" x14ac:dyDescent="0.3">
      <c r="A30" s="38" t="s">
        <v>49</v>
      </c>
      <c r="B30" s="22" t="s">
        <v>46</v>
      </c>
      <c r="C30" s="23" t="s">
        <v>20</v>
      </c>
      <c r="D30" s="24">
        <f t="shared" si="7"/>
        <v>46458400</v>
      </c>
      <c r="E30" s="24">
        <v>15400900</v>
      </c>
      <c r="F30" s="24">
        <v>24088700</v>
      </c>
      <c r="G30" s="26">
        <v>6968800</v>
      </c>
      <c r="H30" s="25"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v>0</v>
      </c>
      <c r="N30" s="26">
        <v>0</v>
      </c>
      <c r="O30" s="26">
        <f t="shared" si="6"/>
        <v>0</v>
      </c>
    </row>
    <row r="31" spans="1:15" ht="45" customHeight="1" x14ac:dyDescent="0.3">
      <c r="A31" s="38" t="s">
        <v>50</v>
      </c>
      <c r="B31" s="22" t="s">
        <v>47</v>
      </c>
      <c r="C31" s="23" t="s">
        <v>20</v>
      </c>
      <c r="D31" s="24">
        <f t="shared" si="7"/>
        <v>168740000</v>
      </c>
      <c r="E31" s="24">
        <v>0</v>
      </c>
      <c r="F31" s="24">
        <v>84370000</v>
      </c>
      <c r="G31" s="26">
        <v>84370000</v>
      </c>
      <c r="H31" s="25">
        <f>I31+J31+K31</f>
        <v>0</v>
      </c>
      <c r="I31" s="25">
        <v>0</v>
      </c>
      <c r="J31" s="25">
        <v>0</v>
      </c>
      <c r="K31" s="25">
        <v>0</v>
      </c>
      <c r="L31" s="26">
        <f t="shared" si="3"/>
        <v>0</v>
      </c>
      <c r="M31" s="26">
        <v>0</v>
      </c>
      <c r="N31" s="26">
        <v>0</v>
      </c>
      <c r="O31" s="26">
        <f t="shared" si="6"/>
        <v>0</v>
      </c>
    </row>
    <row r="32" spans="1:15" ht="47.25" customHeight="1" x14ac:dyDescent="0.3">
      <c r="A32" s="29" t="s">
        <v>51</v>
      </c>
      <c r="B32" s="10" t="s">
        <v>52</v>
      </c>
      <c r="C32" s="30"/>
      <c r="D32" s="34">
        <f>D33</f>
        <v>276241150</v>
      </c>
      <c r="E32" s="8">
        <f t="shared" ref="E32:K36" si="8">E33</f>
        <v>0</v>
      </c>
      <c r="F32" s="8">
        <f t="shared" si="8"/>
        <v>0</v>
      </c>
      <c r="G32" s="8">
        <f t="shared" si="8"/>
        <v>276241150</v>
      </c>
      <c r="H32" s="8">
        <f t="shared" si="8"/>
        <v>84681391.049999997</v>
      </c>
      <c r="I32" s="8">
        <f t="shared" si="8"/>
        <v>0</v>
      </c>
      <c r="J32" s="8">
        <f t="shared" si="8"/>
        <v>0</v>
      </c>
      <c r="K32" s="8">
        <f t="shared" si="8"/>
        <v>84681391.049999997</v>
      </c>
      <c r="L32" s="9">
        <f t="shared" si="3"/>
        <v>30.654879278485481</v>
      </c>
      <c r="M32" s="9">
        <v>0</v>
      </c>
      <c r="N32" s="9">
        <v>0</v>
      </c>
      <c r="O32" s="9">
        <f t="shared" si="6"/>
        <v>30.654879278485481</v>
      </c>
    </row>
    <row r="33" spans="1:15" ht="45" customHeight="1" x14ac:dyDescent="0.3">
      <c r="A33" s="38" t="s">
        <v>54</v>
      </c>
      <c r="B33" s="22" t="s">
        <v>53</v>
      </c>
      <c r="C33" s="23" t="s">
        <v>20</v>
      </c>
      <c r="D33" s="24">
        <f>F33+G33+E33</f>
        <v>276241150</v>
      </c>
      <c r="E33" s="24">
        <v>0</v>
      </c>
      <c r="F33" s="24">
        <v>0</v>
      </c>
      <c r="G33" s="26">
        <v>276241150</v>
      </c>
      <c r="H33" s="25">
        <f>I33+J33+K33</f>
        <v>84681391.049999997</v>
      </c>
      <c r="I33" s="25">
        <v>0</v>
      </c>
      <c r="J33" s="25">
        <v>0</v>
      </c>
      <c r="K33" s="25">
        <v>84681391.049999997</v>
      </c>
      <c r="L33" s="26">
        <f t="shared" si="3"/>
        <v>30.654879278485481</v>
      </c>
      <c r="M33" s="26">
        <v>0</v>
      </c>
      <c r="N33" s="26">
        <v>0</v>
      </c>
      <c r="O33" s="26">
        <f t="shared" si="6"/>
        <v>30.654879278485481</v>
      </c>
    </row>
    <row r="34" spans="1:15" ht="114" customHeight="1" x14ac:dyDescent="0.3">
      <c r="A34" s="29" t="s">
        <v>55</v>
      </c>
      <c r="B34" s="10" t="s">
        <v>56</v>
      </c>
      <c r="C34" s="30"/>
      <c r="D34" s="34">
        <f>D35</f>
        <v>53099766</v>
      </c>
      <c r="E34" s="8">
        <f t="shared" si="8"/>
        <v>0</v>
      </c>
      <c r="F34" s="8">
        <f t="shared" si="8"/>
        <v>42867100</v>
      </c>
      <c r="G34" s="8">
        <f t="shared" si="8"/>
        <v>10232666</v>
      </c>
      <c r="H34" s="8">
        <f t="shared" si="8"/>
        <v>0</v>
      </c>
      <c r="I34" s="8">
        <f t="shared" si="8"/>
        <v>0</v>
      </c>
      <c r="J34" s="8">
        <f t="shared" si="8"/>
        <v>0</v>
      </c>
      <c r="K34" s="8">
        <f t="shared" si="8"/>
        <v>0</v>
      </c>
      <c r="L34" s="9">
        <f t="shared" si="3"/>
        <v>0</v>
      </c>
      <c r="M34" s="9">
        <v>0</v>
      </c>
      <c r="N34" s="9">
        <v>0</v>
      </c>
      <c r="O34" s="9">
        <f t="shared" si="6"/>
        <v>0</v>
      </c>
    </row>
    <row r="35" spans="1:15" ht="45" customHeight="1" x14ac:dyDescent="0.3">
      <c r="A35" s="36" t="s">
        <v>58</v>
      </c>
      <c r="B35" s="33" t="s">
        <v>57</v>
      </c>
      <c r="C35" s="23" t="s">
        <v>20</v>
      </c>
      <c r="D35" s="24">
        <f>F35+G35+E35</f>
        <v>53099766</v>
      </c>
      <c r="E35" s="24">
        <v>0</v>
      </c>
      <c r="F35" s="24">
        <v>42867100</v>
      </c>
      <c r="G35" s="26">
        <v>10232666</v>
      </c>
      <c r="H35" s="25">
        <f>I35+J35+K35</f>
        <v>0</v>
      </c>
      <c r="I35" s="25">
        <v>0</v>
      </c>
      <c r="J35" s="25">
        <v>0</v>
      </c>
      <c r="K35" s="25">
        <v>0</v>
      </c>
      <c r="L35" s="26">
        <f t="shared" si="3"/>
        <v>0</v>
      </c>
      <c r="M35" s="26">
        <v>0</v>
      </c>
      <c r="N35" s="26">
        <v>0</v>
      </c>
      <c r="O35" s="26">
        <f t="shared" si="6"/>
        <v>0</v>
      </c>
    </row>
    <row r="36" spans="1:15" ht="45.75" customHeight="1" x14ac:dyDescent="0.3">
      <c r="A36" s="29" t="s">
        <v>59</v>
      </c>
      <c r="B36" s="10" t="s">
        <v>65</v>
      </c>
      <c r="C36" s="30"/>
      <c r="D36" s="34">
        <f>D37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8"/>
        <v>0</v>
      </c>
      <c r="I36" s="8">
        <f t="shared" si="8"/>
        <v>0</v>
      </c>
      <c r="J36" s="8">
        <f t="shared" si="8"/>
        <v>0</v>
      </c>
      <c r="K36" s="8">
        <f t="shared" si="8"/>
        <v>0</v>
      </c>
      <c r="L36" s="9">
        <v>0</v>
      </c>
      <c r="M36" s="9">
        <v>0</v>
      </c>
      <c r="N36" s="9">
        <v>0</v>
      </c>
      <c r="O36" s="9">
        <v>0</v>
      </c>
    </row>
    <row r="37" spans="1:15" ht="97.5" customHeight="1" x14ac:dyDescent="0.3">
      <c r="A37" s="38" t="s">
        <v>60</v>
      </c>
      <c r="B37" s="22" t="s">
        <v>61</v>
      </c>
      <c r="C37" s="23" t="s">
        <v>20</v>
      </c>
      <c r="D37" s="24">
        <f>F37+G37+E37</f>
        <v>0</v>
      </c>
      <c r="E37" s="24">
        <v>0</v>
      </c>
      <c r="F37" s="24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19.5" customHeight="1" x14ac:dyDescent="0.3">
      <c r="A38" s="4"/>
      <c r="B38" s="1"/>
      <c r="C38" s="1"/>
      <c r="D38" s="1"/>
      <c r="E38" s="1"/>
      <c r="F38" s="1"/>
      <c r="G38" s="1"/>
    </row>
    <row r="39" spans="1:15" x14ac:dyDescent="0.3">
      <c r="A39" s="4"/>
      <c r="B39" s="1"/>
      <c r="C39" s="1"/>
      <c r="D39" s="1"/>
      <c r="E39" s="1"/>
      <c r="F39" s="1"/>
      <c r="G39" s="1"/>
    </row>
    <row r="40" spans="1:15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s="5" customFormat="1" x14ac:dyDescent="0.3">
      <c r="A50" s="4"/>
      <c r="B50" s="1"/>
      <c r="C50" s="1"/>
      <c r="D50" s="1"/>
      <c r="E50" s="1"/>
      <c r="F50" s="1"/>
      <c r="G50" s="1"/>
      <c r="L50" s="6"/>
      <c r="M50" s="6"/>
      <c r="N50" s="6"/>
      <c r="O50" s="6"/>
    </row>
    <row r="51" spans="1:15" s="5" customFormat="1" x14ac:dyDescent="0.3">
      <c r="A51" s="4"/>
      <c r="B51" s="1"/>
      <c r="C51" s="1"/>
      <c r="D51" s="1"/>
      <c r="E51" s="1"/>
      <c r="F51" s="1"/>
      <c r="G51" s="1"/>
      <c r="L51" s="6"/>
      <c r="M51" s="6"/>
      <c r="N51" s="6"/>
      <c r="O51" s="6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</sheetData>
  <mergeCells count="15">
    <mergeCell ref="A1:O1"/>
    <mergeCell ref="A2:A3"/>
    <mergeCell ref="C2:C3"/>
    <mergeCell ref="D2:G2"/>
    <mergeCell ref="H2:K2"/>
    <mergeCell ref="L2:O2"/>
    <mergeCell ref="A28:A29"/>
    <mergeCell ref="B28:B29"/>
    <mergeCell ref="A5:C5"/>
    <mergeCell ref="A13:A14"/>
    <mergeCell ref="B13:B14"/>
    <mergeCell ref="A17:A23"/>
    <mergeCell ref="B17:B23"/>
    <mergeCell ref="A26:A27"/>
    <mergeCell ref="B26:B27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9"/>
  <sheetViews>
    <sheetView view="pageBreakPreview" zoomScale="70" zoomScaleNormal="70" zoomScaleSheetLayoutView="70" workbookViewId="0">
      <pane ySplit="3" topLeftCell="A19" activePane="bottomLeft" state="frozen"/>
      <selection pane="bottomLeft" activeCell="O37" sqref="A1:O37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162" t="s">
        <v>28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5" s="1" customFormat="1" ht="36" customHeight="1" x14ac:dyDescent="0.3">
      <c r="A2" s="135" t="s">
        <v>0</v>
      </c>
      <c r="B2" s="11" t="s">
        <v>1</v>
      </c>
      <c r="C2" s="136" t="s">
        <v>8</v>
      </c>
      <c r="D2" s="137" t="s">
        <v>27</v>
      </c>
      <c r="E2" s="138"/>
      <c r="F2" s="138"/>
      <c r="G2" s="138"/>
      <c r="H2" s="139" t="s">
        <v>67</v>
      </c>
      <c r="I2" s="140"/>
      <c r="J2" s="140"/>
      <c r="K2" s="141"/>
      <c r="L2" s="142" t="s">
        <v>12</v>
      </c>
      <c r="M2" s="142"/>
      <c r="N2" s="142"/>
      <c r="O2" s="142"/>
    </row>
    <row r="3" spans="1:15" s="1" customFormat="1" ht="39.75" customHeight="1" x14ac:dyDescent="0.3">
      <c r="A3" s="135"/>
      <c r="B3" s="12" t="s">
        <v>2</v>
      </c>
      <c r="C3" s="136"/>
      <c r="D3" s="18" t="s">
        <v>9</v>
      </c>
      <c r="E3" s="18" t="s">
        <v>19</v>
      </c>
      <c r="F3" s="18" t="s">
        <v>10</v>
      </c>
      <c r="G3" s="18" t="s">
        <v>11</v>
      </c>
      <c r="H3" s="18" t="s">
        <v>9</v>
      </c>
      <c r="I3" s="18" t="s">
        <v>19</v>
      </c>
      <c r="J3" s="18" t="s">
        <v>10</v>
      </c>
      <c r="K3" s="18" t="s">
        <v>11</v>
      </c>
      <c r="L3" s="19" t="s">
        <v>13</v>
      </c>
      <c r="M3" s="18" t="s">
        <v>19</v>
      </c>
      <c r="N3" s="19" t="s">
        <v>10</v>
      </c>
      <c r="O3" s="18" t="s">
        <v>11</v>
      </c>
    </row>
    <row r="4" spans="1:15" s="1" customFormat="1" ht="21.75" customHeight="1" x14ac:dyDescent="0.3">
      <c r="A4" s="17" t="s">
        <v>3</v>
      </c>
      <c r="B4" s="13">
        <v>2</v>
      </c>
      <c r="C4" s="14">
        <v>3</v>
      </c>
      <c r="D4" s="14">
        <v>4</v>
      </c>
      <c r="E4" s="14">
        <v>5</v>
      </c>
      <c r="F4" s="13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5" s="1" customFormat="1" ht="40.5" customHeight="1" x14ac:dyDescent="0.3">
      <c r="A5" s="126" t="s">
        <v>14</v>
      </c>
      <c r="B5" s="127"/>
      <c r="C5" s="128"/>
      <c r="D5" s="8">
        <f>SUM(E5:G5)</f>
        <v>847741974</v>
      </c>
      <c r="E5" s="8">
        <f>SUM(E6,E12,E16,E25,E32,E34,E36)</f>
        <v>15400900</v>
      </c>
      <c r="F5" s="8">
        <f>SUM(F6,F12,F16,F25,F32,F34)</f>
        <v>161335500</v>
      </c>
      <c r="G5" s="8">
        <f>SUM(G6,G12,G16,G25,G32,G34,G36)</f>
        <v>671005574</v>
      </c>
      <c r="H5" s="8">
        <f>H6+H10+H16+H25</f>
        <v>33376026.259999998</v>
      </c>
      <c r="I5" s="8">
        <f>I6+I10+I16+I25</f>
        <v>0</v>
      </c>
      <c r="J5" s="8">
        <f>J6+J10+J16+J25</f>
        <v>571615.72</v>
      </c>
      <c r="K5" s="8">
        <f>K6+K10+K16+K25</f>
        <v>32804410.539999999</v>
      </c>
      <c r="L5" s="9">
        <f t="shared" ref="L5:L14" si="0">H5/D5*100</f>
        <v>3.9370501029361558</v>
      </c>
      <c r="M5" s="9">
        <v>0</v>
      </c>
      <c r="N5" s="16">
        <f>J5*100/F5</f>
        <v>0.35430250626799431</v>
      </c>
      <c r="O5" s="16">
        <f>K5/G5*100</f>
        <v>4.8888432244230504</v>
      </c>
    </row>
    <row r="6" spans="1:15" s="1" customFormat="1" ht="43.5" customHeight="1" x14ac:dyDescent="0.3">
      <c r="A6" s="15" t="s">
        <v>3</v>
      </c>
      <c r="B6" s="10" t="s">
        <v>29</v>
      </c>
      <c r="C6" s="10"/>
      <c r="D6" s="8">
        <f>SUM(D7:D9)</f>
        <v>13289166</v>
      </c>
      <c r="E6" s="8">
        <f>SUM(E7:E11)</f>
        <v>0</v>
      </c>
      <c r="F6" s="8">
        <f>SUM(F7:F11)</f>
        <v>426800</v>
      </c>
      <c r="G6" s="8">
        <f>SUM(G7:G9)</f>
        <v>12862366</v>
      </c>
      <c r="H6" s="8">
        <f>SUM(H7:H9)</f>
        <v>0</v>
      </c>
      <c r="I6" s="8">
        <f>SUM(I7:I9)</f>
        <v>0</v>
      </c>
      <c r="J6" s="8">
        <f>SUM(J7:J9)</f>
        <v>0</v>
      </c>
      <c r="K6" s="8">
        <f>SUM(K7:K9)</f>
        <v>0</v>
      </c>
      <c r="L6" s="9">
        <f t="shared" si="0"/>
        <v>0</v>
      </c>
      <c r="M6" s="9">
        <v>0</v>
      </c>
      <c r="N6" s="16">
        <v>0</v>
      </c>
      <c r="O6" s="16">
        <f>K6*100/G6</f>
        <v>0</v>
      </c>
    </row>
    <row r="7" spans="1:15" s="1" customFormat="1" ht="67.5" customHeight="1" x14ac:dyDescent="0.3">
      <c r="A7" s="21" t="s">
        <v>4</v>
      </c>
      <c r="B7" s="22" t="s">
        <v>30</v>
      </c>
      <c r="C7" s="23" t="s">
        <v>26</v>
      </c>
      <c r="D7" s="24">
        <f>F7+G7+E7</f>
        <v>6866166</v>
      </c>
      <c r="E7" s="24">
        <v>0</v>
      </c>
      <c r="F7" s="24">
        <v>0</v>
      </c>
      <c r="G7" s="25">
        <v>6866166</v>
      </c>
      <c r="H7" s="24">
        <f>J7+K7+I7</f>
        <v>0</v>
      </c>
      <c r="I7" s="24">
        <v>0</v>
      </c>
      <c r="J7" s="24">
        <v>0</v>
      </c>
      <c r="K7" s="24">
        <v>0</v>
      </c>
      <c r="L7" s="9">
        <f t="shared" si="0"/>
        <v>0</v>
      </c>
      <c r="M7" s="26">
        <v>0</v>
      </c>
      <c r="N7" s="27">
        <v>0</v>
      </c>
      <c r="O7" s="27">
        <f>K7*100/G7</f>
        <v>0</v>
      </c>
    </row>
    <row r="8" spans="1:15" s="1" customFormat="1" ht="81.75" customHeight="1" x14ac:dyDescent="0.3">
      <c r="A8" s="21" t="s">
        <v>5</v>
      </c>
      <c r="B8" s="22" t="s">
        <v>31</v>
      </c>
      <c r="C8" s="23" t="s">
        <v>20</v>
      </c>
      <c r="D8" s="24">
        <f>F8+G8+E8</f>
        <v>426800</v>
      </c>
      <c r="E8" s="24">
        <v>0</v>
      </c>
      <c r="F8" s="24">
        <v>426800</v>
      </c>
      <c r="G8" s="24">
        <v>0</v>
      </c>
      <c r="H8" s="24">
        <f>J8+K8+I8</f>
        <v>0</v>
      </c>
      <c r="I8" s="24">
        <v>0</v>
      </c>
      <c r="J8" s="24">
        <v>0</v>
      </c>
      <c r="K8" s="24">
        <v>0</v>
      </c>
      <c r="L8" s="26">
        <f t="shared" si="0"/>
        <v>0</v>
      </c>
      <c r="M8" s="26">
        <v>0</v>
      </c>
      <c r="N8" s="27">
        <v>0</v>
      </c>
      <c r="O8" s="27">
        <v>0</v>
      </c>
    </row>
    <row r="9" spans="1:15" s="1" customFormat="1" ht="64.5" customHeight="1" x14ac:dyDescent="0.3">
      <c r="A9" s="21" t="s">
        <v>22</v>
      </c>
      <c r="B9" s="22" t="s">
        <v>32</v>
      </c>
      <c r="C9" s="23" t="s">
        <v>20</v>
      </c>
      <c r="D9" s="24">
        <f>F9+G9</f>
        <v>5996200</v>
      </c>
      <c r="E9" s="26">
        <v>0</v>
      </c>
      <c r="F9" s="26">
        <v>0</v>
      </c>
      <c r="G9" s="24">
        <v>5996200</v>
      </c>
      <c r="H9" s="24">
        <f>J9+K9+I9</f>
        <v>0</v>
      </c>
      <c r="I9" s="24">
        <v>0</v>
      </c>
      <c r="J9" s="24">
        <v>0</v>
      </c>
      <c r="K9" s="24">
        <v>0</v>
      </c>
      <c r="L9" s="26">
        <f t="shared" si="0"/>
        <v>0</v>
      </c>
      <c r="M9" s="26">
        <v>0</v>
      </c>
      <c r="N9" s="27">
        <v>0</v>
      </c>
      <c r="O9" s="27">
        <f>K9/G9*100</f>
        <v>0</v>
      </c>
    </row>
    <row r="10" spans="1:15" s="1" customFormat="1" ht="32.25" customHeight="1" x14ac:dyDescent="0.3">
      <c r="A10" s="21" t="s">
        <v>35</v>
      </c>
      <c r="B10" s="22" t="s">
        <v>33</v>
      </c>
      <c r="C10" s="23" t="s">
        <v>26</v>
      </c>
      <c r="D10" s="24">
        <f>F10+G10</f>
        <v>0</v>
      </c>
      <c r="E10" s="26">
        <v>0</v>
      </c>
      <c r="F10" s="26">
        <v>0</v>
      </c>
      <c r="G10" s="24">
        <v>0</v>
      </c>
      <c r="H10" s="24">
        <f>J10+K10+I10</f>
        <v>0</v>
      </c>
      <c r="I10" s="24">
        <v>0</v>
      </c>
      <c r="J10" s="24">
        <v>0</v>
      </c>
      <c r="K10" s="24">
        <v>0</v>
      </c>
      <c r="L10" s="26">
        <v>0</v>
      </c>
      <c r="M10" s="26">
        <v>0</v>
      </c>
      <c r="N10" s="27">
        <v>0</v>
      </c>
      <c r="O10" s="27">
        <v>0</v>
      </c>
    </row>
    <row r="11" spans="1:15" s="1" customFormat="1" ht="32.25" customHeight="1" x14ac:dyDescent="0.3">
      <c r="A11" s="21" t="s">
        <v>36</v>
      </c>
      <c r="B11" s="28" t="s">
        <v>34</v>
      </c>
      <c r="C11" s="23" t="s">
        <v>26</v>
      </c>
      <c r="D11" s="24">
        <f>F11+G11</f>
        <v>0</v>
      </c>
      <c r="E11" s="26">
        <v>0</v>
      </c>
      <c r="F11" s="26">
        <v>0</v>
      </c>
      <c r="G11" s="24">
        <v>0</v>
      </c>
      <c r="H11" s="24">
        <f>J11+K11+I11</f>
        <v>0</v>
      </c>
      <c r="I11" s="24">
        <v>0</v>
      </c>
      <c r="J11" s="24">
        <v>0</v>
      </c>
      <c r="K11" s="24">
        <v>0</v>
      </c>
      <c r="L11" s="26">
        <v>0</v>
      </c>
      <c r="M11" s="26">
        <v>0</v>
      </c>
      <c r="N11" s="27">
        <v>0</v>
      </c>
      <c r="O11" s="27">
        <v>0</v>
      </c>
    </row>
    <row r="12" spans="1:15" s="1" customFormat="1" ht="43.5" customHeight="1" x14ac:dyDescent="0.3">
      <c r="A12" s="29" t="s">
        <v>15</v>
      </c>
      <c r="B12" s="10" t="s">
        <v>37</v>
      </c>
      <c r="C12" s="10"/>
      <c r="D12" s="8">
        <f t="shared" ref="D12:K12" si="1">SUM(D13:D15)</f>
        <v>32255580</v>
      </c>
      <c r="E12" s="8">
        <f t="shared" si="1"/>
        <v>0</v>
      </c>
      <c r="F12" s="8">
        <f t="shared" si="1"/>
        <v>0</v>
      </c>
      <c r="G12" s="8">
        <f t="shared" si="1"/>
        <v>32255580</v>
      </c>
      <c r="H12" s="8">
        <f t="shared" si="1"/>
        <v>1442596.53</v>
      </c>
      <c r="I12" s="8">
        <f t="shared" si="1"/>
        <v>0</v>
      </c>
      <c r="J12" s="8">
        <f t="shared" si="1"/>
        <v>0</v>
      </c>
      <c r="K12" s="8">
        <f t="shared" si="1"/>
        <v>1442596.53</v>
      </c>
      <c r="L12" s="9">
        <f t="shared" si="0"/>
        <v>4.4723937067632953</v>
      </c>
      <c r="M12" s="9">
        <v>0</v>
      </c>
      <c r="N12" s="16">
        <v>0</v>
      </c>
      <c r="O12" s="16">
        <f>K12*100/G12</f>
        <v>4.4723937067632953</v>
      </c>
    </row>
    <row r="13" spans="1:15" s="1" customFormat="1" ht="32.25" customHeight="1" x14ac:dyDescent="0.3">
      <c r="A13" s="129" t="s">
        <v>6</v>
      </c>
      <c r="B13" s="124" t="s">
        <v>38</v>
      </c>
      <c r="C13" s="30" t="s">
        <v>20</v>
      </c>
      <c r="D13" s="24">
        <f>F13+G13+E13</f>
        <v>23820600</v>
      </c>
      <c r="E13" s="24">
        <v>0</v>
      </c>
      <c r="F13" s="24">
        <v>0</v>
      </c>
      <c r="G13" s="24">
        <v>23820600</v>
      </c>
      <c r="H13" s="24">
        <f>J13+K13+I13</f>
        <v>1158976.5</v>
      </c>
      <c r="I13" s="24">
        <v>0</v>
      </c>
      <c r="J13" s="24">
        <v>0</v>
      </c>
      <c r="K13" s="25">
        <v>1158976.5</v>
      </c>
      <c r="L13" s="26">
        <f t="shared" si="0"/>
        <v>4.8654378982897155</v>
      </c>
      <c r="M13" s="26">
        <v>0</v>
      </c>
      <c r="N13" s="31">
        <v>0</v>
      </c>
      <c r="O13" s="31">
        <f t="shared" ref="O13:O18" si="2">K13/G13*100</f>
        <v>4.8654378982897155</v>
      </c>
    </row>
    <row r="14" spans="1:15" s="1" customFormat="1" ht="32.25" customHeight="1" x14ac:dyDescent="0.3">
      <c r="A14" s="130"/>
      <c r="B14" s="125"/>
      <c r="C14" s="23" t="s">
        <v>21</v>
      </c>
      <c r="D14" s="24">
        <f>F14+G14+E14</f>
        <v>1589000</v>
      </c>
      <c r="E14" s="24">
        <v>0</v>
      </c>
      <c r="F14" s="24">
        <v>0</v>
      </c>
      <c r="G14" s="24">
        <v>1589000</v>
      </c>
      <c r="H14" s="24">
        <f>J14+K14+I14</f>
        <v>283620.03000000003</v>
      </c>
      <c r="I14" s="24">
        <v>0</v>
      </c>
      <c r="J14" s="24">
        <v>0</v>
      </c>
      <c r="K14" s="25">
        <v>283620.03000000003</v>
      </c>
      <c r="L14" s="26">
        <f t="shared" si="0"/>
        <v>17.848963499056012</v>
      </c>
      <c r="M14" s="26">
        <v>0</v>
      </c>
      <c r="N14" s="31">
        <v>0</v>
      </c>
      <c r="O14" s="31">
        <f>K14/G14*100</f>
        <v>17.848963499056012</v>
      </c>
    </row>
    <row r="15" spans="1:15" s="1" customFormat="1" ht="37.5" customHeight="1" x14ac:dyDescent="0.3">
      <c r="A15" s="32" t="s">
        <v>7</v>
      </c>
      <c r="B15" s="33" t="s">
        <v>39</v>
      </c>
      <c r="C15" s="30" t="s">
        <v>20</v>
      </c>
      <c r="D15" s="24">
        <f>F15+G15+E15</f>
        <v>6845980</v>
      </c>
      <c r="E15" s="24">
        <v>0</v>
      </c>
      <c r="F15" s="24">
        <v>0</v>
      </c>
      <c r="G15" s="24">
        <v>6845980</v>
      </c>
      <c r="H15" s="24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16">
        <v>0</v>
      </c>
      <c r="O15" s="16">
        <v>0</v>
      </c>
    </row>
    <row r="16" spans="1:15" ht="45" customHeight="1" x14ac:dyDescent="0.3">
      <c r="A16" s="29" t="s">
        <v>16</v>
      </c>
      <c r="B16" s="10" t="s">
        <v>40</v>
      </c>
      <c r="C16" s="30"/>
      <c r="D16" s="34">
        <f>SUM(D17:D24)</f>
        <v>5535453</v>
      </c>
      <c r="E16" s="8">
        <f>SUM(E17:E24)</f>
        <v>0</v>
      </c>
      <c r="F16" s="8">
        <f>SUM(F17:F24)</f>
        <v>0</v>
      </c>
      <c r="G16" s="8">
        <f>SUM(G17:G24)</f>
        <v>5535453</v>
      </c>
      <c r="H16" s="8">
        <f>H17+H24</f>
        <v>0</v>
      </c>
      <c r="I16" s="8">
        <f>I17+I24</f>
        <v>0</v>
      </c>
      <c r="J16" s="8">
        <f>J17+J24</f>
        <v>0</v>
      </c>
      <c r="K16" s="8">
        <f>K17+K24</f>
        <v>0</v>
      </c>
      <c r="L16" s="9">
        <f t="shared" ref="L16:L35" si="3">H16/D16*100</f>
        <v>0</v>
      </c>
      <c r="M16" s="9">
        <v>0</v>
      </c>
      <c r="N16" s="16">
        <v>0</v>
      </c>
      <c r="O16" s="16">
        <f t="shared" si="2"/>
        <v>0</v>
      </c>
    </row>
    <row r="17" spans="1:15" ht="110.25" customHeight="1" x14ac:dyDescent="0.3">
      <c r="A17" s="129" t="s">
        <v>17</v>
      </c>
      <c r="B17" s="124" t="s">
        <v>41</v>
      </c>
      <c r="C17" s="35" t="s">
        <v>62</v>
      </c>
      <c r="D17" s="24">
        <f t="shared" ref="D17:D24" si="4">F17+G17+E17</f>
        <v>285000</v>
      </c>
      <c r="E17" s="24">
        <v>0</v>
      </c>
      <c r="F17" s="24">
        <v>0</v>
      </c>
      <c r="G17" s="24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31">
        <v>0</v>
      </c>
      <c r="O17" s="31">
        <f t="shared" si="2"/>
        <v>0</v>
      </c>
    </row>
    <row r="18" spans="1:15" ht="68.25" customHeight="1" x14ac:dyDescent="0.3">
      <c r="A18" s="131"/>
      <c r="B18" s="132"/>
      <c r="C18" s="30" t="s">
        <v>18</v>
      </c>
      <c r="D18" s="24">
        <f t="shared" si="4"/>
        <v>3423753</v>
      </c>
      <c r="E18" s="24">
        <v>0</v>
      </c>
      <c r="F18" s="24">
        <v>0</v>
      </c>
      <c r="G18" s="24">
        <v>3423753</v>
      </c>
      <c r="H18" s="25">
        <f t="shared" si="5"/>
        <v>359453</v>
      </c>
      <c r="I18" s="25">
        <v>0</v>
      </c>
      <c r="J18" s="25">
        <v>0</v>
      </c>
      <c r="K18" s="25">
        <v>359453</v>
      </c>
      <c r="L18" s="26">
        <f t="shared" si="3"/>
        <v>10.498800585205768</v>
      </c>
      <c r="M18" s="26">
        <v>0</v>
      </c>
      <c r="N18" s="31">
        <v>0</v>
      </c>
      <c r="O18" s="31">
        <f t="shared" si="2"/>
        <v>10.498800585205768</v>
      </c>
    </row>
    <row r="19" spans="1:15" ht="68.25" customHeight="1" x14ac:dyDescent="0.3">
      <c r="A19" s="131"/>
      <c r="B19" s="132"/>
      <c r="C19" s="23" t="s">
        <v>64</v>
      </c>
      <c r="D19" s="24">
        <f t="shared" si="4"/>
        <v>795000</v>
      </c>
      <c r="E19" s="24">
        <v>0</v>
      </c>
      <c r="F19" s="24">
        <v>0</v>
      </c>
      <c r="G19" s="24">
        <v>795000</v>
      </c>
      <c r="H19" s="25">
        <f t="shared" si="5"/>
        <v>795000</v>
      </c>
      <c r="I19" s="25">
        <v>0</v>
      </c>
      <c r="J19" s="25">
        <v>0</v>
      </c>
      <c r="K19" s="25">
        <v>795000</v>
      </c>
      <c r="L19" s="26">
        <f t="shared" si="3"/>
        <v>100</v>
      </c>
      <c r="M19" s="26">
        <v>0</v>
      </c>
      <c r="N19" s="31">
        <v>0</v>
      </c>
      <c r="O19" s="31">
        <f>K19/G19*100</f>
        <v>100</v>
      </c>
    </row>
    <row r="20" spans="1:15" ht="68.25" customHeight="1" x14ac:dyDescent="0.3">
      <c r="A20" s="131"/>
      <c r="B20" s="132"/>
      <c r="C20" s="23" t="s">
        <v>63</v>
      </c>
      <c r="D20" s="24">
        <f t="shared" si="4"/>
        <v>200000</v>
      </c>
      <c r="E20" s="24">
        <v>0</v>
      </c>
      <c r="F20" s="24">
        <v>0</v>
      </c>
      <c r="G20" s="24">
        <v>200000</v>
      </c>
      <c r="H20" s="25">
        <f t="shared" si="5"/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31">
        <v>0</v>
      </c>
      <c r="O20" s="31">
        <f>K20/G20*100</f>
        <v>0</v>
      </c>
    </row>
    <row r="21" spans="1:15" ht="68.25" customHeight="1" x14ac:dyDescent="0.3">
      <c r="A21" s="131"/>
      <c r="B21" s="132"/>
      <c r="C21" s="30" t="s">
        <v>20</v>
      </c>
      <c r="D21" s="24">
        <f t="shared" si="4"/>
        <v>0</v>
      </c>
      <c r="E21" s="24">
        <v>0</v>
      </c>
      <c r="F21" s="24">
        <v>0</v>
      </c>
      <c r="G21" s="24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31">
        <v>0</v>
      </c>
      <c r="O21" s="31">
        <v>0</v>
      </c>
    </row>
    <row r="22" spans="1:15" ht="68.25" customHeight="1" x14ac:dyDescent="0.3">
      <c r="A22" s="131"/>
      <c r="B22" s="132"/>
      <c r="C22" s="23" t="s">
        <v>26</v>
      </c>
      <c r="D22" s="24">
        <f t="shared" si="4"/>
        <v>0</v>
      </c>
      <c r="E22" s="24">
        <v>0</v>
      </c>
      <c r="F22" s="24">
        <v>0</v>
      </c>
      <c r="G22" s="24">
        <v>0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31">
        <v>0</v>
      </c>
      <c r="O22" s="31">
        <v>0</v>
      </c>
    </row>
    <row r="23" spans="1:15" ht="68.25" customHeight="1" x14ac:dyDescent="0.3">
      <c r="A23" s="130"/>
      <c r="B23" s="125"/>
      <c r="C23" s="23" t="s">
        <v>21</v>
      </c>
      <c r="D23" s="24">
        <f t="shared" si="4"/>
        <v>0</v>
      </c>
      <c r="E23" s="24">
        <v>0</v>
      </c>
      <c r="F23" s="24">
        <v>0</v>
      </c>
      <c r="G23" s="24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31">
        <v>0</v>
      </c>
      <c r="O23" s="31">
        <v>0</v>
      </c>
    </row>
    <row r="24" spans="1:15" ht="58.5" customHeight="1" x14ac:dyDescent="0.3">
      <c r="A24" s="36" t="s">
        <v>23</v>
      </c>
      <c r="B24" s="33" t="s">
        <v>42</v>
      </c>
      <c r="C24" s="30" t="s">
        <v>20</v>
      </c>
      <c r="D24" s="24">
        <f t="shared" si="4"/>
        <v>831700</v>
      </c>
      <c r="E24" s="24">
        <v>0</v>
      </c>
      <c r="F24" s="24">
        <v>0</v>
      </c>
      <c r="G24" s="24">
        <v>831700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f t="shared" si="3"/>
        <v>0</v>
      </c>
      <c r="M24" s="26">
        <v>0</v>
      </c>
      <c r="N24" s="31">
        <v>0</v>
      </c>
      <c r="O24" s="31">
        <v>0</v>
      </c>
    </row>
    <row r="25" spans="1:15" ht="61.5" customHeight="1" x14ac:dyDescent="0.3">
      <c r="A25" s="29" t="s">
        <v>24</v>
      </c>
      <c r="B25" s="10" t="s">
        <v>43</v>
      </c>
      <c r="C25" s="30"/>
      <c r="D25" s="34">
        <f>SUM(D26:D31)</f>
        <v>467320859</v>
      </c>
      <c r="E25" s="8">
        <f>SUM(E26:E31)</f>
        <v>15400900</v>
      </c>
      <c r="F25" s="8">
        <f>SUM(F26:F31)</f>
        <v>118041600</v>
      </c>
      <c r="G25" s="8">
        <f>SUM(G26:G31)</f>
        <v>333878359</v>
      </c>
      <c r="H25" s="8">
        <f>H26</f>
        <v>33376026.259999998</v>
      </c>
      <c r="I25" s="8">
        <f>I26</f>
        <v>0</v>
      </c>
      <c r="J25" s="8">
        <f>J26</f>
        <v>571615.72</v>
      </c>
      <c r="K25" s="8">
        <f>K26</f>
        <v>32804410.539999999</v>
      </c>
      <c r="L25" s="9">
        <f t="shared" si="3"/>
        <v>7.1419936896075926</v>
      </c>
      <c r="M25" s="9">
        <v>0</v>
      </c>
      <c r="N25" s="9">
        <v>0</v>
      </c>
      <c r="O25" s="9">
        <f t="shared" ref="O25:O35" si="6">K25/G25*100</f>
        <v>9.8252581084478141</v>
      </c>
    </row>
    <row r="26" spans="1:15" ht="45" customHeight="1" x14ac:dyDescent="0.3">
      <c r="A26" s="122" t="s">
        <v>25</v>
      </c>
      <c r="B26" s="124" t="s">
        <v>44</v>
      </c>
      <c r="C26" s="23" t="s">
        <v>20</v>
      </c>
      <c r="D26" s="24">
        <f t="shared" ref="D26:D31" si="7">F26+G26+E26</f>
        <v>154016110</v>
      </c>
      <c r="E26" s="24">
        <v>0</v>
      </c>
      <c r="F26" s="24">
        <v>9582900</v>
      </c>
      <c r="G26" s="26">
        <v>144433210</v>
      </c>
      <c r="H26" s="25">
        <f>I26+J26+K26</f>
        <v>33376026.259999998</v>
      </c>
      <c r="I26" s="25">
        <v>0</v>
      </c>
      <c r="J26" s="25">
        <v>571615.72</v>
      </c>
      <c r="K26" s="25">
        <v>32804410.539999999</v>
      </c>
      <c r="L26" s="26">
        <f t="shared" si="3"/>
        <v>21.670477367594856</v>
      </c>
      <c r="M26" s="26">
        <v>0</v>
      </c>
      <c r="N26" s="26">
        <v>0</v>
      </c>
      <c r="O26" s="26">
        <f t="shared" si="6"/>
        <v>22.712512267781072</v>
      </c>
    </row>
    <row r="27" spans="1:15" ht="45" customHeight="1" x14ac:dyDescent="0.3">
      <c r="A27" s="123"/>
      <c r="B27" s="125"/>
      <c r="C27" s="23" t="s">
        <v>26</v>
      </c>
      <c r="D27" s="24">
        <f t="shared" si="7"/>
        <v>0</v>
      </c>
      <c r="E27" s="24">
        <v>0</v>
      </c>
      <c r="F27" s="24">
        <v>0</v>
      </c>
      <c r="G27" s="26">
        <v>0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5" ht="45" customHeight="1" x14ac:dyDescent="0.3">
      <c r="A28" s="122" t="s">
        <v>48</v>
      </c>
      <c r="B28" s="124" t="s">
        <v>45</v>
      </c>
      <c r="C28" s="23" t="s">
        <v>20</v>
      </c>
      <c r="D28" s="24">
        <f t="shared" si="7"/>
        <v>98106349</v>
      </c>
      <c r="E28" s="24">
        <v>0</v>
      </c>
      <c r="F28" s="24">
        <v>0</v>
      </c>
      <c r="G28" s="26">
        <v>98106349</v>
      </c>
      <c r="H28" s="25">
        <f>I28+J28+K28</f>
        <v>106228.01</v>
      </c>
      <c r="I28" s="25">
        <v>0</v>
      </c>
      <c r="J28" s="25">
        <v>0</v>
      </c>
      <c r="K28" s="25">
        <v>106228.01</v>
      </c>
      <c r="L28" s="26">
        <f t="shared" si="3"/>
        <v>0.10827842548701919</v>
      </c>
      <c r="M28" s="26">
        <v>0</v>
      </c>
      <c r="N28" s="26">
        <v>0</v>
      </c>
      <c r="O28" s="26">
        <f t="shared" si="6"/>
        <v>0.10827842548701919</v>
      </c>
    </row>
    <row r="29" spans="1:15" ht="45" customHeight="1" x14ac:dyDescent="0.3">
      <c r="A29" s="123"/>
      <c r="B29" s="125"/>
      <c r="C29" s="23" t="s">
        <v>26</v>
      </c>
      <c r="D29" s="24">
        <f t="shared" si="7"/>
        <v>0</v>
      </c>
      <c r="E29" s="24">
        <v>0</v>
      </c>
      <c r="F29" s="24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5" ht="45" customHeight="1" x14ac:dyDescent="0.3">
      <c r="A30" s="38" t="s">
        <v>49</v>
      </c>
      <c r="B30" s="22" t="s">
        <v>46</v>
      </c>
      <c r="C30" s="23" t="s">
        <v>20</v>
      </c>
      <c r="D30" s="24">
        <f t="shared" si="7"/>
        <v>46458400</v>
      </c>
      <c r="E30" s="24">
        <v>15400900</v>
      </c>
      <c r="F30" s="24">
        <v>24088700</v>
      </c>
      <c r="G30" s="26">
        <v>6968800</v>
      </c>
      <c r="H30" s="25"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v>0</v>
      </c>
      <c r="N30" s="26">
        <v>0</v>
      </c>
      <c r="O30" s="26">
        <f t="shared" si="6"/>
        <v>0</v>
      </c>
    </row>
    <row r="31" spans="1:15" ht="45" customHeight="1" x14ac:dyDescent="0.3">
      <c r="A31" s="38" t="s">
        <v>50</v>
      </c>
      <c r="B31" s="22" t="s">
        <v>47</v>
      </c>
      <c r="C31" s="23" t="s">
        <v>20</v>
      </c>
      <c r="D31" s="24">
        <f t="shared" si="7"/>
        <v>168740000</v>
      </c>
      <c r="E31" s="24">
        <v>0</v>
      </c>
      <c r="F31" s="24">
        <v>84370000</v>
      </c>
      <c r="G31" s="26">
        <v>84370000</v>
      </c>
      <c r="H31" s="25">
        <f>I31+J31+K31</f>
        <v>0</v>
      </c>
      <c r="I31" s="25">
        <v>0</v>
      </c>
      <c r="J31" s="25">
        <v>0</v>
      </c>
      <c r="K31" s="25">
        <v>0</v>
      </c>
      <c r="L31" s="26">
        <f t="shared" si="3"/>
        <v>0</v>
      </c>
      <c r="M31" s="26">
        <v>0</v>
      </c>
      <c r="N31" s="26">
        <v>0</v>
      </c>
      <c r="O31" s="26">
        <f t="shared" si="6"/>
        <v>0</v>
      </c>
    </row>
    <row r="32" spans="1:15" ht="47.25" customHeight="1" x14ac:dyDescent="0.3">
      <c r="A32" s="29" t="s">
        <v>51</v>
      </c>
      <c r="B32" s="10" t="s">
        <v>52</v>
      </c>
      <c r="C32" s="30"/>
      <c r="D32" s="34">
        <f>D33</f>
        <v>276241150</v>
      </c>
      <c r="E32" s="8">
        <f t="shared" ref="E32:K36" si="8">E33</f>
        <v>0</v>
      </c>
      <c r="F32" s="8">
        <f t="shared" si="8"/>
        <v>0</v>
      </c>
      <c r="G32" s="8">
        <f t="shared" si="8"/>
        <v>276241150</v>
      </c>
      <c r="H32" s="8">
        <f t="shared" si="8"/>
        <v>55058836.859999999</v>
      </c>
      <c r="I32" s="8">
        <f t="shared" si="8"/>
        <v>0</v>
      </c>
      <c r="J32" s="8">
        <f t="shared" si="8"/>
        <v>0</v>
      </c>
      <c r="K32" s="8">
        <f t="shared" si="8"/>
        <v>55058836.859999999</v>
      </c>
      <c r="L32" s="9">
        <f t="shared" si="3"/>
        <v>19.931439200857657</v>
      </c>
      <c r="M32" s="9">
        <v>0</v>
      </c>
      <c r="N32" s="9">
        <v>0</v>
      </c>
      <c r="O32" s="9">
        <f t="shared" si="6"/>
        <v>19.931439200857657</v>
      </c>
    </row>
    <row r="33" spans="1:15" ht="45" customHeight="1" x14ac:dyDescent="0.3">
      <c r="A33" s="38" t="s">
        <v>54</v>
      </c>
      <c r="B33" s="22" t="s">
        <v>53</v>
      </c>
      <c r="C33" s="23" t="s">
        <v>20</v>
      </c>
      <c r="D33" s="24">
        <f>F33+G33+E33</f>
        <v>276241150</v>
      </c>
      <c r="E33" s="24">
        <v>0</v>
      </c>
      <c r="F33" s="24">
        <v>0</v>
      </c>
      <c r="G33" s="26">
        <v>276241150</v>
      </c>
      <c r="H33" s="25">
        <f>I33+J33+K33</f>
        <v>55058836.859999999</v>
      </c>
      <c r="I33" s="25">
        <v>0</v>
      </c>
      <c r="J33" s="25">
        <v>0</v>
      </c>
      <c r="K33" s="25">
        <v>55058836.859999999</v>
      </c>
      <c r="L33" s="26">
        <f t="shared" si="3"/>
        <v>19.931439200857657</v>
      </c>
      <c r="M33" s="26">
        <v>0</v>
      </c>
      <c r="N33" s="26">
        <v>0</v>
      </c>
      <c r="O33" s="26">
        <f t="shared" si="6"/>
        <v>19.931439200857657</v>
      </c>
    </row>
    <row r="34" spans="1:15" ht="114" customHeight="1" x14ac:dyDescent="0.3">
      <c r="A34" s="29" t="s">
        <v>55</v>
      </c>
      <c r="B34" s="10" t="s">
        <v>56</v>
      </c>
      <c r="C34" s="30"/>
      <c r="D34" s="34">
        <f>D35</f>
        <v>53099766</v>
      </c>
      <c r="E34" s="8">
        <f t="shared" si="8"/>
        <v>0</v>
      </c>
      <c r="F34" s="8">
        <f t="shared" si="8"/>
        <v>42867100</v>
      </c>
      <c r="G34" s="8">
        <f t="shared" si="8"/>
        <v>10232666</v>
      </c>
      <c r="H34" s="8">
        <f t="shared" si="8"/>
        <v>0</v>
      </c>
      <c r="I34" s="8">
        <f t="shared" si="8"/>
        <v>0</v>
      </c>
      <c r="J34" s="8">
        <f t="shared" si="8"/>
        <v>0</v>
      </c>
      <c r="K34" s="8">
        <f t="shared" si="8"/>
        <v>0</v>
      </c>
      <c r="L34" s="9">
        <f t="shared" si="3"/>
        <v>0</v>
      </c>
      <c r="M34" s="9">
        <v>0</v>
      </c>
      <c r="N34" s="9">
        <v>0</v>
      </c>
      <c r="O34" s="9">
        <f t="shared" si="6"/>
        <v>0</v>
      </c>
    </row>
    <row r="35" spans="1:15" ht="45" customHeight="1" x14ac:dyDescent="0.3">
      <c r="A35" s="36" t="s">
        <v>58</v>
      </c>
      <c r="B35" s="33" t="s">
        <v>57</v>
      </c>
      <c r="C35" s="23" t="s">
        <v>20</v>
      </c>
      <c r="D35" s="24">
        <f>F35+G35+E35</f>
        <v>53099766</v>
      </c>
      <c r="E35" s="24">
        <v>0</v>
      </c>
      <c r="F35" s="24">
        <v>42867100</v>
      </c>
      <c r="G35" s="26">
        <v>10232666</v>
      </c>
      <c r="H35" s="25">
        <f>I35+J35+K35</f>
        <v>0</v>
      </c>
      <c r="I35" s="25">
        <v>0</v>
      </c>
      <c r="J35" s="25">
        <v>0</v>
      </c>
      <c r="K35" s="25">
        <v>0</v>
      </c>
      <c r="L35" s="26">
        <f t="shared" si="3"/>
        <v>0</v>
      </c>
      <c r="M35" s="26">
        <v>0</v>
      </c>
      <c r="N35" s="26">
        <v>0</v>
      </c>
      <c r="O35" s="26">
        <f t="shared" si="6"/>
        <v>0</v>
      </c>
    </row>
    <row r="36" spans="1:15" ht="45.75" customHeight="1" x14ac:dyDescent="0.3">
      <c r="A36" s="29" t="s">
        <v>59</v>
      </c>
      <c r="B36" s="10" t="s">
        <v>65</v>
      </c>
      <c r="C36" s="30"/>
      <c r="D36" s="34">
        <f>D37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8"/>
        <v>0</v>
      </c>
      <c r="I36" s="8">
        <f t="shared" si="8"/>
        <v>0</v>
      </c>
      <c r="J36" s="8">
        <f t="shared" si="8"/>
        <v>0</v>
      </c>
      <c r="K36" s="8">
        <f t="shared" si="8"/>
        <v>0</v>
      </c>
      <c r="L36" s="9">
        <v>0</v>
      </c>
      <c r="M36" s="9">
        <v>0</v>
      </c>
      <c r="N36" s="9">
        <v>0</v>
      </c>
      <c r="O36" s="9">
        <v>0</v>
      </c>
    </row>
    <row r="37" spans="1:15" ht="97.5" customHeight="1" x14ac:dyDescent="0.3">
      <c r="A37" s="38" t="s">
        <v>60</v>
      </c>
      <c r="B37" s="22" t="s">
        <v>61</v>
      </c>
      <c r="C37" s="23" t="s">
        <v>20</v>
      </c>
      <c r="D37" s="24">
        <f>F37+G37+E37</f>
        <v>0</v>
      </c>
      <c r="E37" s="24">
        <v>0</v>
      </c>
      <c r="F37" s="24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19.5" customHeight="1" x14ac:dyDescent="0.3">
      <c r="A38" s="4"/>
      <c r="B38" s="1"/>
      <c r="C38" s="1"/>
      <c r="D38" s="1"/>
      <c r="E38" s="1"/>
      <c r="F38" s="1"/>
      <c r="G38" s="1"/>
    </row>
    <row r="39" spans="1:15" x14ac:dyDescent="0.3">
      <c r="A39" s="4"/>
      <c r="B39" s="1"/>
      <c r="C39" s="1"/>
      <c r="D39" s="1"/>
      <c r="E39" s="1"/>
      <c r="F39" s="1"/>
      <c r="G39" s="1"/>
    </row>
    <row r="40" spans="1:15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s="5" customFormat="1" x14ac:dyDescent="0.3">
      <c r="A50" s="4"/>
      <c r="B50" s="1"/>
      <c r="C50" s="1"/>
      <c r="D50" s="1"/>
      <c r="E50" s="1"/>
      <c r="F50" s="1"/>
      <c r="G50" s="1"/>
      <c r="L50" s="6"/>
      <c r="M50" s="6"/>
      <c r="N50" s="6"/>
      <c r="O50" s="6"/>
    </row>
    <row r="51" spans="1:15" s="5" customFormat="1" x14ac:dyDescent="0.3">
      <c r="A51" s="4"/>
      <c r="B51" s="1"/>
      <c r="C51" s="1"/>
      <c r="D51" s="1"/>
      <c r="E51" s="1"/>
      <c r="F51" s="1"/>
      <c r="G51" s="1"/>
      <c r="L51" s="6"/>
      <c r="M51" s="6"/>
      <c r="N51" s="6"/>
      <c r="O51" s="6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</sheetData>
  <mergeCells count="15">
    <mergeCell ref="B28:B29"/>
    <mergeCell ref="A28:A29"/>
    <mergeCell ref="A5:C5"/>
    <mergeCell ref="A13:A14"/>
    <mergeCell ref="B13:B14"/>
    <mergeCell ref="A17:A23"/>
    <mergeCell ref="B17:B23"/>
    <mergeCell ref="A26:A27"/>
    <mergeCell ref="B26:B27"/>
    <mergeCell ref="A1:O1"/>
    <mergeCell ref="A2:A3"/>
    <mergeCell ref="C2:C3"/>
    <mergeCell ref="D2:G2"/>
    <mergeCell ref="H2:K2"/>
    <mergeCell ref="L2:O2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view="pageBreakPreview" zoomScale="70" zoomScaleNormal="70" zoomScaleSheetLayoutView="70" workbookViewId="0">
      <pane ySplit="3" topLeftCell="A4" activePane="bottomLeft" state="frozen"/>
      <selection pane="bottomLeft" activeCell="F12" sqref="F12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162" t="s">
        <v>28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5" s="1" customFormat="1" ht="36" customHeight="1" x14ac:dyDescent="0.3">
      <c r="A2" s="135" t="s">
        <v>0</v>
      </c>
      <c r="B2" s="11" t="s">
        <v>1</v>
      </c>
      <c r="C2" s="136" t="s">
        <v>8</v>
      </c>
      <c r="D2" s="137" t="s">
        <v>27</v>
      </c>
      <c r="E2" s="138"/>
      <c r="F2" s="138"/>
      <c r="G2" s="138"/>
      <c r="H2" s="139" t="s">
        <v>66</v>
      </c>
      <c r="I2" s="140"/>
      <c r="J2" s="140"/>
      <c r="K2" s="141"/>
      <c r="L2" s="142" t="s">
        <v>12</v>
      </c>
      <c r="M2" s="142"/>
      <c r="N2" s="142"/>
      <c r="O2" s="142"/>
    </row>
    <row r="3" spans="1:15" s="1" customFormat="1" ht="39.75" customHeight="1" x14ac:dyDescent="0.3">
      <c r="A3" s="135"/>
      <c r="B3" s="12" t="s">
        <v>2</v>
      </c>
      <c r="C3" s="136"/>
      <c r="D3" s="18" t="s">
        <v>9</v>
      </c>
      <c r="E3" s="18" t="s">
        <v>19</v>
      </c>
      <c r="F3" s="18" t="s">
        <v>10</v>
      </c>
      <c r="G3" s="18" t="s">
        <v>11</v>
      </c>
      <c r="H3" s="18" t="s">
        <v>9</v>
      </c>
      <c r="I3" s="18" t="s">
        <v>19</v>
      </c>
      <c r="J3" s="18" t="s">
        <v>10</v>
      </c>
      <c r="K3" s="18" t="s">
        <v>11</v>
      </c>
      <c r="L3" s="19" t="s">
        <v>13</v>
      </c>
      <c r="M3" s="18" t="s">
        <v>19</v>
      </c>
      <c r="N3" s="19" t="s">
        <v>10</v>
      </c>
      <c r="O3" s="18" t="s">
        <v>11</v>
      </c>
    </row>
    <row r="4" spans="1:15" s="1" customFormat="1" ht="21.75" customHeight="1" x14ac:dyDescent="0.3">
      <c r="A4" s="17" t="s">
        <v>3</v>
      </c>
      <c r="B4" s="13">
        <v>2</v>
      </c>
      <c r="C4" s="14">
        <v>3</v>
      </c>
      <c r="D4" s="14">
        <v>4</v>
      </c>
      <c r="E4" s="14">
        <v>5</v>
      </c>
      <c r="F4" s="13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5" s="1" customFormat="1" ht="40.5" customHeight="1" x14ac:dyDescent="0.3">
      <c r="A5" s="126" t="s">
        <v>14</v>
      </c>
      <c r="B5" s="127"/>
      <c r="C5" s="128"/>
      <c r="D5" s="8">
        <f>SUM(E5:G5)</f>
        <v>846831290</v>
      </c>
      <c r="E5" s="8">
        <f>SUM(E6,E12,E16,E25,E31,E33,E35)</f>
        <v>15400900</v>
      </c>
      <c r="F5" s="8">
        <f>SUM(F6,F12,F16,F25,F31,F33)</f>
        <v>161335500</v>
      </c>
      <c r="G5" s="8">
        <f>SUM(G6,G12,G16,G25,G31,G33,G35)</f>
        <v>670094890</v>
      </c>
      <c r="H5" s="8">
        <f>H6+H10+H16+H25</f>
        <v>0</v>
      </c>
      <c r="I5" s="8">
        <f>I6+I10+I16+I25</f>
        <v>0</v>
      </c>
      <c r="J5" s="8">
        <f>J6+J10+J16+J25</f>
        <v>0</v>
      </c>
      <c r="K5" s="8">
        <f>K6+K10+K16+K25</f>
        <v>0</v>
      </c>
      <c r="L5" s="9">
        <f t="shared" ref="L5:L14" si="0">H5/D5*100</f>
        <v>0</v>
      </c>
      <c r="M5" s="9">
        <v>0</v>
      </c>
      <c r="N5" s="16">
        <f>J5*100/F5</f>
        <v>0</v>
      </c>
      <c r="O5" s="16">
        <f>K5/G5*100</f>
        <v>0</v>
      </c>
    </row>
    <row r="6" spans="1:15" s="1" customFormat="1" ht="43.5" customHeight="1" x14ac:dyDescent="0.3">
      <c r="A6" s="15" t="s">
        <v>3</v>
      </c>
      <c r="B6" s="10" t="s">
        <v>29</v>
      </c>
      <c r="C6" s="10"/>
      <c r="D6" s="8">
        <f>SUM(D7:D9)</f>
        <v>13264614</v>
      </c>
      <c r="E6" s="8">
        <f>SUM(E7:E11)</f>
        <v>0</v>
      </c>
      <c r="F6" s="8">
        <f>SUM(F7:F11)</f>
        <v>426800</v>
      </c>
      <c r="G6" s="8">
        <f>SUM(G7:G9)</f>
        <v>12837814</v>
      </c>
      <c r="H6" s="8">
        <f>SUM(H7:H9)</f>
        <v>0</v>
      </c>
      <c r="I6" s="8">
        <f>SUM(I7:I9)</f>
        <v>0</v>
      </c>
      <c r="J6" s="8">
        <f>SUM(J7:J9)</f>
        <v>0</v>
      </c>
      <c r="K6" s="8">
        <f>SUM(K7:K9)</f>
        <v>0</v>
      </c>
      <c r="L6" s="9">
        <f t="shared" si="0"/>
        <v>0</v>
      </c>
      <c r="M6" s="9">
        <v>0</v>
      </c>
      <c r="N6" s="16">
        <v>0</v>
      </c>
      <c r="O6" s="16">
        <f>K6*100/G6</f>
        <v>0</v>
      </c>
    </row>
    <row r="7" spans="1:15" s="1" customFormat="1" ht="67.5" customHeight="1" x14ac:dyDescent="0.3">
      <c r="A7" s="21" t="s">
        <v>4</v>
      </c>
      <c r="B7" s="22" t="s">
        <v>30</v>
      </c>
      <c r="C7" s="23" t="s">
        <v>26</v>
      </c>
      <c r="D7" s="24">
        <f>F7+G7+E7</f>
        <v>6841614</v>
      </c>
      <c r="E7" s="24">
        <v>0</v>
      </c>
      <c r="F7" s="24">
        <v>0</v>
      </c>
      <c r="G7" s="25">
        <v>6841614</v>
      </c>
      <c r="H7" s="24">
        <f>J7+K7+I7</f>
        <v>0</v>
      </c>
      <c r="I7" s="24">
        <v>0</v>
      </c>
      <c r="J7" s="24">
        <v>0</v>
      </c>
      <c r="K7" s="24">
        <v>0</v>
      </c>
      <c r="L7" s="9">
        <f t="shared" si="0"/>
        <v>0</v>
      </c>
      <c r="M7" s="26">
        <v>0</v>
      </c>
      <c r="N7" s="27">
        <v>0</v>
      </c>
      <c r="O7" s="27">
        <f>K7*100/G7</f>
        <v>0</v>
      </c>
    </row>
    <row r="8" spans="1:15" s="1" customFormat="1" ht="81.75" customHeight="1" x14ac:dyDescent="0.3">
      <c r="A8" s="21" t="s">
        <v>5</v>
      </c>
      <c r="B8" s="22" t="s">
        <v>31</v>
      </c>
      <c r="C8" s="23" t="s">
        <v>20</v>
      </c>
      <c r="D8" s="24">
        <f>F8+G8+E8</f>
        <v>426800</v>
      </c>
      <c r="E8" s="24">
        <v>0</v>
      </c>
      <c r="F8" s="24">
        <v>426800</v>
      </c>
      <c r="G8" s="24">
        <v>0</v>
      </c>
      <c r="H8" s="24">
        <f>J8+K8+I8</f>
        <v>0</v>
      </c>
      <c r="I8" s="24">
        <v>0</v>
      </c>
      <c r="J8" s="24">
        <v>0</v>
      </c>
      <c r="K8" s="24">
        <v>0</v>
      </c>
      <c r="L8" s="26">
        <f t="shared" si="0"/>
        <v>0</v>
      </c>
      <c r="M8" s="26">
        <v>0</v>
      </c>
      <c r="N8" s="27">
        <v>0</v>
      </c>
      <c r="O8" s="27">
        <v>0</v>
      </c>
    </row>
    <row r="9" spans="1:15" s="1" customFormat="1" ht="64.5" customHeight="1" x14ac:dyDescent="0.3">
      <c r="A9" s="21" t="s">
        <v>22</v>
      </c>
      <c r="B9" s="22" t="s">
        <v>32</v>
      </c>
      <c r="C9" s="23" t="s">
        <v>20</v>
      </c>
      <c r="D9" s="24">
        <f>F9+G9</f>
        <v>5996200</v>
      </c>
      <c r="E9" s="26">
        <v>0</v>
      </c>
      <c r="F9" s="26">
        <v>0</v>
      </c>
      <c r="G9" s="24">
        <v>5996200</v>
      </c>
      <c r="H9" s="24">
        <f>J9+K9+I9</f>
        <v>0</v>
      </c>
      <c r="I9" s="24">
        <v>0</v>
      </c>
      <c r="J9" s="24">
        <v>0</v>
      </c>
      <c r="K9" s="24">
        <v>0</v>
      </c>
      <c r="L9" s="26">
        <f t="shared" si="0"/>
        <v>0</v>
      </c>
      <c r="M9" s="26">
        <v>0</v>
      </c>
      <c r="N9" s="27">
        <v>0</v>
      </c>
      <c r="O9" s="27">
        <f>K9/G9*100</f>
        <v>0</v>
      </c>
    </row>
    <row r="10" spans="1:15" s="1" customFormat="1" ht="32.25" customHeight="1" x14ac:dyDescent="0.3">
      <c r="A10" s="21" t="s">
        <v>35</v>
      </c>
      <c r="B10" s="22" t="s">
        <v>33</v>
      </c>
      <c r="C10" s="23" t="s">
        <v>26</v>
      </c>
      <c r="D10" s="24">
        <f>F10+G10</f>
        <v>0</v>
      </c>
      <c r="E10" s="26">
        <v>0</v>
      </c>
      <c r="F10" s="26">
        <v>0</v>
      </c>
      <c r="G10" s="24">
        <v>0</v>
      </c>
      <c r="H10" s="24">
        <f>J10+K10+I10</f>
        <v>0</v>
      </c>
      <c r="I10" s="24">
        <v>0</v>
      </c>
      <c r="J10" s="24">
        <v>0</v>
      </c>
      <c r="K10" s="24">
        <v>0</v>
      </c>
      <c r="L10" s="26">
        <v>0</v>
      </c>
      <c r="M10" s="26">
        <v>0</v>
      </c>
      <c r="N10" s="27">
        <v>0</v>
      </c>
      <c r="O10" s="27">
        <v>0</v>
      </c>
    </row>
    <row r="11" spans="1:15" s="1" customFormat="1" ht="32.25" customHeight="1" x14ac:dyDescent="0.3">
      <c r="A11" s="21" t="s">
        <v>36</v>
      </c>
      <c r="B11" s="28" t="s">
        <v>34</v>
      </c>
      <c r="C11" s="23" t="s">
        <v>26</v>
      </c>
      <c r="D11" s="24">
        <f>F11+G11</f>
        <v>0</v>
      </c>
      <c r="E11" s="26">
        <v>0</v>
      </c>
      <c r="F11" s="26">
        <v>0</v>
      </c>
      <c r="G11" s="24">
        <v>0</v>
      </c>
      <c r="H11" s="24">
        <f>J11+K11+I11</f>
        <v>0</v>
      </c>
      <c r="I11" s="24">
        <v>0</v>
      </c>
      <c r="J11" s="24">
        <v>0</v>
      </c>
      <c r="K11" s="24">
        <v>0</v>
      </c>
      <c r="L11" s="26">
        <v>0</v>
      </c>
      <c r="M11" s="26">
        <v>0</v>
      </c>
      <c r="N11" s="27">
        <v>0</v>
      </c>
      <c r="O11" s="27">
        <v>0</v>
      </c>
    </row>
    <row r="12" spans="1:15" s="1" customFormat="1" ht="43.5" customHeight="1" x14ac:dyDescent="0.3">
      <c r="A12" s="29" t="s">
        <v>15</v>
      </c>
      <c r="B12" s="10" t="s">
        <v>37</v>
      </c>
      <c r="C12" s="10"/>
      <c r="D12" s="8">
        <f t="shared" ref="D12:K12" si="1">SUM(D13:D15)</f>
        <v>32255580</v>
      </c>
      <c r="E12" s="8">
        <f t="shared" si="1"/>
        <v>0</v>
      </c>
      <c r="F12" s="8">
        <f t="shared" si="1"/>
        <v>0</v>
      </c>
      <c r="G12" s="8">
        <f t="shared" si="1"/>
        <v>32255580</v>
      </c>
      <c r="H12" s="8">
        <f t="shared" si="1"/>
        <v>148791.20000000001</v>
      </c>
      <c r="I12" s="8">
        <f t="shared" si="1"/>
        <v>0</v>
      </c>
      <c r="J12" s="8">
        <f t="shared" si="1"/>
        <v>0</v>
      </c>
      <c r="K12" s="8">
        <f t="shared" si="1"/>
        <v>148791.20000000001</v>
      </c>
      <c r="L12" s="9">
        <f t="shared" si="0"/>
        <v>0.46128824842089339</v>
      </c>
      <c r="M12" s="9">
        <v>0</v>
      </c>
      <c r="N12" s="16">
        <v>0</v>
      </c>
      <c r="O12" s="16">
        <f>K12*100/G12</f>
        <v>0.46128824842089344</v>
      </c>
    </row>
    <row r="13" spans="1:15" s="1" customFormat="1" ht="32.25" customHeight="1" x14ac:dyDescent="0.3">
      <c r="A13" s="129" t="s">
        <v>6</v>
      </c>
      <c r="B13" s="124" t="s">
        <v>38</v>
      </c>
      <c r="C13" s="30" t="s">
        <v>20</v>
      </c>
      <c r="D13" s="24">
        <f>F13+G13+E13</f>
        <v>23820600</v>
      </c>
      <c r="E13" s="24">
        <v>0</v>
      </c>
      <c r="F13" s="24">
        <v>0</v>
      </c>
      <c r="G13" s="24">
        <v>23820600</v>
      </c>
      <c r="H13" s="24">
        <f>J13+K13+I13</f>
        <v>0</v>
      </c>
      <c r="I13" s="24">
        <v>0</v>
      </c>
      <c r="J13" s="24">
        <v>0</v>
      </c>
      <c r="K13" s="25">
        <v>0</v>
      </c>
      <c r="L13" s="26">
        <f t="shared" si="0"/>
        <v>0</v>
      </c>
      <c r="M13" s="26">
        <v>0</v>
      </c>
      <c r="N13" s="31">
        <v>0</v>
      </c>
      <c r="O13" s="31">
        <f t="shared" ref="O13:O18" si="2">K13/G13*100</f>
        <v>0</v>
      </c>
    </row>
    <row r="14" spans="1:15" s="1" customFormat="1" ht="32.25" customHeight="1" x14ac:dyDescent="0.3">
      <c r="A14" s="130"/>
      <c r="B14" s="125"/>
      <c r="C14" s="23" t="s">
        <v>21</v>
      </c>
      <c r="D14" s="24">
        <f>F14+G14+E14</f>
        <v>1589000</v>
      </c>
      <c r="E14" s="24">
        <v>0</v>
      </c>
      <c r="F14" s="24">
        <v>0</v>
      </c>
      <c r="G14" s="24">
        <v>1589000</v>
      </c>
      <c r="H14" s="24">
        <f>J14+K14+I14</f>
        <v>148791.20000000001</v>
      </c>
      <c r="I14" s="24">
        <v>0</v>
      </c>
      <c r="J14" s="24">
        <v>0</v>
      </c>
      <c r="K14" s="25">
        <v>148791.20000000001</v>
      </c>
      <c r="L14" s="26">
        <f t="shared" si="0"/>
        <v>9.3638263058527382</v>
      </c>
      <c r="M14" s="26">
        <v>0</v>
      </c>
      <c r="N14" s="31">
        <v>0</v>
      </c>
      <c r="O14" s="31">
        <f>K14/G14*100</f>
        <v>9.3638263058527382</v>
      </c>
    </row>
    <row r="15" spans="1:15" s="1" customFormat="1" ht="37.5" customHeight="1" x14ac:dyDescent="0.3">
      <c r="A15" s="32" t="s">
        <v>7</v>
      </c>
      <c r="B15" s="33" t="s">
        <v>39</v>
      </c>
      <c r="C15" s="30" t="s">
        <v>20</v>
      </c>
      <c r="D15" s="24">
        <f>F15+G15+E15</f>
        <v>6845980</v>
      </c>
      <c r="E15" s="24">
        <v>0</v>
      </c>
      <c r="F15" s="24">
        <v>0</v>
      </c>
      <c r="G15" s="24">
        <v>6845980</v>
      </c>
      <c r="H15" s="24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16">
        <v>0</v>
      </c>
      <c r="O15" s="16">
        <v>0</v>
      </c>
    </row>
    <row r="16" spans="1:15" ht="45" customHeight="1" x14ac:dyDescent="0.3">
      <c r="A16" s="29" t="s">
        <v>16</v>
      </c>
      <c r="B16" s="10" t="s">
        <v>40</v>
      </c>
      <c r="C16" s="30"/>
      <c r="D16" s="34">
        <f>SUM(D17:D24)</f>
        <v>5226153</v>
      </c>
      <c r="E16" s="8">
        <f>SUM(E17:E24)</f>
        <v>0</v>
      </c>
      <c r="F16" s="8">
        <f>SUM(F17:F24)</f>
        <v>0</v>
      </c>
      <c r="G16" s="8">
        <f>SUM(G17:G24)</f>
        <v>5226153</v>
      </c>
      <c r="H16" s="8">
        <f>H17+H24</f>
        <v>0</v>
      </c>
      <c r="I16" s="8">
        <f>I17+I24</f>
        <v>0</v>
      </c>
      <c r="J16" s="8">
        <f>J17+J24</f>
        <v>0</v>
      </c>
      <c r="K16" s="8">
        <f>K17+K24</f>
        <v>0</v>
      </c>
      <c r="L16" s="9">
        <f t="shared" ref="L16:L34" si="3">H16/D16*100</f>
        <v>0</v>
      </c>
      <c r="M16" s="9">
        <v>0</v>
      </c>
      <c r="N16" s="16">
        <v>0</v>
      </c>
      <c r="O16" s="16">
        <f t="shared" si="2"/>
        <v>0</v>
      </c>
    </row>
    <row r="17" spans="1:16" ht="110.25" customHeight="1" x14ac:dyDescent="0.3">
      <c r="A17" s="129" t="s">
        <v>17</v>
      </c>
      <c r="B17" s="124" t="s">
        <v>41</v>
      </c>
      <c r="C17" s="35" t="s">
        <v>62</v>
      </c>
      <c r="D17" s="24">
        <f t="shared" ref="D17:D24" si="4">F17+G17+E17</f>
        <v>285000</v>
      </c>
      <c r="E17" s="24">
        <v>0</v>
      </c>
      <c r="F17" s="24">
        <v>0</v>
      </c>
      <c r="G17" s="24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31">
        <v>0</v>
      </c>
      <c r="O17" s="31">
        <f t="shared" si="2"/>
        <v>0</v>
      </c>
    </row>
    <row r="18" spans="1:16" ht="68.25" customHeight="1" x14ac:dyDescent="0.3">
      <c r="A18" s="131"/>
      <c r="B18" s="132"/>
      <c r="C18" s="30" t="s">
        <v>18</v>
      </c>
      <c r="D18" s="24">
        <f t="shared" si="4"/>
        <v>3114453</v>
      </c>
      <c r="E18" s="24">
        <v>0</v>
      </c>
      <c r="F18" s="24">
        <v>0</v>
      </c>
      <c r="G18" s="24">
        <v>3114453</v>
      </c>
      <c r="H18" s="25">
        <f t="shared" si="5"/>
        <v>0</v>
      </c>
      <c r="I18" s="25">
        <v>0</v>
      </c>
      <c r="J18" s="25">
        <v>0</v>
      </c>
      <c r="K18" s="25">
        <v>0</v>
      </c>
      <c r="L18" s="26">
        <f t="shared" si="3"/>
        <v>0</v>
      </c>
      <c r="M18" s="26">
        <v>0</v>
      </c>
      <c r="N18" s="31">
        <v>0</v>
      </c>
      <c r="O18" s="31">
        <f t="shared" si="2"/>
        <v>0</v>
      </c>
    </row>
    <row r="19" spans="1:16" ht="68.25" customHeight="1" x14ac:dyDescent="0.3">
      <c r="A19" s="131"/>
      <c r="B19" s="132"/>
      <c r="C19" s="23" t="s">
        <v>64</v>
      </c>
      <c r="D19" s="24">
        <f t="shared" si="4"/>
        <v>795000</v>
      </c>
      <c r="E19" s="24">
        <v>0</v>
      </c>
      <c r="F19" s="24">
        <v>0</v>
      </c>
      <c r="G19" s="24">
        <v>795000</v>
      </c>
      <c r="H19" s="25">
        <f t="shared" si="5"/>
        <v>395000</v>
      </c>
      <c r="I19" s="25">
        <v>0</v>
      </c>
      <c r="J19" s="25">
        <v>0</v>
      </c>
      <c r="K19" s="25">
        <v>395000</v>
      </c>
      <c r="L19" s="26">
        <f t="shared" si="3"/>
        <v>49.685534591194966</v>
      </c>
      <c r="M19" s="26">
        <v>0</v>
      </c>
      <c r="N19" s="31">
        <v>0</v>
      </c>
      <c r="O19" s="31">
        <f>K19/G19*100</f>
        <v>49.685534591194966</v>
      </c>
    </row>
    <row r="20" spans="1:16" ht="68.25" customHeight="1" x14ac:dyDescent="0.3">
      <c r="A20" s="131"/>
      <c r="B20" s="132"/>
      <c r="C20" s="23" t="s">
        <v>63</v>
      </c>
      <c r="D20" s="24">
        <f t="shared" si="4"/>
        <v>200000</v>
      </c>
      <c r="E20" s="24">
        <v>0</v>
      </c>
      <c r="F20" s="24">
        <v>0</v>
      </c>
      <c r="G20" s="24">
        <v>200000</v>
      </c>
      <c r="H20" s="25">
        <f>I20+J20+K20</f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31">
        <v>0</v>
      </c>
      <c r="O20" s="31">
        <f>K20/G20*100</f>
        <v>0</v>
      </c>
      <c r="P20" s="20"/>
    </row>
    <row r="21" spans="1:16" ht="68.25" customHeight="1" x14ac:dyDescent="0.3">
      <c r="A21" s="131"/>
      <c r="B21" s="132"/>
      <c r="C21" s="30" t="s">
        <v>20</v>
      </c>
      <c r="D21" s="24">
        <f t="shared" si="4"/>
        <v>0</v>
      </c>
      <c r="E21" s="24">
        <v>0</v>
      </c>
      <c r="F21" s="24">
        <v>0</v>
      </c>
      <c r="G21" s="24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31">
        <v>0</v>
      </c>
      <c r="O21" s="31">
        <v>0</v>
      </c>
    </row>
    <row r="22" spans="1:16" ht="68.25" customHeight="1" x14ac:dyDescent="0.3">
      <c r="A22" s="131"/>
      <c r="B22" s="132"/>
      <c r="C22" s="23" t="s">
        <v>26</v>
      </c>
      <c r="D22" s="24">
        <f t="shared" si="4"/>
        <v>0</v>
      </c>
      <c r="E22" s="24">
        <v>0</v>
      </c>
      <c r="F22" s="24">
        <v>0</v>
      </c>
      <c r="G22" s="24">
        <v>0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31">
        <v>0</v>
      </c>
      <c r="O22" s="31">
        <v>0</v>
      </c>
    </row>
    <row r="23" spans="1:16" ht="68.25" customHeight="1" x14ac:dyDescent="0.3">
      <c r="A23" s="130"/>
      <c r="B23" s="125"/>
      <c r="C23" s="23" t="s">
        <v>21</v>
      </c>
      <c r="D23" s="24">
        <f t="shared" si="4"/>
        <v>0</v>
      </c>
      <c r="E23" s="24">
        <v>0</v>
      </c>
      <c r="F23" s="24">
        <v>0</v>
      </c>
      <c r="G23" s="24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31">
        <v>0</v>
      </c>
      <c r="O23" s="31">
        <v>0</v>
      </c>
    </row>
    <row r="24" spans="1:16" ht="58.5" customHeight="1" x14ac:dyDescent="0.3">
      <c r="A24" s="36" t="s">
        <v>23</v>
      </c>
      <c r="B24" s="33" t="s">
        <v>42</v>
      </c>
      <c r="C24" s="30" t="s">
        <v>20</v>
      </c>
      <c r="D24" s="24">
        <f t="shared" si="4"/>
        <v>831700</v>
      </c>
      <c r="E24" s="24">
        <v>0</v>
      </c>
      <c r="F24" s="24">
        <v>0</v>
      </c>
      <c r="G24" s="24">
        <v>831700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f t="shared" si="3"/>
        <v>0</v>
      </c>
      <c r="M24" s="26">
        <v>0</v>
      </c>
      <c r="N24" s="31">
        <v>0</v>
      </c>
      <c r="O24" s="31">
        <v>0</v>
      </c>
    </row>
    <row r="25" spans="1:16" ht="61.5" customHeight="1" x14ac:dyDescent="0.3">
      <c r="A25" s="29" t="s">
        <v>24</v>
      </c>
      <c r="B25" s="10" t="s">
        <v>43</v>
      </c>
      <c r="C25" s="30"/>
      <c r="D25" s="34">
        <f>SUM(D26:D30)</f>
        <v>466744027</v>
      </c>
      <c r="E25" s="8">
        <f>SUM(E26:E30)</f>
        <v>15400900</v>
      </c>
      <c r="F25" s="8">
        <f>SUM(F26:F30)</f>
        <v>118041600</v>
      </c>
      <c r="G25" s="8">
        <f>SUM(G26:G30)</f>
        <v>333301527</v>
      </c>
      <c r="H25" s="8">
        <f>H26</f>
        <v>0</v>
      </c>
      <c r="I25" s="8">
        <f>I26</f>
        <v>0</v>
      </c>
      <c r="J25" s="8">
        <f>J26</f>
        <v>0</v>
      </c>
      <c r="K25" s="8">
        <f>K26</f>
        <v>0</v>
      </c>
      <c r="L25" s="9">
        <f t="shared" si="3"/>
        <v>0</v>
      </c>
      <c r="M25" s="9">
        <v>0</v>
      </c>
      <c r="N25" s="9">
        <v>0</v>
      </c>
      <c r="O25" s="9">
        <f t="shared" ref="O25:O34" si="6">K25/G25*100</f>
        <v>0</v>
      </c>
    </row>
    <row r="26" spans="1:16" ht="45" customHeight="1" x14ac:dyDescent="0.3">
      <c r="A26" s="122" t="s">
        <v>25</v>
      </c>
      <c r="B26" s="124" t="s">
        <v>44</v>
      </c>
      <c r="C26" s="23" t="s">
        <v>20</v>
      </c>
      <c r="D26" s="24">
        <f>F26+G26+E26</f>
        <v>153663100</v>
      </c>
      <c r="E26" s="24">
        <v>0</v>
      </c>
      <c r="F26" s="24">
        <v>9582900</v>
      </c>
      <c r="G26" s="26">
        <v>144080200</v>
      </c>
      <c r="H26" s="25">
        <f>I26+J26+K26</f>
        <v>0</v>
      </c>
      <c r="I26" s="25">
        <v>0</v>
      </c>
      <c r="J26" s="25">
        <v>0</v>
      </c>
      <c r="K26" s="25">
        <v>0</v>
      </c>
      <c r="L26" s="26">
        <f t="shared" si="3"/>
        <v>0</v>
      </c>
      <c r="M26" s="26">
        <v>0</v>
      </c>
      <c r="N26" s="26">
        <v>0</v>
      </c>
      <c r="O26" s="26">
        <f t="shared" si="6"/>
        <v>0</v>
      </c>
    </row>
    <row r="27" spans="1:16" ht="45" customHeight="1" x14ac:dyDescent="0.3">
      <c r="A27" s="123"/>
      <c r="B27" s="125"/>
      <c r="C27" s="23" t="s">
        <v>26</v>
      </c>
      <c r="D27" s="24">
        <f>F27+G27+E27</f>
        <v>0</v>
      </c>
      <c r="E27" s="24">
        <v>0</v>
      </c>
      <c r="F27" s="24">
        <v>0</v>
      </c>
      <c r="G27" s="26">
        <v>0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6" ht="45" customHeight="1" x14ac:dyDescent="0.3">
      <c r="A28" s="36" t="s">
        <v>48</v>
      </c>
      <c r="B28" s="33" t="s">
        <v>45</v>
      </c>
      <c r="C28" s="23" t="s">
        <v>20</v>
      </c>
      <c r="D28" s="24">
        <f>F28+G28+E28</f>
        <v>97882527</v>
      </c>
      <c r="E28" s="24">
        <v>0</v>
      </c>
      <c r="F28" s="24">
        <v>0</v>
      </c>
      <c r="G28" s="26">
        <v>97882527</v>
      </c>
      <c r="H28" s="25">
        <f>I28+J28+K28</f>
        <v>6437.06</v>
      </c>
      <c r="I28" s="25">
        <v>0</v>
      </c>
      <c r="J28" s="25">
        <v>0</v>
      </c>
      <c r="K28" s="25">
        <v>6437.06</v>
      </c>
      <c r="L28" s="26">
        <f t="shared" si="3"/>
        <v>6.576311623013165E-3</v>
      </c>
      <c r="M28" s="26">
        <v>0</v>
      </c>
      <c r="N28" s="26">
        <v>0</v>
      </c>
      <c r="O28" s="26">
        <f t="shared" si="6"/>
        <v>6.576311623013165E-3</v>
      </c>
    </row>
    <row r="29" spans="1:16" ht="45" customHeight="1" x14ac:dyDescent="0.3">
      <c r="A29" s="38" t="s">
        <v>49</v>
      </c>
      <c r="B29" s="22" t="s">
        <v>46</v>
      </c>
      <c r="C29" s="23" t="s">
        <v>20</v>
      </c>
      <c r="D29" s="24">
        <f>F29+G29+E29</f>
        <v>46458400</v>
      </c>
      <c r="E29" s="24">
        <v>15400900</v>
      </c>
      <c r="F29" s="24">
        <v>24088700</v>
      </c>
      <c r="G29" s="26">
        <v>6968800</v>
      </c>
      <c r="H29" s="25">
        <v>0</v>
      </c>
      <c r="I29" s="25">
        <v>0</v>
      </c>
      <c r="J29" s="25">
        <v>0</v>
      </c>
      <c r="K29" s="25">
        <v>0</v>
      </c>
      <c r="L29" s="26">
        <f t="shared" si="3"/>
        <v>0</v>
      </c>
      <c r="M29" s="26">
        <v>0</v>
      </c>
      <c r="N29" s="26">
        <v>0</v>
      </c>
      <c r="O29" s="26">
        <f t="shared" si="6"/>
        <v>0</v>
      </c>
    </row>
    <row r="30" spans="1:16" ht="45" customHeight="1" x14ac:dyDescent="0.3">
      <c r="A30" s="38" t="s">
        <v>50</v>
      </c>
      <c r="B30" s="22" t="s">
        <v>47</v>
      </c>
      <c r="C30" s="23" t="s">
        <v>20</v>
      </c>
      <c r="D30" s="24">
        <f>F30+G30+E30</f>
        <v>168740000</v>
      </c>
      <c r="E30" s="24">
        <v>0</v>
      </c>
      <c r="F30" s="24">
        <v>84370000</v>
      </c>
      <c r="G30" s="26">
        <v>84370000</v>
      </c>
      <c r="H30" s="25">
        <f>I30+J30+K30</f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v>0</v>
      </c>
      <c r="N30" s="26">
        <v>0</v>
      </c>
      <c r="O30" s="26">
        <f t="shared" si="6"/>
        <v>0</v>
      </c>
    </row>
    <row r="31" spans="1:16" ht="47.25" customHeight="1" x14ac:dyDescent="0.3">
      <c r="A31" s="29" t="s">
        <v>51</v>
      </c>
      <c r="B31" s="10" t="s">
        <v>52</v>
      </c>
      <c r="C31" s="30"/>
      <c r="D31" s="34">
        <f>D32</f>
        <v>276241150</v>
      </c>
      <c r="E31" s="8">
        <f t="shared" ref="E31:K35" si="7">E32</f>
        <v>0</v>
      </c>
      <c r="F31" s="8">
        <f t="shared" si="7"/>
        <v>0</v>
      </c>
      <c r="G31" s="8">
        <f t="shared" si="7"/>
        <v>276241150</v>
      </c>
      <c r="H31" s="8">
        <f t="shared" si="7"/>
        <v>7427435.9699999997</v>
      </c>
      <c r="I31" s="8">
        <f t="shared" si="7"/>
        <v>0</v>
      </c>
      <c r="J31" s="8">
        <f t="shared" si="7"/>
        <v>0</v>
      </c>
      <c r="K31" s="8">
        <f t="shared" si="7"/>
        <v>7427435.9699999997</v>
      </c>
      <c r="L31" s="9">
        <f t="shared" si="3"/>
        <v>2.6887507418789705</v>
      </c>
      <c r="M31" s="9">
        <v>0</v>
      </c>
      <c r="N31" s="9">
        <v>0</v>
      </c>
      <c r="O31" s="9">
        <f t="shared" si="6"/>
        <v>2.6887507418789705</v>
      </c>
    </row>
    <row r="32" spans="1:16" ht="45" customHeight="1" x14ac:dyDescent="0.3">
      <c r="A32" s="38" t="s">
        <v>54</v>
      </c>
      <c r="B32" s="22" t="s">
        <v>53</v>
      </c>
      <c r="C32" s="23" t="s">
        <v>20</v>
      </c>
      <c r="D32" s="24">
        <f>F32+G32+E32</f>
        <v>276241150</v>
      </c>
      <c r="E32" s="24">
        <v>0</v>
      </c>
      <c r="F32" s="24">
        <v>0</v>
      </c>
      <c r="G32" s="26">
        <v>276241150</v>
      </c>
      <c r="H32" s="25">
        <f>I32+J32+K32</f>
        <v>7427435.9699999997</v>
      </c>
      <c r="I32" s="25">
        <v>0</v>
      </c>
      <c r="J32" s="25">
        <v>0</v>
      </c>
      <c r="K32" s="25">
        <v>7427435.9699999997</v>
      </c>
      <c r="L32" s="26">
        <f t="shared" si="3"/>
        <v>2.6887507418789705</v>
      </c>
      <c r="M32" s="26">
        <v>0</v>
      </c>
      <c r="N32" s="26">
        <v>0</v>
      </c>
      <c r="O32" s="26">
        <f t="shared" si="6"/>
        <v>2.6887507418789705</v>
      </c>
    </row>
    <row r="33" spans="1:15" ht="114" customHeight="1" x14ac:dyDescent="0.3">
      <c r="A33" s="29" t="s">
        <v>55</v>
      </c>
      <c r="B33" s="10" t="s">
        <v>56</v>
      </c>
      <c r="C33" s="30"/>
      <c r="D33" s="34">
        <f>D34</f>
        <v>53099766</v>
      </c>
      <c r="E33" s="8">
        <f t="shared" si="7"/>
        <v>0</v>
      </c>
      <c r="F33" s="8">
        <f t="shared" si="7"/>
        <v>42867100</v>
      </c>
      <c r="G33" s="8">
        <f t="shared" si="7"/>
        <v>10232666</v>
      </c>
      <c r="H33" s="8">
        <f t="shared" si="7"/>
        <v>0</v>
      </c>
      <c r="I33" s="8">
        <f t="shared" si="7"/>
        <v>0</v>
      </c>
      <c r="J33" s="8">
        <f t="shared" si="7"/>
        <v>0</v>
      </c>
      <c r="K33" s="8">
        <f t="shared" si="7"/>
        <v>0</v>
      </c>
      <c r="L33" s="9">
        <f t="shared" si="3"/>
        <v>0</v>
      </c>
      <c r="M33" s="9">
        <v>0</v>
      </c>
      <c r="N33" s="9">
        <v>0</v>
      </c>
      <c r="O33" s="9">
        <f t="shared" si="6"/>
        <v>0</v>
      </c>
    </row>
    <row r="34" spans="1:15" ht="45" customHeight="1" x14ac:dyDescent="0.3">
      <c r="A34" s="36" t="s">
        <v>58</v>
      </c>
      <c r="B34" s="33" t="s">
        <v>57</v>
      </c>
      <c r="C34" s="23" t="s">
        <v>20</v>
      </c>
      <c r="D34" s="24">
        <f>F34+G34+E34</f>
        <v>53099766</v>
      </c>
      <c r="E34" s="24">
        <v>0</v>
      </c>
      <c r="F34" s="24">
        <v>42867100</v>
      </c>
      <c r="G34" s="26">
        <v>10232666</v>
      </c>
      <c r="H34" s="25">
        <f>I34+J34+K34</f>
        <v>0</v>
      </c>
      <c r="I34" s="25">
        <v>0</v>
      </c>
      <c r="J34" s="25">
        <v>0</v>
      </c>
      <c r="K34" s="25">
        <v>0</v>
      </c>
      <c r="L34" s="26">
        <f t="shared" si="3"/>
        <v>0</v>
      </c>
      <c r="M34" s="26">
        <v>0</v>
      </c>
      <c r="N34" s="26">
        <v>0</v>
      </c>
      <c r="O34" s="26">
        <f t="shared" si="6"/>
        <v>0</v>
      </c>
    </row>
    <row r="35" spans="1:15" ht="45.75" customHeight="1" x14ac:dyDescent="0.3">
      <c r="A35" s="29" t="s">
        <v>59</v>
      </c>
      <c r="B35" s="10" t="s">
        <v>65</v>
      </c>
      <c r="C35" s="30"/>
      <c r="D35" s="34">
        <f>D36</f>
        <v>0</v>
      </c>
      <c r="E35" s="8">
        <f t="shared" si="7"/>
        <v>0</v>
      </c>
      <c r="F35" s="8">
        <f t="shared" si="7"/>
        <v>0</v>
      </c>
      <c r="G35" s="8">
        <f t="shared" si="7"/>
        <v>0</v>
      </c>
      <c r="H35" s="8">
        <f t="shared" si="7"/>
        <v>0</v>
      </c>
      <c r="I35" s="8">
        <f t="shared" si="7"/>
        <v>0</v>
      </c>
      <c r="J35" s="8">
        <f t="shared" si="7"/>
        <v>0</v>
      </c>
      <c r="K35" s="8">
        <f t="shared" si="7"/>
        <v>0</v>
      </c>
      <c r="L35" s="9">
        <v>0</v>
      </c>
      <c r="M35" s="9">
        <v>0</v>
      </c>
      <c r="N35" s="9">
        <v>0</v>
      </c>
      <c r="O35" s="9">
        <v>0</v>
      </c>
    </row>
    <row r="36" spans="1:15" ht="97.5" customHeight="1" x14ac:dyDescent="0.3">
      <c r="A36" s="38" t="s">
        <v>60</v>
      </c>
      <c r="B36" s="22" t="s">
        <v>61</v>
      </c>
      <c r="C36" s="23" t="s">
        <v>20</v>
      </c>
      <c r="D36" s="24">
        <f>F36+G36+E36</f>
        <v>0</v>
      </c>
      <c r="E36" s="24">
        <v>0</v>
      </c>
      <c r="F36" s="24">
        <v>0</v>
      </c>
      <c r="G36" s="26">
        <v>0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v>0</v>
      </c>
      <c r="M36" s="26">
        <v>0</v>
      </c>
      <c r="N36" s="26">
        <v>0</v>
      </c>
      <c r="O36" s="26">
        <v>0</v>
      </c>
    </row>
    <row r="37" spans="1:15" ht="19.5" customHeight="1" x14ac:dyDescent="0.3">
      <c r="A37" s="4"/>
      <c r="B37" s="1"/>
      <c r="C37" s="1"/>
      <c r="D37" s="1"/>
      <c r="E37" s="1"/>
      <c r="F37" s="1"/>
      <c r="G37" s="1"/>
    </row>
    <row r="38" spans="1:15" x14ac:dyDescent="0.3">
      <c r="A38" s="4"/>
      <c r="B38" s="1"/>
      <c r="C38" s="1"/>
      <c r="D38" s="1"/>
      <c r="E38" s="1"/>
      <c r="F38" s="1"/>
      <c r="G38" s="1"/>
    </row>
    <row r="39" spans="1:15" x14ac:dyDescent="0.3">
      <c r="A39" s="4"/>
      <c r="B39" s="1"/>
      <c r="C39" s="1"/>
      <c r="D39" s="1"/>
      <c r="E39" s="1"/>
      <c r="F39" s="1"/>
      <c r="G39" s="1"/>
    </row>
    <row r="40" spans="1:15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7" x14ac:dyDescent="0.3">
      <c r="A49" s="4"/>
      <c r="B49" s="1"/>
      <c r="C49" s="1"/>
      <c r="D49" s="1"/>
      <c r="E49" s="1"/>
      <c r="F49" s="1"/>
      <c r="G49" s="1"/>
    </row>
    <row r="50" spans="1:7" x14ac:dyDescent="0.3">
      <c r="A50" s="4"/>
      <c r="B50" s="1"/>
      <c r="C50" s="1"/>
      <c r="D50" s="1"/>
      <c r="E50" s="1"/>
      <c r="F50" s="1"/>
      <c r="G50" s="1"/>
    </row>
    <row r="51" spans="1:7" x14ac:dyDescent="0.3">
      <c r="A51" s="4"/>
      <c r="B51" s="1"/>
      <c r="C51" s="1"/>
      <c r="D51" s="1"/>
      <c r="E51" s="1"/>
      <c r="F51" s="1"/>
      <c r="G51" s="1"/>
    </row>
    <row r="52" spans="1:7" x14ac:dyDescent="0.3">
      <c r="A52" s="4"/>
      <c r="B52" s="1"/>
      <c r="C52" s="1"/>
      <c r="D52" s="1"/>
      <c r="E52" s="1"/>
      <c r="F52" s="1"/>
      <c r="G52" s="1"/>
    </row>
    <row r="53" spans="1:7" x14ac:dyDescent="0.3">
      <c r="A53" s="4"/>
      <c r="B53" s="1"/>
      <c r="C53" s="1"/>
      <c r="D53" s="1"/>
      <c r="E53" s="1"/>
      <c r="F53" s="1"/>
      <c r="G53" s="1"/>
    </row>
    <row r="54" spans="1:7" x14ac:dyDescent="0.3">
      <c r="A54" s="4"/>
      <c r="B54" s="1"/>
      <c r="C54" s="1"/>
      <c r="D54" s="1"/>
      <c r="E54" s="1"/>
      <c r="F54" s="1"/>
      <c r="G54" s="1"/>
    </row>
    <row r="55" spans="1:7" x14ac:dyDescent="0.3">
      <c r="A55" s="4"/>
      <c r="B55" s="1"/>
      <c r="C55" s="1"/>
      <c r="D55" s="1"/>
      <c r="E55" s="1"/>
      <c r="F55" s="1"/>
      <c r="G55" s="1"/>
    </row>
    <row r="56" spans="1:7" x14ac:dyDescent="0.3">
      <c r="A56" s="4"/>
      <c r="B56" s="1"/>
      <c r="C56" s="1"/>
      <c r="D56" s="1"/>
      <c r="E56" s="1"/>
      <c r="F56" s="1"/>
      <c r="G56" s="1"/>
    </row>
    <row r="57" spans="1:7" x14ac:dyDescent="0.3">
      <c r="A57" s="4"/>
      <c r="B57" s="1"/>
      <c r="C57" s="1"/>
      <c r="D57" s="1"/>
      <c r="E57" s="1"/>
      <c r="F57" s="1"/>
      <c r="G57" s="1"/>
    </row>
    <row r="58" spans="1:7" x14ac:dyDescent="0.3">
      <c r="A58" s="4"/>
      <c r="B58" s="1"/>
      <c r="C58" s="1"/>
      <c r="D58" s="1"/>
      <c r="E58" s="1"/>
      <c r="F58" s="1"/>
      <c r="G58" s="1"/>
    </row>
    <row r="59" spans="1:7" x14ac:dyDescent="0.3">
      <c r="A59" s="4"/>
      <c r="B59" s="1"/>
      <c r="C59" s="1"/>
      <c r="D59" s="1"/>
      <c r="E59" s="1"/>
      <c r="F59" s="1"/>
      <c r="G59" s="1"/>
    </row>
    <row r="60" spans="1:7" x14ac:dyDescent="0.3">
      <c r="A60" s="4"/>
      <c r="B60" s="1"/>
      <c r="C60" s="1"/>
      <c r="D60" s="1"/>
      <c r="E60" s="1"/>
      <c r="F60" s="1"/>
      <c r="G60" s="1"/>
    </row>
    <row r="61" spans="1:7" x14ac:dyDescent="0.3">
      <c r="A61" s="4"/>
      <c r="B61" s="1"/>
      <c r="C61" s="1"/>
      <c r="D61" s="1"/>
      <c r="E61" s="1"/>
      <c r="F61" s="1"/>
      <c r="G61" s="1"/>
    </row>
    <row r="62" spans="1:7" x14ac:dyDescent="0.3">
      <c r="A62" s="4"/>
      <c r="B62" s="1"/>
      <c r="C62" s="1"/>
      <c r="D62" s="1"/>
      <c r="E62" s="1"/>
      <c r="F62" s="1"/>
      <c r="G62" s="1"/>
    </row>
    <row r="63" spans="1:7" x14ac:dyDescent="0.3">
      <c r="A63" s="4"/>
      <c r="B63" s="1"/>
      <c r="C63" s="1"/>
      <c r="D63" s="1"/>
      <c r="E63" s="1"/>
      <c r="F63" s="1"/>
      <c r="G63" s="1"/>
    </row>
    <row r="64" spans="1:7" x14ac:dyDescent="0.3">
      <c r="A64" s="4"/>
      <c r="B64" s="1"/>
      <c r="C64" s="1"/>
      <c r="D64" s="1"/>
      <c r="E64" s="1"/>
      <c r="F64" s="1"/>
      <c r="G64" s="1"/>
    </row>
    <row r="65" spans="1:7" x14ac:dyDescent="0.3">
      <c r="A65" s="4"/>
      <c r="B65" s="1"/>
      <c r="C65" s="1"/>
      <c r="D65" s="1"/>
      <c r="E65" s="1"/>
      <c r="F65" s="1"/>
      <c r="G65" s="1"/>
    </row>
    <row r="66" spans="1:7" x14ac:dyDescent="0.3">
      <c r="A66" s="4"/>
      <c r="B66" s="1"/>
      <c r="C66" s="1"/>
      <c r="D66" s="1"/>
      <c r="E66" s="1"/>
      <c r="F66" s="1"/>
      <c r="G66" s="1"/>
    </row>
    <row r="67" spans="1:7" x14ac:dyDescent="0.3">
      <c r="A67" s="4"/>
      <c r="B67" s="1"/>
      <c r="C67" s="1"/>
      <c r="D67" s="1"/>
      <c r="E67" s="1"/>
      <c r="F67" s="1"/>
      <c r="G67" s="1"/>
    </row>
    <row r="68" spans="1:7" x14ac:dyDescent="0.3">
      <c r="A68" s="4"/>
      <c r="B68" s="1"/>
      <c r="C68" s="1"/>
      <c r="D68" s="1"/>
      <c r="E68" s="1"/>
      <c r="F68" s="1"/>
      <c r="G68" s="1"/>
    </row>
    <row r="69" spans="1:7" x14ac:dyDescent="0.3">
      <c r="A69" s="4"/>
      <c r="B69" s="1"/>
      <c r="C69" s="1"/>
      <c r="D69" s="1"/>
      <c r="E69" s="1"/>
      <c r="F69" s="1"/>
      <c r="G69" s="1"/>
    </row>
    <row r="70" spans="1:7" x14ac:dyDescent="0.3">
      <c r="A70" s="4"/>
      <c r="B70" s="1"/>
      <c r="C70" s="1"/>
      <c r="D70" s="1"/>
      <c r="E70" s="1"/>
      <c r="F70" s="1"/>
      <c r="G70" s="1"/>
    </row>
    <row r="71" spans="1:7" x14ac:dyDescent="0.3">
      <c r="A71" s="4"/>
      <c r="B71" s="1"/>
      <c r="C71" s="1"/>
      <c r="D71" s="1"/>
      <c r="E71" s="1"/>
      <c r="F71" s="1"/>
      <c r="G71" s="1"/>
    </row>
    <row r="72" spans="1:7" x14ac:dyDescent="0.3">
      <c r="A72" s="4"/>
      <c r="B72" s="1"/>
      <c r="C72" s="1"/>
      <c r="D72" s="1"/>
      <c r="E72" s="1"/>
      <c r="F72" s="1"/>
      <c r="G72" s="1"/>
    </row>
    <row r="73" spans="1:7" x14ac:dyDescent="0.3">
      <c r="A73" s="4"/>
      <c r="B73" s="1"/>
      <c r="C73" s="1"/>
      <c r="D73" s="1"/>
      <c r="E73" s="1"/>
      <c r="F73" s="1"/>
      <c r="G73" s="1"/>
    </row>
    <row r="74" spans="1:7" x14ac:dyDescent="0.3">
      <c r="A74" s="4"/>
      <c r="B74" s="1"/>
      <c r="C74" s="1"/>
      <c r="D74" s="1"/>
      <c r="E74" s="1"/>
      <c r="F74" s="1"/>
      <c r="G74" s="1"/>
    </row>
    <row r="75" spans="1:7" x14ac:dyDescent="0.3">
      <c r="A75" s="4"/>
      <c r="B75" s="1"/>
      <c r="C75" s="1"/>
      <c r="D75" s="1"/>
      <c r="E75" s="1"/>
      <c r="F75" s="1"/>
      <c r="G75" s="1"/>
    </row>
    <row r="76" spans="1:7" x14ac:dyDescent="0.3">
      <c r="A76" s="4"/>
      <c r="B76" s="1"/>
      <c r="C76" s="1"/>
      <c r="D76" s="1"/>
      <c r="E76" s="1"/>
      <c r="F76" s="1"/>
      <c r="G76" s="1"/>
    </row>
    <row r="77" spans="1:7" x14ac:dyDescent="0.3">
      <c r="A77" s="4"/>
      <c r="B77" s="1"/>
      <c r="C77" s="1"/>
      <c r="D77" s="1"/>
      <c r="E77" s="1"/>
      <c r="F77" s="1"/>
      <c r="G77" s="1"/>
    </row>
    <row r="78" spans="1:7" x14ac:dyDescent="0.3">
      <c r="A78" s="4"/>
      <c r="B78" s="1"/>
      <c r="C78" s="1"/>
      <c r="D78" s="1"/>
      <c r="E78" s="1"/>
      <c r="F78" s="1"/>
      <c r="G78" s="1"/>
    </row>
    <row r="79" spans="1:7" x14ac:dyDescent="0.3">
      <c r="A79" s="4"/>
      <c r="B79" s="1"/>
      <c r="C79" s="1"/>
      <c r="D79" s="1"/>
      <c r="E79" s="1"/>
      <c r="F79" s="1"/>
      <c r="G79" s="1"/>
    </row>
    <row r="80" spans="1:7" x14ac:dyDescent="0.3">
      <c r="A80" s="4"/>
      <c r="B80" s="1"/>
      <c r="C80" s="1"/>
      <c r="D80" s="1"/>
      <c r="E80" s="1"/>
      <c r="F80" s="1"/>
      <c r="G80" s="1"/>
    </row>
    <row r="81" spans="1:7" x14ac:dyDescent="0.3">
      <c r="A81" s="4"/>
      <c r="B81" s="1"/>
      <c r="C81" s="1"/>
      <c r="D81" s="1"/>
      <c r="E81" s="1"/>
      <c r="F81" s="1"/>
      <c r="G81" s="1"/>
    </row>
    <row r="82" spans="1:7" x14ac:dyDescent="0.3">
      <c r="A82" s="4"/>
      <c r="B82" s="1"/>
      <c r="C82" s="1"/>
      <c r="D82" s="1"/>
      <c r="E82" s="1"/>
      <c r="F82" s="1"/>
      <c r="G82" s="1"/>
    </row>
    <row r="83" spans="1:7" x14ac:dyDescent="0.3">
      <c r="A83" s="4"/>
      <c r="B83" s="1"/>
      <c r="C83" s="1"/>
      <c r="D83" s="1"/>
      <c r="E83" s="1"/>
      <c r="F83" s="1"/>
      <c r="G83" s="1"/>
    </row>
    <row r="84" spans="1:7" x14ac:dyDescent="0.3">
      <c r="A84" s="4"/>
      <c r="B84" s="1"/>
      <c r="C84" s="1"/>
      <c r="D84" s="1"/>
      <c r="E84" s="1"/>
      <c r="F84" s="1"/>
      <c r="G84" s="1"/>
    </row>
    <row r="85" spans="1:7" x14ac:dyDescent="0.3">
      <c r="A85" s="4"/>
      <c r="B85" s="1"/>
      <c r="C85" s="1"/>
      <c r="D85" s="1"/>
      <c r="E85" s="1"/>
      <c r="F85" s="1"/>
      <c r="G85" s="1"/>
    </row>
    <row r="86" spans="1:7" x14ac:dyDescent="0.3">
      <c r="A86" s="4"/>
      <c r="B86" s="1"/>
      <c r="C86" s="1"/>
      <c r="D86" s="1"/>
      <c r="E86" s="1"/>
      <c r="F86" s="1"/>
      <c r="G86" s="1"/>
    </row>
    <row r="87" spans="1:7" x14ac:dyDescent="0.3">
      <c r="A87" s="4"/>
      <c r="B87" s="1"/>
      <c r="C87" s="1"/>
      <c r="D87" s="1"/>
      <c r="E87" s="1"/>
      <c r="F87" s="1"/>
      <c r="G87" s="1"/>
    </row>
    <row r="88" spans="1:7" x14ac:dyDescent="0.3">
      <c r="A88" s="4"/>
      <c r="B88" s="1"/>
      <c r="C88" s="1"/>
      <c r="D88" s="1"/>
      <c r="E88" s="1"/>
      <c r="F88" s="1"/>
      <c r="G88" s="1"/>
    </row>
    <row r="89" spans="1:7" x14ac:dyDescent="0.3">
      <c r="A89" s="4"/>
      <c r="B89" s="1"/>
      <c r="C89" s="1"/>
      <c r="D89" s="1"/>
      <c r="E89" s="1"/>
      <c r="F89" s="1"/>
      <c r="G89" s="1"/>
    </row>
    <row r="90" spans="1:7" x14ac:dyDescent="0.3">
      <c r="A90" s="4"/>
      <c r="B90" s="1"/>
      <c r="C90" s="1"/>
      <c r="D90" s="1"/>
      <c r="E90" s="1"/>
      <c r="F90" s="1"/>
      <c r="G90" s="1"/>
    </row>
    <row r="91" spans="1:7" x14ac:dyDescent="0.3">
      <c r="A91" s="4"/>
      <c r="B91" s="1"/>
      <c r="C91" s="1"/>
      <c r="D91" s="1"/>
      <c r="E91" s="1"/>
      <c r="F91" s="1"/>
      <c r="G91" s="1"/>
    </row>
    <row r="92" spans="1:7" x14ac:dyDescent="0.3">
      <c r="A92" s="4"/>
      <c r="B92" s="1"/>
      <c r="C92" s="1"/>
      <c r="D92" s="1"/>
      <c r="E92" s="1"/>
      <c r="F92" s="1"/>
      <c r="G92" s="1"/>
    </row>
    <row r="93" spans="1:7" x14ac:dyDescent="0.3">
      <c r="A93" s="4"/>
      <c r="B93" s="1"/>
      <c r="C93" s="1"/>
      <c r="D93" s="1"/>
      <c r="E93" s="1"/>
      <c r="F93" s="1"/>
      <c r="G93" s="1"/>
    </row>
    <row r="94" spans="1:7" x14ac:dyDescent="0.3">
      <c r="A94" s="4"/>
      <c r="B94" s="1"/>
      <c r="C94" s="1"/>
      <c r="D94" s="1"/>
      <c r="E94" s="1"/>
      <c r="F94" s="1"/>
      <c r="G94" s="1"/>
    </row>
    <row r="95" spans="1:7" x14ac:dyDescent="0.3">
      <c r="A95" s="4"/>
      <c r="B95" s="1"/>
      <c r="C95" s="1"/>
      <c r="D95" s="1"/>
      <c r="E95" s="1"/>
      <c r="F95" s="1"/>
      <c r="G95" s="1"/>
    </row>
    <row r="96" spans="1:7" x14ac:dyDescent="0.3">
      <c r="A96" s="4"/>
      <c r="B96" s="1"/>
      <c r="C96" s="1"/>
      <c r="D96" s="1"/>
      <c r="E96" s="1"/>
      <c r="F96" s="1"/>
      <c r="G96" s="1"/>
    </row>
    <row r="97" spans="1:7" x14ac:dyDescent="0.3">
      <c r="A97" s="4"/>
      <c r="B97" s="1"/>
      <c r="C97" s="1"/>
      <c r="D97" s="1"/>
      <c r="E97" s="1"/>
      <c r="F97" s="1"/>
      <c r="G97" s="1"/>
    </row>
    <row r="98" spans="1:7" x14ac:dyDescent="0.3">
      <c r="A98" s="4"/>
      <c r="B98" s="1"/>
      <c r="C98" s="1"/>
      <c r="D98" s="1"/>
      <c r="E98" s="1"/>
      <c r="F98" s="1"/>
      <c r="G98" s="1"/>
    </row>
    <row r="99" spans="1:7" x14ac:dyDescent="0.3">
      <c r="A99" s="4"/>
      <c r="B99" s="1"/>
      <c r="C99" s="1"/>
      <c r="D99" s="1"/>
      <c r="E99" s="1"/>
      <c r="F99" s="1"/>
      <c r="G99" s="1"/>
    </row>
    <row r="100" spans="1:7" x14ac:dyDescent="0.3">
      <c r="A100" s="4"/>
      <c r="B100" s="1"/>
      <c r="C100" s="1"/>
      <c r="D100" s="1"/>
      <c r="E100" s="1"/>
      <c r="F100" s="1"/>
      <c r="G100" s="1"/>
    </row>
    <row r="101" spans="1:7" x14ac:dyDescent="0.3">
      <c r="A101" s="4"/>
      <c r="B101" s="1"/>
      <c r="C101" s="1"/>
      <c r="D101" s="1"/>
      <c r="E101" s="1"/>
      <c r="F101" s="1"/>
      <c r="G101" s="1"/>
    </row>
    <row r="102" spans="1:7" x14ac:dyDescent="0.3">
      <c r="A102" s="4"/>
      <c r="B102" s="1"/>
      <c r="C102" s="1"/>
      <c r="D102" s="1"/>
      <c r="E102" s="1"/>
      <c r="F102" s="1"/>
      <c r="G102" s="1"/>
    </row>
    <row r="103" spans="1:7" x14ac:dyDescent="0.3">
      <c r="A103" s="4"/>
      <c r="B103" s="1"/>
      <c r="C103" s="1"/>
      <c r="D103" s="1"/>
      <c r="E103" s="1"/>
      <c r="F103" s="1"/>
      <c r="G103" s="1"/>
    </row>
    <row r="104" spans="1:7" x14ac:dyDescent="0.3">
      <c r="A104" s="4"/>
      <c r="B104" s="1"/>
      <c r="C104" s="1"/>
      <c r="D104" s="1"/>
      <c r="E104" s="1"/>
      <c r="F104" s="1"/>
      <c r="G104" s="1"/>
    </row>
    <row r="105" spans="1:7" x14ac:dyDescent="0.3">
      <c r="A105" s="4"/>
      <c r="B105" s="1"/>
      <c r="C105" s="1"/>
      <c r="D105" s="1"/>
      <c r="E105" s="1"/>
      <c r="F105" s="1"/>
      <c r="G105" s="1"/>
    </row>
    <row r="106" spans="1:7" x14ac:dyDescent="0.3">
      <c r="A106" s="4"/>
      <c r="B106" s="1"/>
      <c r="C106" s="1"/>
      <c r="D106" s="1"/>
      <c r="E106" s="1"/>
      <c r="F106" s="1"/>
      <c r="G106" s="1"/>
    </row>
    <row r="107" spans="1:7" x14ac:dyDescent="0.3">
      <c r="A107" s="4"/>
      <c r="B107" s="1"/>
      <c r="C107" s="1"/>
      <c r="D107" s="1"/>
      <c r="E107" s="1"/>
      <c r="F107" s="1"/>
      <c r="G107" s="1"/>
    </row>
    <row r="108" spans="1:7" x14ac:dyDescent="0.3">
      <c r="A108" s="4"/>
      <c r="B108" s="1"/>
      <c r="C108" s="1"/>
      <c r="D108" s="1"/>
      <c r="E108" s="1"/>
      <c r="F108" s="1"/>
      <c r="G108" s="1"/>
    </row>
    <row r="109" spans="1:7" x14ac:dyDescent="0.3">
      <c r="A109" s="4"/>
      <c r="B109" s="1"/>
      <c r="C109" s="1"/>
      <c r="D109" s="1"/>
      <c r="E109" s="1"/>
      <c r="F109" s="1"/>
      <c r="G109" s="1"/>
    </row>
    <row r="110" spans="1:7" x14ac:dyDescent="0.3">
      <c r="A110" s="4"/>
      <c r="B110" s="1"/>
      <c r="C110" s="1"/>
      <c r="D110" s="1"/>
      <c r="E110" s="1"/>
      <c r="F110" s="1"/>
      <c r="G110" s="1"/>
    </row>
    <row r="111" spans="1:7" x14ac:dyDescent="0.3">
      <c r="A111" s="4"/>
      <c r="B111" s="1"/>
      <c r="C111" s="1"/>
      <c r="D111" s="1"/>
      <c r="E111" s="1"/>
      <c r="F111" s="1"/>
      <c r="G111" s="1"/>
    </row>
    <row r="112" spans="1:7" x14ac:dyDescent="0.3">
      <c r="A112" s="4"/>
      <c r="B112" s="1"/>
      <c r="C112" s="1"/>
      <c r="D112" s="1"/>
      <c r="E112" s="1"/>
      <c r="F112" s="1"/>
      <c r="G112" s="1"/>
    </row>
    <row r="113" spans="1:7" x14ac:dyDescent="0.3">
      <c r="A113" s="4"/>
      <c r="B113" s="1"/>
      <c r="C113" s="1"/>
      <c r="D113" s="1"/>
      <c r="E113" s="1"/>
      <c r="F113" s="1"/>
      <c r="G113" s="1"/>
    </row>
    <row r="114" spans="1:7" x14ac:dyDescent="0.3">
      <c r="A114" s="4"/>
      <c r="B114" s="1"/>
      <c r="C114" s="1"/>
      <c r="D114" s="1"/>
      <c r="E114" s="1"/>
      <c r="F114" s="1"/>
      <c r="G114" s="1"/>
    </row>
    <row r="115" spans="1:7" x14ac:dyDescent="0.3">
      <c r="A115" s="4"/>
      <c r="B115" s="1"/>
      <c r="C115" s="1"/>
      <c r="D115" s="1"/>
      <c r="E115" s="1"/>
      <c r="F115" s="1"/>
      <c r="G115" s="1"/>
    </row>
    <row r="116" spans="1:7" x14ac:dyDescent="0.3">
      <c r="A116" s="4"/>
      <c r="B116" s="1"/>
      <c r="C116" s="1"/>
      <c r="D116" s="1"/>
      <c r="E116" s="1"/>
      <c r="F116" s="1"/>
      <c r="G116" s="1"/>
    </row>
    <row r="117" spans="1:7" x14ac:dyDescent="0.3">
      <c r="A117" s="4"/>
      <c r="B117" s="1"/>
      <c r="C117" s="1"/>
      <c r="D117" s="1"/>
      <c r="E117" s="1"/>
      <c r="F117" s="1"/>
      <c r="G117" s="1"/>
    </row>
    <row r="118" spans="1:7" x14ac:dyDescent="0.3">
      <c r="A118" s="4"/>
      <c r="B118" s="1"/>
      <c r="C118" s="1"/>
      <c r="D118" s="1"/>
      <c r="E118" s="1"/>
      <c r="F118" s="1"/>
      <c r="G118" s="1"/>
    </row>
    <row r="119" spans="1:7" x14ac:dyDescent="0.3">
      <c r="A119" s="4"/>
      <c r="B119" s="1"/>
      <c r="C119" s="1"/>
      <c r="D119" s="1"/>
      <c r="E119" s="1"/>
      <c r="F119" s="1"/>
      <c r="G119" s="1"/>
    </row>
    <row r="120" spans="1:7" x14ac:dyDescent="0.3">
      <c r="A120" s="4"/>
      <c r="B120" s="1"/>
      <c r="C120" s="1"/>
      <c r="D120" s="1"/>
      <c r="E120" s="1"/>
      <c r="F120" s="1"/>
      <c r="G120" s="1"/>
    </row>
    <row r="121" spans="1:7" x14ac:dyDescent="0.3">
      <c r="A121" s="4"/>
      <c r="B121" s="1"/>
      <c r="C121" s="1"/>
      <c r="D121" s="1"/>
      <c r="E121" s="1"/>
      <c r="F121" s="1"/>
      <c r="G121" s="1"/>
    </row>
    <row r="122" spans="1:7" x14ac:dyDescent="0.3">
      <c r="A122" s="4"/>
      <c r="B122" s="1"/>
      <c r="C122" s="1"/>
      <c r="D122" s="1"/>
      <c r="E122" s="1"/>
      <c r="F122" s="1"/>
      <c r="G122" s="1"/>
    </row>
    <row r="123" spans="1:7" x14ac:dyDescent="0.3">
      <c r="A123" s="4"/>
      <c r="B123" s="1"/>
      <c r="C123" s="1"/>
      <c r="D123" s="1"/>
      <c r="E123" s="1"/>
      <c r="F123" s="1"/>
      <c r="G123" s="1"/>
    </row>
    <row r="124" spans="1:7" x14ac:dyDescent="0.3">
      <c r="A124" s="4"/>
      <c r="B124" s="1"/>
      <c r="C124" s="1"/>
      <c r="D124" s="1"/>
      <c r="E124" s="1"/>
      <c r="F124" s="1"/>
      <c r="G124" s="1"/>
    </row>
    <row r="125" spans="1:7" x14ac:dyDescent="0.3">
      <c r="A125" s="4"/>
      <c r="B125" s="1"/>
      <c r="C125" s="1"/>
      <c r="D125" s="1"/>
      <c r="E125" s="1"/>
      <c r="F125" s="1"/>
      <c r="G125" s="1"/>
    </row>
    <row r="126" spans="1:7" x14ac:dyDescent="0.3">
      <c r="A126" s="4"/>
      <c r="B126" s="1"/>
      <c r="C126" s="1"/>
      <c r="D126" s="1"/>
      <c r="E126" s="1"/>
      <c r="F126" s="1"/>
      <c r="G126" s="1"/>
    </row>
    <row r="127" spans="1:7" x14ac:dyDescent="0.3">
      <c r="A127" s="4"/>
      <c r="B127" s="1"/>
      <c r="C127" s="1"/>
      <c r="D127" s="1"/>
      <c r="E127" s="1"/>
      <c r="F127" s="1"/>
      <c r="G127" s="1"/>
    </row>
    <row r="128" spans="1:7" x14ac:dyDescent="0.3">
      <c r="A128" s="4"/>
      <c r="B128" s="1"/>
      <c r="C128" s="1"/>
      <c r="D128" s="1"/>
      <c r="E128" s="1"/>
      <c r="F128" s="1"/>
      <c r="G128" s="1"/>
    </row>
    <row r="129" spans="1:7" x14ac:dyDescent="0.3">
      <c r="A129" s="4"/>
      <c r="B129" s="1"/>
      <c r="C129" s="1"/>
      <c r="D129" s="1"/>
      <c r="E129" s="1"/>
      <c r="F129" s="1"/>
      <c r="G129" s="1"/>
    </row>
    <row r="130" spans="1:7" x14ac:dyDescent="0.3">
      <c r="A130" s="4"/>
      <c r="B130" s="1"/>
      <c r="C130" s="1"/>
      <c r="D130" s="1"/>
      <c r="E130" s="1"/>
      <c r="F130" s="1"/>
      <c r="G130" s="1"/>
    </row>
    <row r="131" spans="1:7" x14ac:dyDescent="0.3">
      <c r="A131" s="4"/>
      <c r="B131" s="1"/>
      <c r="C131" s="1"/>
      <c r="D131" s="1"/>
      <c r="E131" s="1"/>
      <c r="F131" s="1"/>
      <c r="G131" s="1"/>
    </row>
    <row r="132" spans="1:7" x14ac:dyDescent="0.3">
      <c r="A132" s="4"/>
      <c r="B132" s="1"/>
      <c r="C132" s="1"/>
      <c r="D132" s="1"/>
      <c r="E132" s="1"/>
      <c r="F132" s="1"/>
      <c r="G132" s="1"/>
    </row>
    <row r="133" spans="1:7" x14ac:dyDescent="0.3">
      <c r="A133" s="4"/>
      <c r="B133" s="1"/>
      <c r="C133" s="1"/>
      <c r="D133" s="1"/>
      <c r="E133" s="1"/>
      <c r="F133" s="1"/>
      <c r="G133" s="1"/>
    </row>
    <row r="134" spans="1:7" x14ac:dyDescent="0.3">
      <c r="A134" s="4"/>
      <c r="B134" s="1"/>
      <c r="C134" s="1"/>
      <c r="D134" s="1"/>
      <c r="E134" s="1"/>
      <c r="F134" s="1"/>
      <c r="G134" s="1"/>
    </row>
    <row r="135" spans="1:7" x14ac:dyDescent="0.3">
      <c r="A135" s="4"/>
      <c r="B135" s="1"/>
      <c r="C135" s="1"/>
      <c r="D135" s="1"/>
      <c r="E135" s="1"/>
      <c r="F135" s="1"/>
      <c r="G135" s="1"/>
    </row>
    <row r="136" spans="1:7" x14ac:dyDescent="0.3">
      <c r="A136" s="4"/>
      <c r="B136" s="1"/>
      <c r="C136" s="1"/>
      <c r="D136" s="1"/>
      <c r="E136" s="1"/>
      <c r="F136" s="1"/>
      <c r="G136" s="1"/>
    </row>
    <row r="137" spans="1:7" x14ac:dyDescent="0.3">
      <c r="A137" s="4"/>
      <c r="B137" s="1"/>
      <c r="C137" s="1"/>
      <c r="D137" s="1"/>
      <c r="E137" s="1"/>
      <c r="F137" s="1"/>
      <c r="G137" s="1"/>
    </row>
    <row r="138" spans="1:7" x14ac:dyDescent="0.3">
      <c r="A138" s="4"/>
      <c r="B138" s="1"/>
      <c r="C138" s="1"/>
      <c r="D138" s="1"/>
      <c r="E138" s="1"/>
      <c r="F138" s="1"/>
      <c r="G138" s="1"/>
    </row>
    <row r="139" spans="1:7" x14ac:dyDescent="0.3">
      <c r="A139" s="4"/>
      <c r="B139" s="1"/>
      <c r="C139" s="1"/>
      <c r="D139" s="1"/>
      <c r="E139" s="1"/>
      <c r="F139" s="1"/>
      <c r="G139" s="1"/>
    </row>
    <row r="140" spans="1:7" x14ac:dyDescent="0.3">
      <c r="A140" s="4"/>
      <c r="B140" s="1"/>
      <c r="C140" s="1"/>
      <c r="D140" s="1"/>
      <c r="E140" s="1"/>
      <c r="F140" s="1"/>
      <c r="G140" s="1"/>
    </row>
    <row r="141" spans="1:7" x14ac:dyDescent="0.3">
      <c r="A141" s="4"/>
      <c r="B141" s="1"/>
      <c r="C141" s="1"/>
      <c r="D141" s="1"/>
      <c r="E141" s="1"/>
      <c r="F141" s="1"/>
      <c r="G141" s="1"/>
    </row>
    <row r="142" spans="1:7" x14ac:dyDescent="0.3">
      <c r="A142" s="4"/>
      <c r="B142" s="1"/>
      <c r="C142" s="1"/>
      <c r="D142" s="1"/>
      <c r="E142" s="1"/>
      <c r="F142" s="1"/>
      <c r="G142" s="1"/>
    </row>
    <row r="143" spans="1:7" x14ac:dyDescent="0.3">
      <c r="A143" s="4"/>
      <c r="B143" s="1"/>
      <c r="C143" s="1"/>
      <c r="D143" s="1"/>
      <c r="E143" s="1"/>
      <c r="F143" s="1"/>
      <c r="G143" s="1"/>
    </row>
    <row r="144" spans="1:7" x14ac:dyDescent="0.3">
      <c r="A144" s="4"/>
      <c r="B144" s="1"/>
      <c r="C144" s="1"/>
      <c r="D144" s="1"/>
      <c r="E144" s="1"/>
      <c r="F144" s="1"/>
      <c r="G144" s="1"/>
    </row>
    <row r="145" spans="1:7" x14ac:dyDescent="0.3">
      <c r="A145" s="4"/>
      <c r="B145" s="1"/>
      <c r="C145" s="1"/>
      <c r="D145" s="1"/>
      <c r="E145" s="1"/>
      <c r="F145" s="1"/>
      <c r="G145" s="1"/>
    </row>
    <row r="146" spans="1:7" x14ac:dyDescent="0.3">
      <c r="A146" s="4"/>
      <c r="B146" s="1"/>
      <c r="C146" s="1"/>
      <c r="D146" s="1"/>
      <c r="E146" s="1"/>
      <c r="F146" s="1"/>
      <c r="G146" s="1"/>
    </row>
    <row r="147" spans="1:7" x14ac:dyDescent="0.3">
      <c r="A147" s="4"/>
      <c r="B147" s="1"/>
      <c r="C147" s="1"/>
      <c r="D147" s="1"/>
      <c r="E147" s="1"/>
      <c r="F147" s="1"/>
      <c r="G147" s="1"/>
    </row>
    <row r="148" spans="1:7" x14ac:dyDescent="0.3">
      <c r="A148" s="4"/>
      <c r="B148" s="1"/>
      <c r="C148" s="1"/>
      <c r="D148" s="1"/>
      <c r="E148" s="1"/>
      <c r="F148" s="1"/>
      <c r="G148" s="1"/>
    </row>
    <row r="149" spans="1:7" x14ac:dyDescent="0.3">
      <c r="A149" s="4"/>
      <c r="B149" s="1"/>
      <c r="C149" s="1"/>
      <c r="D149" s="1"/>
      <c r="E149" s="1"/>
      <c r="F149" s="1"/>
      <c r="G149" s="1"/>
    </row>
    <row r="150" spans="1:7" x14ac:dyDescent="0.3">
      <c r="A150" s="4"/>
      <c r="B150" s="1"/>
      <c r="C150" s="1"/>
      <c r="D150" s="1"/>
      <c r="E150" s="1"/>
      <c r="F150" s="1"/>
      <c r="G150" s="1"/>
    </row>
    <row r="151" spans="1:7" x14ac:dyDescent="0.3">
      <c r="A151" s="4"/>
      <c r="B151" s="1"/>
      <c r="C151" s="1"/>
      <c r="D151" s="1"/>
      <c r="E151" s="1"/>
      <c r="F151" s="1"/>
      <c r="G151" s="1"/>
    </row>
    <row r="152" spans="1:7" x14ac:dyDescent="0.3">
      <c r="A152" s="4"/>
      <c r="B152" s="1"/>
      <c r="C152" s="1"/>
      <c r="D152" s="1"/>
      <c r="E152" s="1"/>
      <c r="F152" s="1"/>
      <c r="G152" s="1"/>
    </row>
    <row r="153" spans="1:7" x14ac:dyDescent="0.3">
      <c r="A153" s="4"/>
      <c r="B153" s="1"/>
      <c r="C153" s="1"/>
      <c r="D153" s="1"/>
      <c r="E153" s="1"/>
      <c r="F153" s="1"/>
      <c r="G153" s="1"/>
    </row>
    <row r="154" spans="1:7" x14ac:dyDescent="0.3">
      <c r="A154" s="4"/>
      <c r="B154" s="1"/>
      <c r="C154" s="1"/>
      <c r="D154" s="1"/>
      <c r="E154" s="1"/>
      <c r="F154" s="1"/>
      <c r="G154" s="1"/>
    </row>
    <row r="155" spans="1:7" x14ac:dyDescent="0.3">
      <c r="A155" s="4"/>
      <c r="B155" s="1"/>
      <c r="C155" s="1"/>
      <c r="D155" s="1"/>
      <c r="E155" s="1"/>
      <c r="F155" s="1"/>
      <c r="G155" s="1"/>
    </row>
    <row r="156" spans="1:7" x14ac:dyDescent="0.3">
      <c r="A156" s="4"/>
      <c r="B156" s="1"/>
      <c r="C156" s="1"/>
      <c r="D156" s="1"/>
      <c r="E156" s="1"/>
      <c r="F156" s="1"/>
      <c r="G156" s="1"/>
    </row>
    <row r="157" spans="1:7" x14ac:dyDescent="0.3">
      <c r="A157" s="4"/>
      <c r="B157" s="1"/>
      <c r="C157" s="1"/>
      <c r="D157" s="1"/>
      <c r="E157" s="1"/>
      <c r="F157" s="1"/>
      <c r="G157" s="1"/>
    </row>
    <row r="158" spans="1:7" x14ac:dyDescent="0.3">
      <c r="A158" s="4"/>
      <c r="B158" s="1"/>
      <c r="C158" s="1"/>
      <c r="D158" s="1"/>
      <c r="E158" s="1"/>
      <c r="F158" s="1"/>
      <c r="G158" s="1"/>
    </row>
    <row r="159" spans="1:7" x14ac:dyDescent="0.3">
      <c r="A159" s="4"/>
      <c r="B159" s="1"/>
      <c r="C159" s="1"/>
      <c r="D159" s="1"/>
      <c r="E159" s="1"/>
      <c r="F159" s="1"/>
      <c r="G159" s="1"/>
    </row>
    <row r="160" spans="1:7" x14ac:dyDescent="0.3">
      <c r="A160" s="4"/>
      <c r="B160" s="1"/>
      <c r="C160" s="1"/>
      <c r="D160" s="1"/>
      <c r="E160" s="1"/>
      <c r="F160" s="1"/>
      <c r="G160" s="1"/>
    </row>
    <row r="161" spans="1:7" x14ac:dyDescent="0.3">
      <c r="A161" s="4"/>
      <c r="B161" s="1"/>
      <c r="C161" s="1"/>
      <c r="D161" s="1"/>
      <c r="E161" s="1"/>
      <c r="F161" s="1"/>
      <c r="G161" s="1"/>
    </row>
    <row r="162" spans="1:7" x14ac:dyDescent="0.3">
      <c r="A162" s="4"/>
      <c r="B162" s="1"/>
      <c r="C162" s="1"/>
      <c r="D162" s="1"/>
      <c r="E162" s="1"/>
      <c r="F162" s="1"/>
      <c r="G162" s="1"/>
    </row>
    <row r="163" spans="1:7" x14ac:dyDescent="0.3">
      <c r="A163" s="4"/>
      <c r="B163" s="1"/>
      <c r="C163" s="1"/>
      <c r="D163" s="1"/>
      <c r="E163" s="1"/>
      <c r="F163" s="1"/>
      <c r="G163" s="1"/>
    </row>
    <row r="164" spans="1:7" x14ac:dyDescent="0.3">
      <c r="A164" s="4"/>
      <c r="B164" s="1"/>
      <c r="C164" s="1"/>
      <c r="D164" s="1"/>
      <c r="E164" s="1"/>
      <c r="F164" s="1"/>
      <c r="G164" s="1"/>
    </row>
    <row r="165" spans="1:7" x14ac:dyDescent="0.3">
      <c r="A165" s="4"/>
      <c r="B165" s="1"/>
      <c r="C165" s="1"/>
      <c r="D165" s="1"/>
      <c r="E165" s="1"/>
      <c r="F165" s="1"/>
      <c r="G165" s="1"/>
    </row>
    <row r="166" spans="1:7" x14ac:dyDescent="0.3">
      <c r="A166" s="4"/>
      <c r="B166" s="1"/>
      <c r="C166" s="1"/>
      <c r="D166" s="1"/>
      <c r="E166" s="1"/>
      <c r="F166" s="1"/>
      <c r="G166" s="1"/>
    </row>
    <row r="167" spans="1:7" x14ac:dyDescent="0.3">
      <c r="A167" s="4"/>
      <c r="B167" s="1"/>
      <c r="C167" s="1"/>
      <c r="D167" s="1"/>
      <c r="E167" s="1"/>
      <c r="F167" s="1"/>
      <c r="G167" s="1"/>
    </row>
    <row r="168" spans="1:7" x14ac:dyDescent="0.3">
      <c r="A168" s="4"/>
      <c r="B168" s="1"/>
      <c r="C168" s="1"/>
      <c r="D168" s="1"/>
      <c r="E168" s="1"/>
      <c r="F168" s="1"/>
      <c r="G168" s="1"/>
    </row>
    <row r="169" spans="1:7" x14ac:dyDescent="0.3">
      <c r="A169" s="4"/>
      <c r="B169" s="1"/>
      <c r="C169" s="1"/>
      <c r="D169" s="1"/>
      <c r="E169" s="1"/>
      <c r="F169" s="1"/>
      <c r="G169" s="1"/>
    </row>
    <row r="170" spans="1:7" x14ac:dyDescent="0.3">
      <c r="A170" s="4"/>
      <c r="B170" s="1"/>
      <c r="C170" s="1"/>
      <c r="D170" s="1"/>
      <c r="E170" s="1"/>
      <c r="F170" s="1"/>
      <c r="G170" s="1"/>
    </row>
    <row r="171" spans="1:7" x14ac:dyDescent="0.3">
      <c r="A171" s="4"/>
      <c r="B171" s="1"/>
      <c r="C171" s="1"/>
      <c r="D171" s="1"/>
      <c r="E171" s="1"/>
      <c r="F171" s="1"/>
      <c r="G171" s="1"/>
    </row>
    <row r="172" spans="1:7" x14ac:dyDescent="0.3">
      <c r="A172" s="4"/>
      <c r="B172" s="1"/>
      <c r="C172" s="1"/>
      <c r="D172" s="1"/>
      <c r="E172" s="1"/>
      <c r="F172" s="1"/>
      <c r="G172" s="1"/>
    </row>
    <row r="173" spans="1:7" x14ac:dyDescent="0.3">
      <c r="A173" s="4"/>
      <c r="B173" s="1"/>
      <c r="C173" s="1"/>
      <c r="D173" s="1"/>
      <c r="E173" s="1"/>
      <c r="F173" s="1"/>
      <c r="G173" s="1"/>
    </row>
    <row r="174" spans="1:7" x14ac:dyDescent="0.3">
      <c r="A174" s="4"/>
      <c r="B174" s="1"/>
      <c r="C174" s="1"/>
      <c r="D174" s="1"/>
      <c r="E174" s="1"/>
      <c r="F174" s="1"/>
      <c r="G174" s="1"/>
    </row>
    <row r="175" spans="1:7" x14ac:dyDescent="0.3">
      <c r="A175" s="4"/>
      <c r="B175" s="1"/>
      <c r="C175" s="1"/>
      <c r="D175" s="1"/>
      <c r="E175" s="1"/>
      <c r="F175" s="1"/>
      <c r="G175" s="1"/>
    </row>
    <row r="176" spans="1:7" x14ac:dyDescent="0.3">
      <c r="A176" s="4"/>
      <c r="B176" s="1"/>
      <c r="C176" s="1"/>
      <c r="D176" s="1"/>
      <c r="E176" s="1"/>
      <c r="F176" s="1"/>
      <c r="G176" s="1"/>
    </row>
    <row r="177" spans="1:7" x14ac:dyDescent="0.3">
      <c r="A177" s="4"/>
      <c r="B177" s="1"/>
      <c r="C177" s="1"/>
      <c r="D177" s="1"/>
      <c r="E177" s="1"/>
      <c r="F177" s="1"/>
      <c r="G177" s="1"/>
    </row>
    <row r="178" spans="1:7" x14ac:dyDescent="0.3">
      <c r="A178" s="4"/>
      <c r="B178" s="1"/>
      <c r="C178" s="1"/>
      <c r="D178" s="1"/>
      <c r="E178" s="1"/>
      <c r="F178" s="1"/>
      <c r="G178" s="1"/>
    </row>
    <row r="179" spans="1:7" x14ac:dyDescent="0.3">
      <c r="A179" s="4"/>
      <c r="B179" s="1"/>
      <c r="C179" s="1"/>
      <c r="D179" s="1"/>
      <c r="E179" s="1"/>
      <c r="F179" s="1"/>
      <c r="G179" s="1"/>
    </row>
    <row r="180" spans="1:7" x14ac:dyDescent="0.3">
      <c r="A180" s="4"/>
      <c r="B180" s="1"/>
      <c r="C180" s="1"/>
      <c r="D180" s="1"/>
      <c r="E180" s="1"/>
      <c r="F180" s="1"/>
      <c r="G180" s="1"/>
    </row>
    <row r="181" spans="1:7" x14ac:dyDescent="0.3">
      <c r="A181" s="4"/>
      <c r="B181" s="1"/>
      <c r="C181" s="1"/>
      <c r="D181" s="1"/>
      <c r="E181" s="1"/>
      <c r="F181" s="1"/>
      <c r="G181" s="1"/>
    </row>
    <row r="182" spans="1:7" x14ac:dyDescent="0.3">
      <c r="A182" s="4"/>
      <c r="B182" s="1"/>
      <c r="C182" s="1"/>
      <c r="D182" s="1"/>
      <c r="E182" s="1"/>
      <c r="F182" s="1"/>
      <c r="G182" s="1"/>
    </row>
    <row r="183" spans="1:7" x14ac:dyDescent="0.3">
      <c r="A183" s="4"/>
      <c r="B183" s="1"/>
      <c r="C183" s="1"/>
      <c r="D183" s="1"/>
      <c r="E183" s="1"/>
      <c r="F183" s="1"/>
      <c r="G183" s="1"/>
    </row>
    <row r="184" spans="1:7" x14ac:dyDescent="0.3">
      <c r="A184" s="4"/>
      <c r="B184" s="1"/>
      <c r="C184" s="1"/>
      <c r="D184" s="1"/>
      <c r="E184" s="1"/>
      <c r="F184" s="1"/>
      <c r="G184" s="1"/>
    </row>
    <row r="185" spans="1:7" x14ac:dyDescent="0.3">
      <c r="A185" s="4"/>
      <c r="B185" s="1"/>
      <c r="C185" s="1"/>
      <c r="D185" s="1"/>
      <c r="E185" s="1"/>
      <c r="F185" s="1"/>
      <c r="G185" s="1"/>
    </row>
    <row r="186" spans="1:7" x14ac:dyDescent="0.3">
      <c r="A186" s="4"/>
      <c r="B186" s="1"/>
      <c r="C186" s="1"/>
      <c r="D186" s="1"/>
      <c r="E186" s="1"/>
      <c r="F186" s="1"/>
      <c r="G186" s="1"/>
    </row>
    <row r="187" spans="1:7" x14ac:dyDescent="0.3">
      <c r="A187" s="4"/>
      <c r="B187" s="1"/>
      <c r="C187" s="1"/>
      <c r="D187" s="1"/>
      <c r="E187" s="1"/>
      <c r="F187" s="1"/>
      <c r="G187" s="1"/>
    </row>
    <row r="188" spans="1:7" x14ac:dyDescent="0.3">
      <c r="A188" s="4"/>
      <c r="B188" s="1"/>
      <c r="C188" s="1"/>
      <c r="D188" s="1"/>
      <c r="E188" s="1"/>
      <c r="F188" s="1"/>
      <c r="G188" s="1"/>
    </row>
  </sheetData>
  <mergeCells count="13">
    <mergeCell ref="A5:C5"/>
    <mergeCell ref="A1:O1"/>
    <mergeCell ref="A2:A3"/>
    <mergeCell ref="C2:C3"/>
    <mergeCell ref="D2:G2"/>
    <mergeCell ref="H2:K2"/>
    <mergeCell ref="L2:O2"/>
    <mergeCell ref="B26:B27"/>
    <mergeCell ref="A26:A27"/>
    <mergeCell ref="B13:B14"/>
    <mergeCell ref="A13:A14"/>
    <mergeCell ref="B17:B23"/>
    <mergeCell ref="A17:A23"/>
  </mergeCells>
  <phoneticPr fontId="0" type="noConversion"/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view="pageBreakPreview" zoomScale="70" zoomScaleNormal="70" zoomScaleSheetLayoutView="70" workbookViewId="0">
      <pane ySplit="3" topLeftCell="A4" activePane="bottomLeft" state="frozen"/>
      <selection pane="bottomLeft" activeCell="B8" sqref="B8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2" width="13.7109375" style="6" customWidth="1"/>
    <col min="13" max="13" width="15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6" s="3" customFormat="1" ht="44.25" customHeight="1" x14ac:dyDescent="0.3">
      <c r="A1" s="133" t="s">
        <v>90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6" s="1" customFormat="1" ht="36" customHeight="1" x14ac:dyDescent="0.3">
      <c r="A2" s="135" t="s">
        <v>0</v>
      </c>
      <c r="B2" s="11" t="s">
        <v>1</v>
      </c>
      <c r="C2" s="136" t="s">
        <v>8</v>
      </c>
      <c r="D2" s="137" t="s">
        <v>101</v>
      </c>
      <c r="E2" s="138"/>
      <c r="F2" s="138"/>
      <c r="G2" s="138"/>
      <c r="H2" s="139" t="s">
        <v>102</v>
      </c>
      <c r="I2" s="140"/>
      <c r="J2" s="140"/>
      <c r="K2" s="141"/>
      <c r="L2" s="142" t="s">
        <v>12</v>
      </c>
      <c r="M2" s="142"/>
      <c r="N2" s="142"/>
      <c r="O2" s="142"/>
    </row>
    <row r="3" spans="1:16" s="1" customFormat="1" ht="39.75" customHeight="1" x14ac:dyDescent="0.3">
      <c r="A3" s="135"/>
      <c r="B3" s="12" t="s">
        <v>2</v>
      </c>
      <c r="C3" s="136"/>
      <c r="D3" s="120" t="s">
        <v>9</v>
      </c>
      <c r="E3" s="120" t="s">
        <v>19</v>
      </c>
      <c r="F3" s="120" t="s">
        <v>10</v>
      </c>
      <c r="G3" s="120" t="s">
        <v>11</v>
      </c>
      <c r="H3" s="120" t="s">
        <v>9</v>
      </c>
      <c r="I3" s="120" t="s">
        <v>19</v>
      </c>
      <c r="J3" s="120" t="s">
        <v>10</v>
      </c>
      <c r="K3" s="120" t="s">
        <v>11</v>
      </c>
      <c r="L3" s="121" t="s">
        <v>13</v>
      </c>
      <c r="M3" s="120" t="s">
        <v>19</v>
      </c>
      <c r="N3" s="121" t="s">
        <v>10</v>
      </c>
      <c r="O3" s="120" t="s">
        <v>11</v>
      </c>
    </row>
    <row r="4" spans="1:16" s="1" customFormat="1" ht="21.75" customHeight="1" x14ac:dyDescent="0.3">
      <c r="A4" s="118" t="s">
        <v>3</v>
      </c>
      <c r="B4" s="13">
        <v>2</v>
      </c>
      <c r="C4" s="14">
        <v>3</v>
      </c>
      <c r="D4" s="14">
        <v>4</v>
      </c>
      <c r="E4" s="14">
        <v>5</v>
      </c>
      <c r="F4" s="13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6" s="1" customFormat="1" ht="40.5" customHeight="1" x14ac:dyDescent="0.3">
      <c r="A5" s="126" t="s">
        <v>14</v>
      </c>
      <c r="B5" s="127"/>
      <c r="C5" s="128"/>
      <c r="D5" s="8">
        <f>SUM(E5:G5)</f>
        <v>1497462366.3699999</v>
      </c>
      <c r="E5" s="8">
        <f>SUM(E6,E12,E16,E25,E33,E35)</f>
        <v>125267900</v>
      </c>
      <c r="F5" s="8">
        <f>SUM(F6,F12,F16,F25,F33,F35)</f>
        <v>477093333.37</v>
      </c>
      <c r="G5" s="8">
        <f>SUM(G6,G12,G16,G25,G33,G35)</f>
        <v>895101133</v>
      </c>
      <c r="H5" s="8">
        <f>H6+H11+H16+H25</f>
        <v>105922141.25</v>
      </c>
      <c r="I5" s="8">
        <f>I6+I11+I16+I25</f>
        <v>11083973.65</v>
      </c>
      <c r="J5" s="8">
        <f>J6+J11+J16+J25</f>
        <v>22943159.640000001</v>
      </c>
      <c r="K5" s="8">
        <f>K6+K11+K16+K25</f>
        <v>71895007.959999993</v>
      </c>
      <c r="L5" s="9">
        <f t="shared" ref="L5:L14" si="0">H5/D5*100</f>
        <v>7.0734426205825773</v>
      </c>
      <c r="M5" s="9">
        <f>I5/E5*100</f>
        <v>8.8482154247017792</v>
      </c>
      <c r="N5" s="16">
        <f>J5/F5*100</f>
        <v>4.8089457628633223</v>
      </c>
      <c r="O5" s="16">
        <f>K5/G5*100</f>
        <v>8.0320541790667122</v>
      </c>
    </row>
    <row r="6" spans="1:16" s="1" customFormat="1" ht="43.5" customHeight="1" x14ac:dyDescent="0.3">
      <c r="A6" s="15" t="s">
        <v>3</v>
      </c>
      <c r="B6" s="10" t="s">
        <v>29</v>
      </c>
      <c r="C6" s="10"/>
      <c r="D6" s="8">
        <f>SUM(D7:D11)</f>
        <v>641845480</v>
      </c>
      <c r="E6" s="8">
        <f>SUM(E7:E11)</f>
        <v>84080600</v>
      </c>
      <c r="F6" s="8">
        <f>SUM(F7:F11)</f>
        <v>395123400</v>
      </c>
      <c r="G6" s="8">
        <f>SUM(G7:G11)</f>
        <v>162641480</v>
      </c>
      <c r="H6" s="8">
        <f>SUM(H7:H9)</f>
        <v>4392801.9000000004</v>
      </c>
      <c r="I6" s="8">
        <f>SUM(I7:I9)</f>
        <v>0</v>
      </c>
      <c r="J6" s="8">
        <f>SUM(J7:J9)</f>
        <v>0</v>
      </c>
      <c r="K6" s="8">
        <f>SUM(K7:K9)</f>
        <v>4392801.9000000004</v>
      </c>
      <c r="L6" s="9">
        <f t="shared" si="0"/>
        <v>0.68440178156275244</v>
      </c>
      <c r="M6" s="9">
        <f>I6/E6*100</f>
        <v>0</v>
      </c>
      <c r="N6" s="16">
        <f>J6/F6*100</f>
        <v>0</v>
      </c>
      <c r="O6" s="16">
        <f>K6*100/G6</f>
        <v>2.7009111697704671</v>
      </c>
    </row>
    <row r="7" spans="1:16" s="1" customFormat="1" ht="67.5" customHeight="1" x14ac:dyDescent="0.3">
      <c r="A7" s="21" t="s">
        <v>4</v>
      </c>
      <c r="B7" s="22" t="s">
        <v>30</v>
      </c>
      <c r="C7" s="23" t="s">
        <v>26</v>
      </c>
      <c r="D7" s="97">
        <f>G7</f>
        <v>75496131</v>
      </c>
      <c r="E7" s="25">
        <v>0</v>
      </c>
      <c r="F7" s="25">
        <v>0</v>
      </c>
      <c r="G7" s="25">
        <v>75496131</v>
      </c>
      <c r="H7" s="25">
        <f>J7+K7+I7</f>
        <v>0</v>
      </c>
      <c r="I7" s="25">
        <v>0</v>
      </c>
      <c r="J7" s="25">
        <v>0</v>
      </c>
      <c r="K7" s="25">
        <v>0</v>
      </c>
      <c r="L7" s="9">
        <v>0</v>
      </c>
      <c r="M7" s="26">
        <v>0</v>
      </c>
      <c r="N7" s="25">
        <v>0</v>
      </c>
      <c r="O7" s="25">
        <v>0</v>
      </c>
      <c r="P7" s="102"/>
    </row>
    <row r="8" spans="1:16" s="1" customFormat="1" ht="81.75" customHeight="1" x14ac:dyDescent="0.3">
      <c r="A8" s="21" t="s">
        <v>5</v>
      </c>
      <c r="B8" s="22" t="s">
        <v>31</v>
      </c>
      <c r="C8" s="23" t="s">
        <v>20</v>
      </c>
      <c r="D8" s="25">
        <f>F8+G8+E8</f>
        <v>0</v>
      </c>
      <c r="E8" s="25">
        <v>0</v>
      </c>
      <c r="F8" s="25">
        <v>0</v>
      </c>
      <c r="G8" s="25">
        <v>0</v>
      </c>
      <c r="H8" s="25">
        <f>J8+K8+I8</f>
        <v>0</v>
      </c>
      <c r="I8" s="25">
        <v>0</v>
      </c>
      <c r="J8" s="25">
        <v>0</v>
      </c>
      <c r="K8" s="25">
        <v>0</v>
      </c>
      <c r="L8" s="26">
        <v>0</v>
      </c>
      <c r="M8" s="26">
        <v>0</v>
      </c>
      <c r="N8" s="25">
        <v>0</v>
      </c>
      <c r="O8" s="25">
        <v>0</v>
      </c>
      <c r="P8" s="102"/>
    </row>
    <row r="9" spans="1:16" s="1" customFormat="1" ht="64.5" customHeight="1" x14ac:dyDescent="0.3">
      <c r="A9" s="21" t="s">
        <v>22</v>
      </c>
      <c r="B9" s="22" t="s">
        <v>32</v>
      </c>
      <c r="C9" s="23" t="s">
        <v>20</v>
      </c>
      <c r="D9" s="25">
        <f>F9+G9+E9</f>
        <v>13379200</v>
      </c>
      <c r="E9" s="25">
        <v>0</v>
      </c>
      <c r="F9" s="25">
        <v>0</v>
      </c>
      <c r="G9" s="25">
        <v>13379200</v>
      </c>
      <c r="H9" s="25">
        <f>J9+K9+I9</f>
        <v>4392801.9000000004</v>
      </c>
      <c r="I9" s="25">
        <v>0</v>
      </c>
      <c r="J9" s="25">
        <v>0</v>
      </c>
      <c r="K9" s="25">
        <v>4392801.9000000004</v>
      </c>
      <c r="L9" s="26">
        <f t="shared" si="0"/>
        <v>32.833068494379333</v>
      </c>
      <c r="M9" s="26">
        <v>0</v>
      </c>
      <c r="N9" s="25">
        <v>0</v>
      </c>
      <c r="O9" s="25">
        <f>K9*100/G9</f>
        <v>32.83306849437934</v>
      </c>
    </row>
    <row r="10" spans="1:16" s="1" customFormat="1" ht="32.25" customHeight="1" x14ac:dyDescent="0.3">
      <c r="A10" s="21" t="s">
        <v>35</v>
      </c>
      <c r="B10" s="22" t="s">
        <v>33</v>
      </c>
      <c r="C10" s="23" t="s">
        <v>26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</row>
    <row r="11" spans="1:16" s="1" customFormat="1" ht="32.25" customHeight="1" x14ac:dyDescent="0.3">
      <c r="A11" s="21" t="s">
        <v>36</v>
      </c>
      <c r="B11" s="98" t="s">
        <v>34</v>
      </c>
      <c r="C11" s="23" t="s">
        <v>26</v>
      </c>
      <c r="D11" s="25">
        <f>F11+G11+E11</f>
        <v>552970149</v>
      </c>
      <c r="E11" s="26">
        <v>84080600</v>
      </c>
      <c r="F11" s="26">
        <v>395123400</v>
      </c>
      <c r="G11" s="25">
        <v>73766149</v>
      </c>
      <c r="H11" s="25">
        <f>J11+K11+I11</f>
        <v>34581792.359999999</v>
      </c>
      <c r="I11" s="25">
        <v>11083973.65</v>
      </c>
      <c r="J11" s="25">
        <v>21819459.640000001</v>
      </c>
      <c r="K11" s="25">
        <v>1678359.0699999998</v>
      </c>
      <c r="L11" s="26">
        <f>H11*100/D11</f>
        <v>6.253826254914169</v>
      </c>
      <c r="M11" s="26">
        <f>I11*100/E11</f>
        <v>13.182557748160693</v>
      </c>
      <c r="N11" s="25">
        <f>J11*100/F11</f>
        <v>5.522188673209433</v>
      </c>
      <c r="O11" s="25">
        <f>K11*100/G11</f>
        <v>2.2752429030828214</v>
      </c>
    </row>
    <row r="12" spans="1:16" s="1" customFormat="1" ht="43.5" customHeight="1" x14ac:dyDescent="0.3">
      <c r="A12" s="29" t="s">
        <v>15</v>
      </c>
      <c r="B12" s="10" t="s">
        <v>37</v>
      </c>
      <c r="C12" s="10"/>
      <c r="D12" s="34">
        <f t="shared" ref="D12:K12" si="1">SUM(D13:D15)</f>
        <v>41651958</v>
      </c>
      <c r="E12" s="34">
        <f t="shared" si="1"/>
        <v>0</v>
      </c>
      <c r="F12" s="34">
        <f t="shared" si="1"/>
        <v>0</v>
      </c>
      <c r="G12" s="34">
        <f t="shared" si="1"/>
        <v>41651958</v>
      </c>
      <c r="H12" s="34">
        <f t="shared" si="1"/>
        <v>14914594.75</v>
      </c>
      <c r="I12" s="34">
        <f t="shared" si="1"/>
        <v>0</v>
      </c>
      <c r="J12" s="34">
        <f t="shared" si="1"/>
        <v>0</v>
      </c>
      <c r="K12" s="34">
        <f t="shared" si="1"/>
        <v>14914594.75</v>
      </c>
      <c r="L12" s="9">
        <f t="shared" si="0"/>
        <v>35.807667793192337</v>
      </c>
      <c r="M12" s="9">
        <v>0</v>
      </c>
      <c r="N12" s="34">
        <v>0</v>
      </c>
      <c r="O12" s="34">
        <f>K12*100/G12</f>
        <v>35.807667793192337</v>
      </c>
    </row>
    <row r="13" spans="1:16" s="1" customFormat="1" ht="32.25" customHeight="1" x14ac:dyDescent="0.3">
      <c r="A13" s="129" t="s">
        <v>6</v>
      </c>
      <c r="B13" s="124" t="s">
        <v>38</v>
      </c>
      <c r="C13" s="23" t="s">
        <v>20</v>
      </c>
      <c r="D13" s="25">
        <f>F13+G13+E13</f>
        <v>40062958</v>
      </c>
      <c r="E13" s="25">
        <v>0</v>
      </c>
      <c r="F13" s="25">
        <v>0</v>
      </c>
      <c r="G13" s="25">
        <v>40062958</v>
      </c>
      <c r="H13" s="25">
        <f>J13+K13+I13</f>
        <v>14334637.41</v>
      </c>
      <c r="I13" s="25">
        <v>0</v>
      </c>
      <c r="J13" s="25">
        <v>0</v>
      </c>
      <c r="K13" s="25">
        <v>14334637.41</v>
      </c>
      <c r="L13" s="26">
        <f t="shared" si="0"/>
        <v>35.780277157767529</v>
      </c>
      <c r="M13" s="26">
        <v>0</v>
      </c>
      <c r="N13" s="25">
        <v>0</v>
      </c>
      <c r="O13" s="25">
        <f t="shared" ref="O13:O18" si="2">K13/G13*100</f>
        <v>35.780277157767529</v>
      </c>
    </row>
    <row r="14" spans="1:16" s="1" customFormat="1" ht="32.25" customHeight="1" x14ac:dyDescent="0.3">
      <c r="A14" s="130"/>
      <c r="B14" s="125"/>
      <c r="C14" s="23" t="s">
        <v>21</v>
      </c>
      <c r="D14" s="25">
        <f>F14+G14+E14</f>
        <v>1589000</v>
      </c>
      <c r="E14" s="25">
        <v>0</v>
      </c>
      <c r="F14" s="25">
        <v>0</v>
      </c>
      <c r="G14" s="25">
        <v>1589000</v>
      </c>
      <c r="H14" s="25">
        <f>J14+K14+I14</f>
        <v>579957.34</v>
      </c>
      <c r="I14" s="25">
        <v>0</v>
      </c>
      <c r="J14" s="25">
        <v>0</v>
      </c>
      <c r="K14" s="25">
        <v>579957.34</v>
      </c>
      <c r="L14" s="26">
        <f t="shared" si="0"/>
        <v>36.498259282567652</v>
      </c>
      <c r="M14" s="26">
        <v>0</v>
      </c>
      <c r="N14" s="25">
        <v>0</v>
      </c>
      <c r="O14" s="25">
        <f>K14/G14*100</f>
        <v>36.498259282567652</v>
      </c>
    </row>
    <row r="15" spans="1:16" s="1" customFormat="1" ht="37.5" customHeight="1" x14ac:dyDescent="0.3">
      <c r="A15" s="117" t="s">
        <v>7</v>
      </c>
      <c r="B15" s="116" t="s">
        <v>39</v>
      </c>
      <c r="C15" s="23" t="s">
        <v>20</v>
      </c>
      <c r="D15" s="25">
        <f>F15+G15+E15</f>
        <v>0</v>
      </c>
      <c r="E15" s="25">
        <v>0</v>
      </c>
      <c r="F15" s="25">
        <v>0</v>
      </c>
      <c r="G15" s="25">
        <v>0</v>
      </c>
      <c r="H15" s="25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34">
        <v>0</v>
      </c>
      <c r="O15" s="34">
        <v>0</v>
      </c>
    </row>
    <row r="16" spans="1:16" ht="45" customHeight="1" x14ac:dyDescent="0.3">
      <c r="A16" s="29" t="s">
        <v>16</v>
      </c>
      <c r="B16" s="10" t="s">
        <v>40</v>
      </c>
      <c r="C16" s="23"/>
      <c r="D16" s="34">
        <f>SUM(D17:D24)</f>
        <v>9553033</v>
      </c>
      <c r="E16" s="34">
        <f>SUM(E17:E24)</f>
        <v>0</v>
      </c>
      <c r="F16" s="34">
        <f>SUM(F17:F24)</f>
        <v>0</v>
      </c>
      <c r="G16" s="34">
        <f>SUM(G17:G24)</f>
        <v>9553033</v>
      </c>
      <c r="H16" s="34">
        <f>H17+H24</f>
        <v>0</v>
      </c>
      <c r="I16" s="34">
        <f>I17+I24</f>
        <v>0</v>
      </c>
      <c r="J16" s="34">
        <f>J17+J24</f>
        <v>0</v>
      </c>
      <c r="K16" s="34">
        <f>K17+K24</f>
        <v>0</v>
      </c>
      <c r="L16" s="9">
        <f t="shared" ref="L16:L36" si="3">H16/D16*100</f>
        <v>0</v>
      </c>
      <c r="M16" s="9">
        <v>0</v>
      </c>
      <c r="N16" s="34">
        <v>0</v>
      </c>
      <c r="O16" s="34">
        <f t="shared" si="2"/>
        <v>0</v>
      </c>
    </row>
    <row r="17" spans="1:16" ht="80.25" customHeight="1" x14ac:dyDescent="0.3">
      <c r="A17" s="129" t="s">
        <v>17</v>
      </c>
      <c r="B17" s="124" t="s">
        <v>41</v>
      </c>
      <c r="C17" s="119" t="s">
        <v>62</v>
      </c>
      <c r="D17" s="25">
        <f t="shared" ref="D17:D24" si="4">F17+G17+E17</f>
        <v>285000</v>
      </c>
      <c r="E17" s="25">
        <v>0</v>
      </c>
      <c r="F17" s="25">
        <v>0</v>
      </c>
      <c r="G17" s="25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25">
        <v>0</v>
      </c>
      <c r="O17" s="25">
        <f t="shared" si="2"/>
        <v>0</v>
      </c>
    </row>
    <row r="18" spans="1:16" ht="68.25" customHeight="1" x14ac:dyDescent="0.3">
      <c r="A18" s="131"/>
      <c r="B18" s="132"/>
      <c r="C18" s="23" t="s">
        <v>18</v>
      </c>
      <c r="D18" s="25">
        <f t="shared" si="4"/>
        <v>7762330</v>
      </c>
      <c r="E18" s="25">
        <v>0</v>
      </c>
      <c r="F18" s="25">
        <v>0</v>
      </c>
      <c r="G18" s="25">
        <v>7762330</v>
      </c>
      <c r="H18" s="25">
        <f t="shared" si="5"/>
        <v>952908</v>
      </c>
      <c r="I18" s="25">
        <v>0</v>
      </c>
      <c r="J18" s="25">
        <v>0</v>
      </c>
      <c r="K18" s="25">
        <v>952908</v>
      </c>
      <c r="L18" s="26">
        <f t="shared" si="3"/>
        <v>12.276056287223037</v>
      </c>
      <c r="M18" s="26">
        <v>0</v>
      </c>
      <c r="N18" s="25">
        <v>0</v>
      </c>
      <c r="O18" s="25">
        <f t="shared" si="2"/>
        <v>12.276056287223037</v>
      </c>
    </row>
    <row r="19" spans="1:16" ht="68.25" customHeight="1" x14ac:dyDescent="0.3">
      <c r="A19" s="131"/>
      <c r="B19" s="132"/>
      <c r="C19" s="23" t="s">
        <v>64</v>
      </c>
      <c r="D19" s="25">
        <f t="shared" si="4"/>
        <v>795000</v>
      </c>
      <c r="E19" s="25">
        <v>0</v>
      </c>
      <c r="F19" s="25">
        <v>0</v>
      </c>
      <c r="G19" s="25">
        <v>795000</v>
      </c>
      <c r="H19" s="25">
        <f t="shared" si="5"/>
        <v>674999.99</v>
      </c>
      <c r="I19" s="25">
        <v>0</v>
      </c>
      <c r="J19" s="25">
        <v>0</v>
      </c>
      <c r="K19" s="107">
        <v>674999.99</v>
      </c>
      <c r="L19" s="26">
        <f t="shared" si="3"/>
        <v>84.90565911949686</v>
      </c>
      <c r="M19" s="26">
        <v>0</v>
      </c>
      <c r="N19" s="25">
        <v>0</v>
      </c>
      <c r="O19" s="25">
        <f>K19/G19*100</f>
        <v>84.90565911949686</v>
      </c>
    </row>
    <row r="20" spans="1:16" ht="68.25" customHeight="1" x14ac:dyDescent="0.3">
      <c r="A20" s="131"/>
      <c r="B20" s="132"/>
      <c r="C20" s="23" t="s">
        <v>63</v>
      </c>
      <c r="D20" s="25">
        <f t="shared" si="4"/>
        <v>200000</v>
      </c>
      <c r="E20" s="25">
        <v>0</v>
      </c>
      <c r="F20" s="25">
        <v>0</v>
      </c>
      <c r="G20" s="25">
        <v>200000</v>
      </c>
      <c r="H20" s="25">
        <f t="shared" si="5"/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25">
        <v>0</v>
      </c>
      <c r="O20" s="25">
        <f>K20/G20*100</f>
        <v>0</v>
      </c>
    </row>
    <row r="21" spans="1:16" ht="68.25" customHeight="1" x14ac:dyDescent="0.3">
      <c r="A21" s="131"/>
      <c r="B21" s="132"/>
      <c r="C21" s="23" t="s">
        <v>20</v>
      </c>
      <c r="D21" s="25">
        <f t="shared" si="4"/>
        <v>0</v>
      </c>
      <c r="E21" s="25">
        <v>0</v>
      </c>
      <c r="F21" s="25">
        <v>0</v>
      </c>
      <c r="G21" s="25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25">
        <v>0</v>
      </c>
      <c r="O21" s="25">
        <v>0</v>
      </c>
    </row>
    <row r="22" spans="1:16" ht="68.25" customHeight="1" x14ac:dyDescent="0.3">
      <c r="A22" s="131"/>
      <c r="B22" s="132"/>
      <c r="C22" s="23" t="s">
        <v>26</v>
      </c>
      <c r="D22" s="25">
        <f t="shared" si="4"/>
        <v>0</v>
      </c>
      <c r="E22" s="25">
        <v>0</v>
      </c>
      <c r="F22" s="25">
        <v>0</v>
      </c>
      <c r="G22" s="25">
        <v>0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25">
        <v>0</v>
      </c>
      <c r="O22" s="25">
        <v>0</v>
      </c>
      <c r="P22" s="20"/>
    </row>
    <row r="23" spans="1:16" ht="68.25" customHeight="1" x14ac:dyDescent="0.3">
      <c r="A23" s="130"/>
      <c r="B23" s="125"/>
      <c r="C23" s="23" t="s">
        <v>21</v>
      </c>
      <c r="D23" s="25">
        <f t="shared" si="4"/>
        <v>88338</v>
      </c>
      <c r="E23" s="25">
        <v>0</v>
      </c>
      <c r="F23" s="25">
        <v>0</v>
      </c>
      <c r="G23" s="25">
        <v>88338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25">
        <v>0</v>
      </c>
      <c r="O23" s="25">
        <v>0</v>
      </c>
    </row>
    <row r="24" spans="1:16" ht="58.5" customHeight="1" x14ac:dyDescent="0.3">
      <c r="A24" s="115" t="s">
        <v>23</v>
      </c>
      <c r="B24" s="116" t="s">
        <v>42</v>
      </c>
      <c r="C24" s="23" t="s">
        <v>20</v>
      </c>
      <c r="D24" s="25">
        <f t="shared" si="4"/>
        <v>422365</v>
      </c>
      <c r="E24" s="25">
        <v>0</v>
      </c>
      <c r="F24" s="25">
        <v>0</v>
      </c>
      <c r="G24" s="25">
        <v>422365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25">
        <v>0</v>
      </c>
      <c r="O24" s="25">
        <v>0</v>
      </c>
    </row>
    <row r="25" spans="1:16" ht="61.5" customHeight="1" x14ac:dyDescent="0.3">
      <c r="A25" s="29" t="s">
        <v>24</v>
      </c>
      <c r="B25" s="10" t="s">
        <v>43</v>
      </c>
      <c r="C25" s="23"/>
      <c r="D25" s="37">
        <f>SUM(E25:G25)</f>
        <v>486746981.37</v>
      </c>
      <c r="E25" s="34">
        <f>SUM(E26:E32)</f>
        <v>41187300</v>
      </c>
      <c r="F25" s="34">
        <f>SUM(F26:F32)</f>
        <v>67403033.370000005</v>
      </c>
      <c r="G25" s="34">
        <f>SUM(G26:G32)</f>
        <v>378156648</v>
      </c>
      <c r="H25" s="34">
        <f>H26</f>
        <v>66947546.989999995</v>
      </c>
      <c r="I25" s="34">
        <f>I26</f>
        <v>0</v>
      </c>
      <c r="J25" s="34">
        <f>J26</f>
        <v>1123700</v>
      </c>
      <c r="K25" s="34">
        <f>K26</f>
        <v>65823846.989999995</v>
      </c>
      <c r="L25" s="9">
        <f t="shared" si="3"/>
        <v>13.754075433928559</v>
      </c>
      <c r="M25" s="9">
        <v>0</v>
      </c>
      <c r="N25" s="9">
        <v>0</v>
      </c>
      <c r="O25" s="9">
        <f t="shared" ref="M25:O36" si="6">K25/G25*100</f>
        <v>17.406502659183715</v>
      </c>
    </row>
    <row r="26" spans="1:16" ht="45" customHeight="1" x14ac:dyDescent="0.3">
      <c r="A26" s="122" t="s">
        <v>25</v>
      </c>
      <c r="B26" s="124" t="s">
        <v>44</v>
      </c>
      <c r="C26" s="23" t="s">
        <v>20</v>
      </c>
      <c r="D26" s="25">
        <f t="shared" ref="D26:D32" si="7">F26+G26+E26</f>
        <v>169541071</v>
      </c>
      <c r="E26" s="25">
        <v>0</v>
      </c>
      <c r="F26" s="25">
        <v>8854100</v>
      </c>
      <c r="G26" s="26">
        <v>160686971</v>
      </c>
      <c r="H26" s="25">
        <f>I26+J26+K26</f>
        <v>66947546.989999995</v>
      </c>
      <c r="I26" s="25">
        <v>0</v>
      </c>
      <c r="J26" s="25">
        <v>1123700</v>
      </c>
      <c r="K26" s="25">
        <v>65823846.989999995</v>
      </c>
      <c r="L26" s="26">
        <f t="shared" si="3"/>
        <v>39.487509778677754</v>
      </c>
      <c r="M26" s="26">
        <v>0</v>
      </c>
      <c r="N26" s="26">
        <f t="shared" si="6"/>
        <v>12.691295557990085</v>
      </c>
      <c r="O26" s="26">
        <f t="shared" si="6"/>
        <v>40.964022521776201</v>
      </c>
    </row>
    <row r="27" spans="1:16" ht="45" customHeight="1" x14ac:dyDescent="0.3">
      <c r="A27" s="123"/>
      <c r="B27" s="125"/>
      <c r="C27" s="23" t="s">
        <v>26</v>
      </c>
      <c r="D27" s="25">
        <f t="shared" si="7"/>
        <v>0</v>
      </c>
      <c r="E27" s="25">
        <v>0</v>
      </c>
      <c r="F27" s="25">
        <v>0</v>
      </c>
      <c r="G27" s="26">
        <v>0</v>
      </c>
      <c r="H27" s="25">
        <f>K27</f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6" ht="45" customHeight="1" x14ac:dyDescent="0.3">
      <c r="A28" s="122" t="s">
        <v>48</v>
      </c>
      <c r="B28" s="124" t="s">
        <v>45</v>
      </c>
      <c r="C28" s="23" t="s">
        <v>20</v>
      </c>
      <c r="D28" s="25">
        <f t="shared" si="7"/>
        <v>139378593</v>
      </c>
      <c r="E28" s="25">
        <v>0</v>
      </c>
      <c r="F28" s="25">
        <v>0</v>
      </c>
      <c r="G28" s="26">
        <v>139378593</v>
      </c>
      <c r="H28" s="25">
        <f>I28+J28+K28</f>
        <v>8152307.75</v>
      </c>
      <c r="I28" s="25">
        <v>0</v>
      </c>
      <c r="J28" s="25">
        <v>0</v>
      </c>
      <c r="K28" s="25">
        <v>8152307.75</v>
      </c>
      <c r="L28" s="26">
        <f t="shared" si="3"/>
        <v>5.8490386324964554</v>
      </c>
      <c r="M28" s="26">
        <v>0</v>
      </c>
      <c r="N28" s="26">
        <v>0</v>
      </c>
      <c r="O28" s="26">
        <f t="shared" si="6"/>
        <v>5.8490386324964554</v>
      </c>
    </row>
    <row r="29" spans="1:16" ht="45" customHeight="1" x14ac:dyDescent="0.3">
      <c r="A29" s="123"/>
      <c r="B29" s="125"/>
      <c r="C29" s="23" t="s">
        <v>26</v>
      </c>
      <c r="D29" s="25">
        <f t="shared" si="7"/>
        <v>1187205</v>
      </c>
      <c r="E29" s="25">
        <v>0</v>
      </c>
      <c r="F29" s="25">
        <v>0</v>
      </c>
      <c r="G29" s="26">
        <v>1187205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38" t="s">
        <v>49</v>
      </c>
      <c r="B30" s="22" t="s">
        <v>46</v>
      </c>
      <c r="C30" s="23" t="s">
        <v>20</v>
      </c>
      <c r="D30" s="25">
        <f t="shared" si="7"/>
        <v>45003230.370000005</v>
      </c>
      <c r="E30" s="25">
        <v>13136500</v>
      </c>
      <c r="F30" s="25">
        <v>20546833.370000001</v>
      </c>
      <c r="G30" s="26">
        <v>11319897</v>
      </c>
      <c r="H30" s="25">
        <f>I30+J30+K30</f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f t="shared" si="6"/>
        <v>0</v>
      </c>
      <c r="N30" s="26">
        <f t="shared" si="6"/>
        <v>0</v>
      </c>
      <c r="O30" s="26">
        <f t="shared" si="6"/>
        <v>0</v>
      </c>
    </row>
    <row r="31" spans="1:16" ht="45" customHeight="1" x14ac:dyDescent="0.3">
      <c r="A31" s="38" t="s">
        <v>49</v>
      </c>
      <c r="B31" s="22" t="s">
        <v>72</v>
      </c>
      <c r="C31" s="23" t="s">
        <v>20</v>
      </c>
      <c r="D31" s="25">
        <f t="shared" si="7"/>
        <v>6966282</v>
      </c>
      <c r="E31" s="25">
        <v>0</v>
      </c>
      <c r="F31" s="25">
        <v>3717600</v>
      </c>
      <c r="G31" s="26">
        <v>3248682</v>
      </c>
      <c r="H31" s="25">
        <v>0</v>
      </c>
      <c r="I31" s="25">
        <v>0</v>
      </c>
      <c r="J31" s="25">
        <v>0</v>
      </c>
      <c r="K31" s="25">
        <v>0</v>
      </c>
      <c r="L31" s="26">
        <f t="shared" si="3"/>
        <v>0</v>
      </c>
      <c r="M31" s="26">
        <v>0</v>
      </c>
      <c r="N31" s="26">
        <v>0</v>
      </c>
      <c r="O31" s="26">
        <f t="shared" si="6"/>
        <v>0</v>
      </c>
    </row>
    <row r="32" spans="1:16" ht="45" customHeight="1" x14ac:dyDescent="0.3">
      <c r="A32" s="38" t="s">
        <v>50</v>
      </c>
      <c r="B32" s="22" t="s">
        <v>47</v>
      </c>
      <c r="C32" s="23" t="s">
        <v>20</v>
      </c>
      <c r="D32" s="25">
        <f t="shared" si="7"/>
        <v>124670600</v>
      </c>
      <c r="E32" s="25">
        <v>28050800</v>
      </c>
      <c r="F32" s="25">
        <v>34284500</v>
      </c>
      <c r="G32" s="26">
        <v>62335300</v>
      </c>
      <c r="H32" s="25">
        <f>I32+J32+K32</f>
        <v>0</v>
      </c>
      <c r="I32" s="25">
        <v>0</v>
      </c>
      <c r="J32" s="25">
        <v>0</v>
      </c>
      <c r="K32" s="25">
        <v>0</v>
      </c>
      <c r="L32" s="26">
        <f t="shared" si="3"/>
        <v>0</v>
      </c>
      <c r="M32" s="26">
        <v>0</v>
      </c>
      <c r="N32" s="26">
        <v>0</v>
      </c>
      <c r="O32" s="26">
        <f t="shared" si="6"/>
        <v>0</v>
      </c>
    </row>
    <row r="33" spans="1:15" ht="47.25" customHeight="1" x14ac:dyDescent="0.3">
      <c r="A33" s="29" t="s">
        <v>51</v>
      </c>
      <c r="B33" s="10" t="s">
        <v>52</v>
      </c>
      <c r="C33" s="23"/>
      <c r="D33" s="34">
        <f t="shared" ref="D33:K33" si="8">D34</f>
        <v>300527314</v>
      </c>
      <c r="E33" s="34">
        <f t="shared" si="8"/>
        <v>0</v>
      </c>
      <c r="F33" s="34">
        <f t="shared" si="8"/>
        <v>0</v>
      </c>
      <c r="G33" s="34">
        <f t="shared" si="8"/>
        <v>300527314</v>
      </c>
      <c r="H33" s="34">
        <f t="shared" si="8"/>
        <v>105858993.08</v>
      </c>
      <c r="I33" s="34">
        <f t="shared" si="8"/>
        <v>0</v>
      </c>
      <c r="J33" s="34">
        <f t="shared" si="8"/>
        <v>0</v>
      </c>
      <c r="K33" s="34">
        <f t="shared" si="8"/>
        <v>105858993.08</v>
      </c>
      <c r="L33" s="9">
        <f t="shared" si="3"/>
        <v>35.224416599950047</v>
      </c>
      <c r="M33" s="9">
        <v>0</v>
      </c>
      <c r="N33" s="9">
        <v>0</v>
      </c>
      <c r="O33" s="9">
        <f t="shared" si="6"/>
        <v>35.224416599950047</v>
      </c>
    </row>
    <row r="34" spans="1:15" ht="45" customHeight="1" x14ac:dyDescent="0.3">
      <c r="A34" s="38" t="s">
        <v>54</v>
      </c>
      <c r="B34" s="22" t="s">
        <v>53</v>
      </c>
      <c r="C34" s="23" t="s">
        <v>20</v>
      </c>
      <c r="D34" s="25">
        <f>F34+G34+E34</f>
        <v>300527314</v>
      </c>
      <c r="E34" s="25">
        <v>0</v>
      </c>
      <c r="F34" s="25">
        <v>0</v>
      </c>
      <c r="G34" s="26">
        <v>300527314</v>
      </c>
      <c r="H34" s="25">
        <f>I34+J34+K34</f>
        <v>105858993.08</v>
      </c>
      <c r="I34" s="25">
        <v>0</v>
      </c>
      <c r="J34" s="25">
        <v>0</v>
      </c>
      <c r="K34" s="25">
        <v>105858993.08</v>
      </c>
      <c r="L34" s="26">
        <f t="shared" si="3"/>
        <v>35.224416599950047</v>
      </c>
      <c r="M34" s="26">
        <v>0</v>
      </c>
      <c r="N34" s="26">
        <v>0</v>
      </c>
      <c r="O34" s="26">
        <f t="shared" si="6"/>
        <v>35.224416599950047</v>
      </c>
    </row>
    <row r="35" spans="1:15" ht="114" customHeight="1" x14ac:dyDescent="0.3">
      <c r="A35" s="29" t="s">
        <v>55</v>
      </c>
      <c r="B35" s="10" t="s">
        <v>56</v>
      </c>
      <c r="C35" s="23"/>
      <c r="D35" s="34">
        <f>SUM(D36:D37)</f>
        <v>17137600</v>
      </c>
      <c r="E35" s="34">
        <f>E36</f>
        <v>0</v>
      </c>
      <c r="F35" s="34">
        <f>SUM(F36:F37)</f>
        <v>14566900</v>
      </c>
      <c r="G35" s="34">
        <f>SUM(G36:G37)</f>
        <v>2570700</v>
      </c>
      <c r="H35" s="34">
        <f>H36</f>
        <v>0</v>
      </c>
      <c r="I35" s="34">
        <f>I36</f>
        <v>0</v>
      </c>
      <c r="J35" s="34">
        <f>J36</f>
        <v>0</v>
      </c>
      <c r="K35" s="34">
        <f>K36</f>
        <v>0</v>
      </c>
      <c r="L35" s="9">
        <f t="shared" si="3"/>
        <v>0</v>
      </c>
      <c r="M35" s="9">
        <v>0</v>
      </c>
      <c r="N35" s="9">
        <v>0</v>
      </c>
      <c r="O35" s="9">
        <f t="shared" si="6"/>
        <v>0</v>
      </c>
    </row>
    <row r="36" spans="1:15" ht="45" customHeight="1" x14ac:dyDescent="0.3">
      <c r="A36" s="122" t="s">
        <v>58</v>
      </c>
      <c r="B36" s="124" t="s">
        <v>57</v>
      </c>
      <c r="C36" s="23" t="s">
        <v>20</v>
      </c>
      <c r="D36" s="25">
        <f>F36+G36+E36</f>
        <v>17137600</v>
      </c>
      <c r="E36" s="25">
        <v>0</v>
      </c>
      <c r="F36" s="25">
        <v>14566900</v>
      </c>
      <c r="G36" s="26">
        <v>2570700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f t="shared" si="3"/>
        <v>0</v>
      </c>
      <c r="M36" s="26">
        <v>0</v>
      </c>
      <c r="N36" s="26">
        <v>0</v>
      </c>
      <c r="O36" s="26">
        <f t="shared" si="6"/>
        <v>0</v>
      </c>
    </row>
    <row r="37" spans="1:15" ht="45" customHeight="1" x14ac:dyDescent="0.3">
      <c r="A37" s="123"/>
      <c r="B37" s="125"/>
      <c r="C37" s="23" t="s">
        <v>26</v>
      </c>
      <c r="D37" s="25">
        <f>F37+G37+E37</f>
        <v>0</v>
      </c>
      <c r="E37" s="25">
        <v>0</v>
      </c>
      <c r="F37" s="25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19.5" customHeight="1" x14ac:dyDescent="0.3">
      <c r="A38" s="103"/>
      <c r="B38" s="99"/>
      <c r="C38" s="99"/>
      <c r="D38" s="99"/>
      <c r="E38" s="99"/>
      <c r="F38" s="99"/>
      <c r="G38" s="99"/>
      <c r="H38" s="100"/>
      <c r="I38" s="100"/>
      <c r="J38" s="100"/>
      <c r="K38" s="100"/>
      <c r="L38" s="101"/>
      <c r="M38" s="101"/>
      <c r="N38" s="101"/>
      <c r="O38" s="101"/>
    </row>
    <row r="39" spans="1:15" x14ac:dyDescent="0.3">
      <c r="A39" s="4"/>
      <c r="B39" s="1"/>
      <c r="C39" s="1"/>
      <c r="D39" s="1"/>
      <c r="E39" s="1"/>
      <c r="F39" s="1"/>
      <c r="G39" s="1"/>
    </row>
    <row r="40" spans="1:15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s="5" customFormat="1" x14ac:dyDescent="0.3">
      <c r="A50" s="4"/>
      <c r="B50" s="1"/>
      <c r="C50" s="1"/>
      <c r="D50" s="1"/>
      <c r="E50" s="1"/>
      <c r="F50" s="1"/>
      <c r="G50" s="1"/>
      <c r="L50" s="6"/>
      <c r="M50" s="6"/>
      <c r="N50" s="6"/>
      <c r="O50" s="6"/>
    </row>
    <row r="51" spans="1:15" s="5" customFormat="1" x14ac:dyDescent="0.3">
      <c r="A51" s="4"/>
      <c r="B51" s="1"/>
      <c r="C51" s="1"/>
      <c r="D51" s="1"/>
      <c r="E51" s="1"/>
      <c r="F51" s="1"/>
      <c r="G51" s="1"/>
      <c r="L51" s="6"/>
      <c r="M51" s="6"/>
      <c r="N51" s="6"/>
      <c r="O51" s="6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</sheetData>
  <mergeCells count="17">
    <mergeCell ref="A28:A29"/>
    <mergeCell ref="B28:B29"/>
    <mergeCell ref="A36:A37"/>
    <mergeCell ref="B36:B37"/>
    <mergeCell ref="A5:C5"/>
    <mergeCell ref="A13:A14"/>
    <mergeCell ref="B13:B14"/>
    <mergeCell ref="A17:A23"/>
    <mergeCell ref="B17:B23"/>
    <mergeCell ref="A26:A27"/>
    <mergeCell ref="B26:B27"/>
    <mergeCell ref="A1:O1"/>
    <mergeCell ref="A2:A3"/>
    <mergeCell ref="C2:C3"/>
    <mergeCell ref="D2:G2"/>
    <mergeCell ref="H2:K2"/>
    <mergeCell ref="L2:O2"/>
  </mergeCells>
  <pageMargins left="0" right="0" top="0.39370078740157483" bottom="0" header="0.31496062992125984" footer="0.31496062992125984"/>
  <pageSetup paperSize="9" scale="44" fitToHeight="17" orientation="landscape" horizontalDpi="4294967295" verticalDpi="4294967295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view="pageBreakPreview" zoomScale="70" zoomScaleNormal="70" zoomScaleSheetLayoutView="70" workbookViewId="0">
      <pane ySplit="3" topLeftCell="A4" activePane="bottomLeft" state="frozen"/>
      <selection pane="bottomLeft" activeCell="F6" sqref="F6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2" width="13.7109375" style="6" customWidth="1"/>
    <col min="13" max="13" width="15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6" s="3" customFormat="1" ht="44.25" customHeight="1" x14ac:dyDescent="0.3">
      <c r="A1" s="133" t="s">
        <v>90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6" s="1" customFormat="1" ht="36" customHeight="1" x14ac:dyDescent="0.3">
      <c r="A2" s="135" t="s">
        <v>0</v>
      </c>
      <c r="B2" s="11" t="s">
        <v>1</v>
      </c>
      <c r="C2" s="136" t="s">
        <v>8</v>
      </c>
      <c r="D2" s="137" t="s">
        <v>100</v>
      </c>
      <c r="E2" s="138"/>
      <c r="F2" s="138"/>
      <c r="G2" s="138"/>
      <c r="H2" s="139" t="s">
        <v>97</v>
      </c>
      <c r="I2" s="140"/>
      <c r="J2" s="140"/>
      <c r="K2" s="141"/>
      <c r="L2" s="142" t="s">
        <v>12</v>
      </c>
      <c r="M2" s="142"/>
      <c r="N2" s="142"/>
      <c r="O2" s="142"/>
    </row>
    <row r="3" spans="1:16" s="1" customFormat="1" ht="39.75" customHeight="1" x14ac:dyDescent="0.3">
      <c r="A3" s="135"/>
      <c r="B3" s="12" t="s">
        <v>2</v>
      </c>
      <c r="C3" s="136"/>
      <c r="D3" s="110" t="s">
        <v>9</v>
      </c>
      <c r="E3" s="110" t="s">
        <v>19</v>
      </c>
      <c r="F3" s="110" t="s">
        <v>10</v>
      </c>
      <c r="G3" s="110" t="s">
        <v>11</v>
      </c>
      <c r="H3" s="110" t="s">
        <v>9</v>
      </c>
      <c r="I3" s="110" t="s">
        <v>19</v>
      </c>
      <c r="J3" s="110" t="s">
        <v>10</v>
      </c>
      <c r="K3" s="110" t="s">
        <v>11</v>
      </c>
      <c r="L3" s="111" t="s">
        <v>13</v>
      </c>
      <c r="M3" s="110" t="s">
        <v>19</v>
      </c>
      <c r="N3" s="111" t="s">
        <v>10</v>
      </c>
      <c r="O3" s="110" t="s">
        <v>11</v>
      </c>
    </row>
    <row r="4" spans="1:16" s="1" customFormat="1" ht="21.75" customHeight="1" x14ac:dyDescent="0.3">
      <c r="A4" s="108" t="s">
        <v>3</v>
      </c>
      <c r="B4" s="13">
        <v>2</v>
      </c>
      <c r="C4" s="14">
        <v>3</v>
      </c>
      <c r="D4" s="14">
        <v>4</v>
      </c>
      <c r="E4" s="14">
        <v>5</v>
      </c>
      <c r="F4" s="13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6" s="1" customFormat="1" ht="40.5" customHeight="1" x14ac:dyDescent="0.3">
      <c r="A5" s="126" t="s">
        <v>14</v>
      </c>
      <c r="B5" s="127"/>
      <c r="C5" s="128"/>
      <c r="D5" s="8">
        <f>SUM(E5:G5)</f>
        <v>1486049566.3699999</v>
      </c>
      <c r="E5" s="8">
        <f>SUM(E6,E12,E16,E25,E33,E35)</f>
        <v>125267900</v>
      </c>
      <c r="F5" s="8">
        <f>SUM(F6,F12,F16,F25,F33,F35)</f>
        <v>473375733.37</v>
      </c>
      <c r="G5" s="8">
        <f>SUM(G6,G12,G16,G25,G33,G35)</f>
        <v>887405933</v>
      </c>
      <c r="H5" s="8">
        <f>H6+H11+H16+H25</f>
        <v>72381279.530000001</v>
      </c>
      <c r="I5" s="8">
        <f>I6+I11+I16+I25</f>
        <v>4341768.71</v>
      </c>
      <c r="J5" s="8">
        <f>J6+J11+J16+J25</f>
        <v>9779629.6099999994</v>
      </c>
      <c r="K5" s="8">
        <f>K6+K11+K16+K25</f>
        <v>58259881.210000001</v>
      </c>
      <c r="L5" s="9">
        <f t="shared" ref="L5:L14" si="0">H5/D5*100</f>
        <v>4.8707177181718819</v>
      </c>
      <c r="M5" s="9">
        <f>I5/E5*100</f>
        <v>3.4659866653787605</v>
      </c>
      <c r="N5" s="16">
        <f>J5/F5*100</f>
        <v>2.0659338704115711</v>
      </c>
      <c r="O5" s="16">
        <f>K5/G5*100</f>
        <v>6.5651895083735035</v>
      </c>
    </row>
    <row r="6" spans="1:16" s="1" customFormat="1" ht="43.5" customHeight="1" x14ac:dyDescent="0.3">
      <c r="A6" s="15" t="s">
        <v>3</v>
      </c>
      <c r="B6" s="10" t="s">
        <v>29</v>
      </c>
      <c r="C6" s="10"/>
      <c r="D6" s="8">
        <f>SUM(D7:D11)</f>
        <v>642891772</v>
      </c>
      <c r="E6" s="8">
        <f>SUM(E7:E11)</f>
        <v>84080600</v>
      </c>
      <c r="F6" s="8">
        <f>SUM(F7:F11)</f>
        <v>395123400</v>
      </c>
      <c r="G6" s="8">
        <f>SUM(G7:G11)</f>
        <v>163687772</v>
      </c>
      <c r="H6" s="8">
        <f>SUM(H7:H9)</f>
        <v>1019915.67</v>
      </c>
      <c r="I6" s="8">
        <f>SUM(I7:I9)</f>
        <v>0</v>
      </c>
      <c r="J6" s="8">
        <f>SUM(J7:J9)</f>
        <v>0</v>
      </c>
      <c r="K6" s="8">
        <f>SUM(K7:K9)</f>
        <v>1019915.67</v>
      </c>
      <c r="L6" s="9">
        <f t="shared" si="0"/>
        <v>0.15864500284816216</v>
      </c>
      <c r="M6" s="9">
        <f>I6/E6*100</f>
        <v>0</v>
      </c>
      <c r="N6" s="16">
        <f>J6/F6*100</f>
        <v>0</v>
      </c>
      <c r="O6" s="16">
        <f>K6*100/G6</f>
        <v>0.62308604823578395</v>
      </c>
    </row>
    <row r="7" spans="1:16" s="1" customFormat="1" ht="67.5" customHeight="1" x14ac:dyDescent="0.3">
      <c r="A7" s="21" t="s">
        <v>4</v>
      </c>
      <c r="B7" s="22" t="s">
        <v>30</v>
      </c>
      <c r="C7" s="23" t="s">
        <v>26</v>
      </c>
      <c r="D7" s="97">
        <f>G7</f>
        <v>75496131</v>
      </c>
      <c r="E7" s="25">
        <v>0</v>
      </c>
      <c r="F7" s="25">
        <v>0</v>
      </c>
      <c r="G7" s="25">
        <v>75496131</v>
      </c>
      <c r="H7" s="25">
        <f>J7+K7+I7</f>
        <v>0</v>
      </c>
      <c r="I7" s="25">
        <v>0</v>
      </c>
      <c r="J7" s="25">
        <v>0</v>
      </c>
      <c r="K7" s="25">
        <v>0</v>
      </c>
      <c r="L7" s="9">
        <v>0</v>
      </c>
      <c r="M7" s="26">
        <v>0</v>
      </c>
      <c r="N7" s="25">
        <v>0</v>
      </c>
      <c r="O7" s="25">
        <v>0</v>
      </c>
      <c r="P7" s="102"/>
    </row>
    <row r="8" spans="1:16" s="1" customFormat="1" ht="81.75" customHeight="1" x14ac:dyDescent="0.3">
      <c r="A8" s="21" t="s">
        <v>5</v>
      </c>
      <c r="B8" s="22" t="s">
        <v>31</v>
      </c>
      <c r="C8" s="23" t="s">
        <v>20</v>
      </c>
      <c r="D8" s="25">
        <f>F8+G8+E8</f>
        <v>0</v>
      </c>
      <c r="E8" s="25">
        <v>0</v>
      </c>
      <c r="F8" s="25">
        <v>0</v>
      </c>
      <c r="G8" s="25">
        <v>0</v>
      </c>
      <c r="H8" s="25">
        <f>J8+K8+I8</f>
        <v>0</v>
      </c>
      <c r="I8" s="25">
        <v>0</v>
      </c>
      <c r="J8" s="25">
        <v>0</v>
      </c>
      <c r="K8" s="25">
        <v>0</v>
      </c>
      <c r="L8" s="26">
        <v>0</v>
      </c>
      <c r="M8" s="26">
        <v>0</v>
      </c>
      <c r="N8" s="25">
        <v>0</v>
      </c>
      <c r="O8" s="25">
        <v>0</v>
      </c>
      <c r="P8" s="102"/>
    </row>
    <row r="9" spans="1:16" s="1" customFormat="1" ht="64.5" customHeight="1" x14ac:dyDescent="0.3">
      <c r="A9" s="21" t="s">
        <v>22</v>
      </c>
      <c r="B9" s="22" t="s">
        <v>32</v>
      </c>
      <c r="C9" s="23" t="s">
        <v>20</v>
      </c>
      <c r="D9" s="25">
        <f>F9+G9+E9</f>
        <v>14425492</v>
      </c>
      <c r="E9" s="25">
        <v>0</v>
      </c>
      <c r="F9" s="25">
        <v>0</v>
      </c>
      <c r="G9" s="25">
        <v>14425492</v>
      </c>
      <c r="H9" s="25">
        <f>J9+K9+I9</f>
        <v>1019915.67</v>
      </c>
      <c r="I9" s="25">
        <v>0</v>
      </c>
      <c r="J9" s="25">
        <v>0</v>
      </c>
      <c r="K9" s="25">
        <v>1019915.67</v>
      </c>
      <c r="L9" s="26">
        <f t="shared" si="0"/>
        <v>7.0702314347406663</v>
      </c>
      <c r="M9" s="26">
        <v>0</v>
      </c>
      <c r="N9" s="25">
        <v>0</v>
      </c>
      <c r="O9" s="25">
        <f>K9*100/G9</f>
        <v>7.0702314347406663</v>
      </c>
    </row>
    <row r="10" spans="1:16" s="1" customFormat="1" ht="32.25" customHeight="1" x14ac:dyDescent="0.3">
      <c r="A10" s="21" t="s">
        <v>35</v>
      </c>
      <c r="B10" s="22" t="s">
        <v>33</v>
      </c>
      <c r="C10" s="23" t="s">
        <v>26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</row>
    <row r="11" spans="1:16" s="1" customFormat="1" ht="32.25" customHeight="1" x14ac:dyDescent="0.3">
      <c r="A11" s="21" t="s">
        <v>36</v>
      </c>
      <c r="B11" s="98" t="s">
        <v>34</v>
      </c>
      <c r="C11" s="23" t="s">
        <v>26</v>
      </c>
      <c r="D11" s="25">
        <f>F11+G11+E11</f>
        <v>552970149</v>
      </c>
      <c r="E11" s="26">
        <v>84080600</v>
      </c>
      <c r="F11" s="26">
        <v>395123400</v>
      </c>
      <c r="G11" s="25">
        <v>73766149</v>
      </c>
      <c r="H11" s="25">
        <f>J11+K11+I11</f>
        <v>14636115.68</v>
      </c>
      <c r="I11" s="25">
        <v>4341768.71</v>
      </c>
      <c r="J11" s="25">
        <v>9779629.6099999994</v>
      </c>
      <c r="K11" s="25">
        <v>514717.36</v>
      </c>
      <c r="L11" s="26">
        <f>H11*100/D11</f>
        <v>2.6468184053819512</v>
      </c>
      <c r="M11" s="26">
        <f>I11*100/E11</f>
        <v>5.1638174680009419</v>
      </c>
      <c r="N11" s="25">
        <f>J11*100/F11</f>
        <v>2.4750823692041526</v>
      </c>
      <c r="O11" s="25">
        <f>K11*100/G11</f>
        <v>0.69776905393285471</v>
      </c>
    </row>
    <row r="12" spans="1:16" s="1" customFormat="1" ht="43.5" customHeight="1" x14ac:dyDescent="0.3">
      <c r="A12" s="29" t="s">
        <v>15</v>
      </c>
      <c r="B12" s="10" t="s">
        <v>37</v>
      </c>
      <c r="C12" s="10"/>
      <c r="D12" s="34">
        <f t="shared" ref="D12:K12" si="1">SUM(D13:D15)</f>
        <v>41651958</v>
      </c>
      <c r="E12" s="34">
        <f t="shared" si="1"/>
        <v>0</v>
      </c>
      <c r="F12" s="34">
        <f t="shared" si="1"/>
        <v>0</v>
      </c>
      <c r="G12" s="34">
        <f t="shared" si="1"/>
        <v>41651958</v>
      </c>
      <c r="H12" s="34">
        <f t="shared" si="1"/>
        <v>6930135.6399999997</v>
      </c>
      <c r="I12" s="34">
        <f t="shared" si="1"/>
        <v>0</v>
      </c>
      <c r="J12" s="34">
        <f t="shared" si="1"/>
        <v>0</v>
      </c>
      <c r="K12" s="34">
        <f t="shared" si="1"/>
        <v>6930135.6399999997</v>
      </c>
      <c r="L12" s="9">
        <f t="shared" si="0"/>
        <v>16.638198953336119</v>
      </c>
      <c r="M12" s="9">
        <v>0</v>
      </c>
      <c r="N12" s="34">
        <v>0</v>
      </c>
      <c r="O12" s="34">
        <f>K12*100/G12</f>
        <v>16.638198953336119</v>
      </c>
    </row>
    <row r="13" spans="1:16" s="1" customFormat="1" ht="32.25" customHeight="1" x14ac:dyDescent="0.3">
      <c r="A13" s="129" t="s">
        <v>6</v>
      </c>
      <c r="B13" s="124" t="s">
        <v>38</v>
      </c>
      <c r="C13" s="23" t="s">
        <v>20</v>
      </c>
      <c r="D13" s="25">
        <f>F13+G13+E13</f>
        <v>40062958</v>
      </c>
      <c r="E13" s="25">
        <v>0</v>
      </c>
      <c r="F13" s="25">
        <v>0</v>
      </c>
      <c r="G13" s="25">
        <v>40062958</v>
      </c>
      <c r="H13" s="25">
        <f>J13+K13+I13</f>
        <v>6494494.0499999998</v>
      </c>
      <c r="I13" s="25">
        <v>0</v>
      </c>
      <c r="J13" s="25">
        <v>0</v>
      </c>
      <c r="K13" s="25">
        <v>6494494.0499999998</v>
      </c>
      <c r="L13" s="26">
        <f t="shared" si="0"/>
        <v>16.210720261843868</v>
      </c>
      <c r="M13" s="26">
        <v>0</v>
      </c>
      <c r="N13" s="25">
        <v>0</v>
      </c>
      <c r="O13" s="25">
        <f t="shared" ref="O13:O18" si="2">K13/G13*100</f>
        <v>16.210720261843868</v>
      </c>
    </row>
    <row r="14" spans="1:16" s="1" customFormat="1" ht="32.25" customHeight="1" x14ac:dyDescent="0.3">
      <c r="A14" s="130"/>
      <c r="B14" s="125"/>
      <c r="C14" s="23" t="s">
        <v>21</v>
      </c>
      <c r="D14" s="25">
        <f>F14+G14+E14</f>
        <v>1589000</v>
      </c>
      <c r="E14" s="25">
        <v>0</v>
      </c>
      <c r="F14" s="25">
        <v>0</v>
      </c>
      <c r="G14" s="25">
        <v>1589000</v>
      </c>
      <c r="H14" s="25">
        <f>J14+K14+I14</f>
        <v>435641.59</v>
      </c>
      <c r="I14" s="25">
        <v>0</v>
      </c>
      <c r="J14" s="25">
        <v>0</v>
      </c>
      <c r="K14" s="25">
        <v>435641.59</v>
      </c>
      <c r="L14" s="26">
        <f t="shared" si="0"/>
        <v>27.416084959093773</v>
      </c>
      <c r="M14" s="26">
        <v>0</v>
      </c>
      <c r="N14" s="25">
        <v>0</v>
      </c>
      <c r="O14" s="25">
        <f>K14/G14*100</f>
        <v>27.416084959093773</v>
      </c>
    </row>
    <row r="15" spans="1:16" s="1" customFormat="1" ht="37.5" customHeight="1" x14ac:dyDescent="0.3">
      <c r="A15" s="114" t="s">
        <v>7</v>
      </c>
      <c r="B15" s="113" t="s">
        <v>39</v>
      </c>
      <c r="C15" s="23" t="s">
        <v>20</v>
      </c>
      <c r="D15" s="25">
        <f>F15+G15+E15</f>
        <v>0</v>
      </c>
      <c r="E15" s="25">
        <v>0</v>
      </c>
      <c r="F15" s="25">
        <v>0</v>
      </c>
      <c r="G15" s="25">
        <v>0</v>
      </c>
      <c r="H15" s="25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34">
        <v>0</v>
      </c>
      <c r="O15" s="34">
        <v>0</v>
      </c>
    </row>
    <row r="16" spans="1:16" ht="45" customHeight="1" x14ac:dyDescent="0.3">
      <c r="A16" s="29" t="s">
        <v>16</v>
      </c>
      <c r="B16" s="10" t="s">
        <v>40</v>
      </c>
      <c r="C16" s="23"/>
      <c r="D16" s="34">
        <f>SUM(D17:D24)</f>
        <v>9951468</v>
      </c>
      <c r="E16" s="34">
        <f>SUM(E17:E24)</f>
        <v>0</v>
      </c>
      <c r="F16" s="34">
        <f>SUM(F17:F24)</f>
        <v>0</v>
      </c>
      <c r="G16" s="34">
        <f>SUM(G17:G24)</f>
        <v>9951468</v>
      </c>
      <c r="H16" s="34">
        <f>H17+H24</f>
        <v>0</v>
      </c>
      <c r="I16" s="34">
        <f>I17+I24</f>
        <v>0</v>
      </c>
      <c r="J16" s="34">
        <f>J17+J24</f>
        <v>0</v>
      </c>
      <c r="K16" s="34">
        <f>K17+K24</f>
        <v>0</v>
      </c>
      <c r="L16" s="9">
        <f t="shared" ref="L16:L36" si="3">H16/D16*100</f>
        <v>0</v>
      </c>
      <c r="M16" s="9">
        <v>0</v>
      </c>
      <c r="N16" s="34">
        <v>0</v>
      </c>
      <c r="O16" s="34">
        <f t="shared" si="2"/>
        <v>0</v>
      </c>
    </row>
    <row r="17" spans="1:16" ht="80.25" customHeight="1" x14ac:dyDescent="0.3">
      <c r="A17" s="129" t="s">
        <v>17</v>
      </c>
      <c r="B17" s="124" t="s">
        <v>41</v>
      </c>
      <c r="C17" s="109" t="s">
        <v>62</v>
      </c>
      <c r="D17" s="25">
        <f t="shared" ref="D17:D24" si="4">F17+G17+E17</f>
        <v>285000</v>
      </c>
      <c r="E17" s="25">
        <v>0</v>
      </c>
      <c r="F17" s="25">
        <v>0</v>
      </c>
      <c r="G17" s="25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25">
        <v>0</v>
      </c>
      <c r="O17" s="25">
        <f t="shared" si="2"/>
        <v>0</v>
      </c>
    </row>
    <row r="18" spans="1:16" ht="68.25" customHeight="1" x14ac:dyDescent="0.3">
      <c r="A18" s="131"/>
      <c r="B18" s="132"/>
      <c r="C18" s="23" t="s">
        <v>18</v>
      </c>
      <c r="D18" s="25">
        <f t="shared" si="4"/>
        <v>7762330</v>
      </c>
      <c r="E18" s="25">
        <v>0</v>
      </c>
      <c r="F18" s="25">
        <v>0</v>
      </c>
      <c r="G18" s="25">
        <v>7762330</v>
      </c>
      <c r="H18" s="25">
        <f t="shared" si="5"/>
        <v>742908</v>
      </c>
      <c r="I18" s="25">
        <v>0</v>
      </c>
      <c r="J18" s="25">
        <v>0</v>
      </c>
      <c r="K18" s="25">
        <v>742908</v>
      </c>
      <c r="L18" s="26">
        <f t="shared" si="3"/>
        <v>9.5706830294512084</v>
      </c>
      <c r="M18" s="26">
        <v>0</v>
      </c>
      <c r="N18" s="25">
        <v>0</v>
      </c>
      <c r="O18" s="25">
        <f t="shared" si="2"/>
        <v>9.5706830294512084</v>
      </c>
    </row>
    <row r="19" spans="1:16" ht="68.25" customHeight="1" x14ac:dyDescent="0.3">
      <c r="A19" s="131"/>
      <c r="B19" s="132"/>
      <c r="C19" s="23" t="s">
        <v>64</v>
      </c>
      <c r="D19" s="25">
        <f t="shared" si="4"/>
        <v>795000</v>
      </c>
      <c r="E19" s="25">
        <v>0</v>
      </c>
      <c r="F19" s="25">
        <v>0</v>
      </c>
      <c r="G19" s="25">
        <v>795000</v>
      </c>
      <c r="H19" s="25">
        <f t="shared" si="5"/>
        <v>674999.99</v>
      </c>
      <c r="I19" s="25">
        <v>0</v>
      </c>
      <c r="J19" s="25">
        <v>0</v>
      </c>
      <c r="K19" s="107">
        <v>674999.99</v>
      </c>
      <c r="L19" s="26">
        <f t="shared" si="3"/>
        <v>84.90565911949686</v>
      </c>
      <c r="M19" s="26">
        <v>0</v>
      </c>
      <c r="N19" s="25">
        <v>0</v>
      </c>
      <c r="O19" s="25">
        <f>K19/G19*100</f>
        <v>84.90565911949686</v>
      </c>
    </row>
    <row r="20" spans="1:16" ht="68.25" customHeight="1" x14ac:dyDescent="0.3">
      <c r="A20" s="131"/>
      <c r="B20" s="132"/>
      <c r="C20" s="23" t="s">
        <v>63</v>
      </c>
      <c r="D20" s="25">
        <f t="shared" si="4"/>
        <v>200000</v>
      </c>
      <c r="E20" s="25">
        <v>0</v>
      </c>
      <c r="F20" s="25">
        <v>0</v>
      </c>
      <c r="G20" s="25">
        <v>200000</v>
      </c>
      <c r="H20" s="25">
        <f t="shared" si="5"/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25">
        <v>0</v>
      </c>
      <c r="O20" s="25">
        <f>K20/G20*100</f>
        <v>0</v>
      </c>
    </row>
    <row r="21" spans="1:16" ht="68.25" customHeight="1" x14ac:dyDescent="0.3">
      <c r="A21" s="131"/>
      <c r="B21" s="132"/>
      <c r="C21" s="23" t="s">
        <v>20</v>
      </c>
      <c r="D21" s="25">
        <f t="shared" si="4"/>
        <v>0</v>
      </c>
      <c r="E21" s="25">
        <v>0</v>
      </c>
      <c r="F21" s="25">
        <v>0</v>
      </c>
      <c r="G21" s="25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25">
        <v>0</v>
      </c>
      <c r="O21" s="25">
        <v>0</v>
      </c>
    </row>
    <row r="22" spans="1:16" ht="68.25" customHeight="1" x14ac:dyDescent="0.3">
      <c r="A22" s="131"/>
      <c r="B22" s="132"/>
      <c r="C22" s="23" t="s">
        <v>26</v>
      </c>
      <c r="D22" s="25">
        <f t="shared" si="4"/>
        <v>0</v>
      </c>
      <c r="E22" s="25">
        <v>0</v>
      </c>
      <c r="F22" s="25">
        <v>0</v>
      </c>
      <c r="G22" s="25">
        <v>0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25">
        <v>0</v>
      </c>
      <c r="O22" s="25">
        <v>0</v>
      </c>
      <c r="P22" s="20"/>
    </row>
    <row r="23" spans="1:16" ht="68.25" customHeight="1" x14ac:dyDescent="0.3">
      <c r="A23" s="130"/>
      <c r="B23" s="125"/>
      <c r="C23" s="23" t="s">
        <v>21</v>
      </c>
      <c r="D23" s="25">
        <f t="shared" si="4"/>
        <v>88338</v>
      </c>
      <c r="E23" s="25">
        <v>0</v>
      </c>
      <c r="F23" s="25">
        <v>0</v>
      </c>
      <c r="G23" s="25">
        <v>88338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25">
        <v>0</v>
      </c>
      <c r="O23" s="25">
        <v>0</v>
      </c>
    </row>
    <row r="24" spans="1:16" ht="58.5" customHeight="1" x14ac:dyDescent="0.3">
      <c r="A24" s="112" t="s">
        <v>23</v>
      </c>
      <c r="B24" s="113" t="s">
        <v>42</v>
      </c>
      <c r="C24" s="23" t="s">
        <v>20</v>
      </c>
      <c r="D24" s="25">
        <f t="shared" si="4"/>
        <v>820800</v>
      </c>
      <c r="E24" s="25">
        <v>0</v>
      </c>
      <c r="F24" s="25">
        <v>0</v>
      </c>
      <c r="G24" s="25">
        <v>820800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25">
        <v>0</v>
      </c>
      <c r="O24" s="25">
        <v>0</v>
      </c>
    </row>
    <row r="25" spans="1:16" ht="61.5" customHeight="1" x14ac:dyDescent="0.3">
      <c r="A25" s="29" t="s">
        <v>24</v>
      </c>
      <c r="B25" s="10" t="s">
        <v>43</v>
      </c>
      <c r="C25" s="23"/>
      <c r="D25" s="37">
        <f>SUM(E25:G25)</f>
        <v>474509100.37</v>
      </c>
      <c r="E25" s="34">
        <f>SUM(E26:E32)</f>
        <v>41187300</v>
      </c>
      <c r="F25" s="34">
        <f>SUM(F26:F32)</f>
        <v>63685433.370000005</v>
      </c>
      <c r="G25" s="34">
        <f>SUM(G26:G32)</f>
        <v>369636367</v>
      </c>
      <c r="H25" s="34">
        <f>H26</f>
        <v>56725248.18</v>
      </c>
      <c r="I25" s="34">
        <f>I26</f>
        <v>0</v>
      </c>
      <c r="J25" s="34">
        <f>J26</f>
        <v>0</v>
      </c>
      <c r="K25" s="34">
        <f>K26</f>
        <v>56725248.18</v>
      </c>
      <c r="L25" s="9">
        <f t="shared" si="3"/>
        <v>11.954512176008491</v>
      </c>
      <c r="M25" s="9">
        <v>0</v>
      </c>
      <c r="N25" s="9">
        <v>0</v>
      </c>
      <c r="O25" s="9">
        <f t="shared" ref="M25:O36" si="6">K25/G25*100</f>
        <v>15.346230307474048</v>
      </c>
    </row>
    <row r="26" spans="1:16" ht="45" customHeight="1" x14ac:dyDescent="0.3">
      <c r="A26" s="122" t="s">
        <v>25</v>
      </c>
      <c r="B26" s="124" t="s">
        <v>44</v>
      </c>
      <c r="C26" s="23" t="s">
        <v>20</v>
      </c>
      <c r="D26" s="25">
        <f t="shared" ref="D26:D32" si="7">F26+G26+E26</f>
        <v>169541071</v>
      </c>
      <c r="E26" s="25">
        <v>0</v>
      </c>
      <c r="F26" s="25">
        <v>8854100</v>
      </c>
      <c r="G26" s="26">
        <v>160686971</v>
      </c>
      <c r="H26" s="25">
        <f>I26+J26+K26</f>
        <v>56725248.18</v>
      </c>
      <c r="I26" s="25">
        <v>0</v>
      </c>
      <c r="J26" s="25">
        <v>0</v>
      </c>
      <c r="K26" s="25">
        <v>56725248.18</v>
      </c>
      <c r="L26" s="26">
        <f t="shared" si="3"/>
        <v>33.458115986538743</v>
      </c>
      <c r="M26" s="26">
        <v>0</v>
      </c>
      <c r="N26" s="26">
        <f t="shared" si="6"/>
        <v>0</v>
      </c>
      <c r="O26" s="26">
        <f t="shared" si="6"/>
        <v>35.301709794504745</v>
      </c>
    </row>
    <row r="27" spans="1:16" ht="45" customHeight="1" x14ac:dyDescent="0.3">
      <c r="A27" s="123"/>
      <c r="B27" s="125"/>
      <c r="C27" s="23" t="s">
        <v>26</v>
      </c>
      <c r="D27" s="25">
        <f t="shared" si="7"/>
        <v>0</v>
      </c>
      <c r="E27" s="25">
        <v>0</v>
      </c>
      <c r="F27" s="25">
        <v>0</v>
      </c>
      <c r="G27" s="26">
        <v>0</v>
      </c>
      <c r="H27" s="25">
        <f>K27</f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6" ht="45" customHeight="1" x14ac:dyDescent="0.3">
      <c r="A28" s="122" t="s">
        <v>48</v>
      </c>
      <c r="B28" s="124" t="s">
        <v>45</v>
      </c>
      <c r="C28" s="23" t="s">
        <v>20</v>
      </c>
      <c r="D28" s="25">
        <f t="shared" si="7"/>
        <v>137421296</v>
      </c>
      <c r="E28" s="25">
        <v>0</v>
      </c>
      <c r="F28" s="25">
        <v>0</v>
      </c>
      <c r="G28" s="26">
        <v>137421296</v>
      </c>
      <c r="H28" s="25">
        <f>I28+J28+K28</f>
        <v>4036783.4</v>
      </c>
      <c r="I28" s="25">
        <v>0</v>
      </c>
      <c r="J28" s="25">
        <v>0</v>
      </c>
      <c r="K28" s="25">
        <v>4036783.4</v>
      </c>
      <c r="L28" s="26">
        <f t="shared" si="3"/>
        <v>2.9375238900381206</v>
      </c>
      <c r="M28" s="26">
        <v>0</v>
      </c>
      <c r="N28" s="26">
        <v>0</v>
      </c>
      <c r="O28" s="26">
        <f t="shared" si="6"/>
        <v>2.9375238900381206</v>
      </c>
    </row>
    <row r="29" spans="1:16" ht="45" customHeight="1" x14ac:dyDescent="0.3">
      <c r="A29" s="123"/>
      <c r="B29" s="125"/>
      <c r="C29" s="23" t="s">
        <v>26</v>
      </c>
      <c r="D29" s="25">
        <f t="shared" si="7"/>
        <v>0</v>
      </c>
      <c r="E29" s="25">
        <v>0</v>
      </c>
      <c r="F29" s="25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38" t="s">
        <v>49</v>
      </c>
      <c r="B30" s="22" t="s">
        <v>46</v>
      </c>
      <c r="C30" s="23" t="s">
        <v>20</v>
      </c>
      <c r="D30" s="25">
        <f t="shared" si="7"/>
        <v>39627451.370000005</v>
      </c>
      <c r="E30" s="25">
        <v>13136500</v>
      </c>
      <c r="F30" s="25">
        <v>20546833.370000001</v>
      </c>
      <c r="G30" s="26">
        <v>5944118</v>
      </c>
      <c r="H30" s="25">
        <f>I30+J30+K30</f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f t="shared" si="6"/>
        <v>0</v>
      </c>
      <c r="N30" s="26">
        <f t="shared" si="6"/>
        <v>0</v>
      </c>
      <c r="O30" s="26">
        <f t="shared" si="6"/>
        <v>0</v>
      </c>
    </row>
    <row r="31" spans="1:16" ht="45" customHeight="1" x14ac:dyDescent="0.3">
      <c r="A31" s="38" t="s">
        <v>49</v>
      </c>
      <c r="B31" s="22" t="s">
        <v>72</v>
      </c>
      <c r="C31" s="23" t="s">
        <v>20</v>
      </c>
      <c r="D31" s="25">
        <f t="shared" si="7"/>
        <v>3248682</v>
      </c>
      <c r="E31" s="25">
        <v>0</v>
      </c>
      <c r="F31" s="25">
        <v>0</v>
      </c>
      <c r="G31" s="26">
        <v>3248682</v>
      </c>
      <c r="H31" s="25">
        <v>0</v>
      </c>
      <c r="I31" s="25">
        <v>0</v>
      </c>
      <c r="J31" s="25">
        <v>0</v>
      </c>
      <c r="K31" s="25">
        <v>0</v>
      </c>
      <c r="L31" s="26">
        <f t="shared" si="3"/>
        <v>0</v>
      </c>
      <c r="M31" s="26">
        <v>0</v>
      </c>
      <c r="N31" s="26">
        <v>0</v>
      </c>
      <c r="O31" s="26">
        <f t="shared" si="6"/>
        <v>0</v>
      </c>
    </row>
    <row r="32" spans="1:16" ht="45" customHeight="1" x14ac:dyDescent="0.3">
      <c r="A32" s="38" t="s">
        <v>50</v>
      </c>
      <c r="B32" s="22" t="s">
        <v>47</v>
      </c>
      <c r="C32" s="23" t="s">
        <v>20</v>
      </c>
      <c r="D32" s="25">
        <f t="shared" si="7"/>
        <v>124670600</v>
      </c>
      <c r="E32" s="25">
        <v>28050800</v>
      </c>
      <c r="F32" s="25">
        <v>34284500</v>
      </c>
      <c r="G32" s="26">
        <v>62335300</v>
      </c>
      <c r="H32" s="25">
        <f>I32+J32+K32</f>
        <v>0</v>
      </c>
      <c r="I32" s="25">
        <v>0</v>
      </c>
      <c r="J32" s="25">
        <v>0</v>
      </c>
      <c r="K32" s="25">
        <v>0</v>
      </c>
      <c r="L32" s="26">
        <f t="shared" si="3"/>
        <v>0</v>
      </c>
      <c r="M32" s="26">
        <v>0</v>
      </c>
      <c r="N32" s="26">
        <v>0</v>
      </c>
      <c r="O32" s="26">
        <f t="shared" si="6"/>
        <v>0</v>
      </c>
    </row>
    <row r="33" spans="1:15" ht="47.25" customHeight="1" x14ac:dyDescent="0.3">
      <c r="A33" s="29" t="s">
        <v>51</v>
      </c>
      <c r="B33" s="10" t="s">
        <v>52</v>
      </c>
      <c r="C33" s="23"/>
      <c r="D33" s="34">
        <f t="shared" ref="D33:K33" si="8">D34</f>
        <v>299907668</v>
      </c>
      <c r="E33" s="34">
        <f t="shared" si="8"/>
        <v>0</v>
      </c>
      <c r="F33" s="34">
        <f t="shared" si="8"/>
        <v>0</v>
      </c>
      <c r="G33" s="34">
        <f t="shared" si="8"/>
        <v>299907668</v>
      </c>
      <c r="H33" s="34">
        <f t="shared" si="8"/>
        <v>81520005.879999995</v>
      </c>
      <c r="I33" s="34">
        <f t="shared" si="8"/>
        <v>0</v>
      </c>
      <c r="J33" s="34">
        <f t="shared" si="8"/>
        <v>0</v>
      </c>
      <c r="K33" s="34">
        <f t="shared" si="8"/>
        <v>81520005.879999995</v>
      </c>
      <c r="L33" s="9">
        <f t="shared" si="3"/>
        <v>27.181701096085341</v>
      </c>
      <c r="M33" s="9">
        <v>0</v>
      </c>
      <c r="N33" s="9">
        <v>0</v>
      </c>
      <c r="O33" s="9">
        <f t="shared" si="6"/>
        <v>27.181701096085341</v>
      </c>
    </row>
    <row r="34" spans="1:15" ht="45" customHeight="1" x14ac:dyDescent="0.3">
      <c r="A34" s="38" t="s">
        <v>54</v>
      </c>
      <c r="B34" s="22" t="s">
        <v>53</v>
      </c>
      <c r="C34" s="23" t="s">
        <v>20</v>
      </c>
      <c r="D34" s="25">
        <f>F34+G34+E34</f>
        <v>299907668</v>
      </c>
      <c r="E34" s="25">
        <v>0</v>
      </c>
      <c r="F34" s="25">
        <v>0</v>
      </c>
      <c r="G34" s="26">
        <v>299907668</v>
      </c>
      <c r="H34" s="25">
        <f>I34+J34+K34</f>
        <v>81520005.879999995</v>
      </c>
      <c r="I34" s="25">
        <v>0</v>
      </c>
      <c r="J34" s="25">
        <v>0</v>
      </c>
      <c r="K34" s="25">
        <v>81520005.879999995</v>
      </c>
      <c r="L34" s="26">
        <f t="shared" si="3"/>
        <v>27.181701096085341</v>
      </c>
      <c r="M34" s="26">
        <v>0</v>
      </c>
      <c r="N34" s="26">
        <v>0</v>
      </c>
      <c r="O34" s="26">
        <f t="shared" si="6"/>
        <v>27.181701096085341</v>
      </c>
    </row>
    <row r="35" spans="1:15" ht="114" customHeight="1" x14ac:dyDescent="0.3">
      <c r="A35" s="29" t="s">
        <v>55</v>
      </c>
      <c r="B35" s="10" t="s">
        <v>56</v>
      </c>
      <c r="C35" s="23"/>
      <c r="D35" s="34">
        <f>SUM(D36:D37)</f>
        <v>17137600</v>
      </c>
      <c r="E35" s="34">
        <f>E36</f>
        <v>0</v>
      </c>
      <c r="F35" s="34">
        <f>SUM(F36:F37)</f>
        <v>14566900</v>
      </c>
      <c r="G35" s="34">
        <f>SUM(G36:G37)</f>
        <v>2570700</v>
      </c>
      <c r="H35" s="34">
        <f>H36</f>
        <v>0</v>
      </c>
      <c r="I35" s="34">
        <f>I36</f>
        <v>0</v>
      </c>
      <c r="J35" s="34">
        <f>J36</f>
        <v>0</v>
      </c>
      <c r="K35" s="34">
        <f>K36</f>
        <v>0</v>
      </c>
      <c r="L35" s="9">
        <f t="shared" si="3"/>
        <v>0</v>
      </c>
      <c r="M35" s="9">
        <v>0</v>
      </c>
      <c r="N35" s="9">
        <v>0</v>
      </c>
      <c r="O35" s="9">
        <f t="shared" si="6"/>
        <v>0</v>
      </c>
    </row>
    <row r="36" spans="1:15" ht="45" customHeight="1" x14ac:dyDescent="0.3">
      <c r="A36" s="122" t="s">
        <v>58</v>
      </c>
      <c r="B36" s="124" t="s">
        <v>57</v>
      </c>
      <c r="C36" s="23" t="s">
        <v>20</v>
      </c>
      <c r="D36" s="25">
        <f>F36+G36+E36</f>
        <v>17137600</v>
      </c>
      <c r="E36" s="25">
        <v>0</v>
      </c>
      <c r="F36" s="25">
        <v>14566900</v>
      </c>
      <c r="G36" s="26">
        <v>2570700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f t="shared" si="3"/>
        <v>0</v>
      </c>
      <c r="M36" s="26">
        <v>0</v>
      </c>
      <c r="N36" s="26">
        <v>0</v>
      </c>
      <c r="O36" s="26">
        <f t="shared" si="6"/>
        <v>0</v>
      </c>
    </row>
    <row r="37" spans="1:15" ht="45" customHeight="1" x14ac:dyDescent="0.3">
      <c r="A37" s="123"/>
      <c r="B37" s="125"/>
      <c r="C37" s="23" t="s">
        <v>26</v>
      </c>
      <c r="D37" s="25">
        <f>F37+G37+E37</f>
        <v>0</v>
      </c>
      <c r="E37" s="25">
        <v>0</v>
      </c>
      <c r="F37" s="25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19.5" customHeight="1" x14ac:dyDescent="0.3">
      <c r="A38" s="103"/>
      <c r="B38" s="99"/>
      <c r="C38" s="99"/>
      <c r="D38" s="99"/>
      <c r="E38" s="99"/>
      <c r="F38" s="99"/>
      <c r="G38" s="99"/>
      <c r="H38" s="100"/>
      <c r="I38" s="100"/>
      <c r="J38" s="100"/>
      <c r="K38" s="100"/>
      <c r="L38" s="101"/>
      <c r="M38" s="101"/>
      <c r="N38" s="101"/>
      <c r="O38" s="101"/>
    </row>
    <row r="39" spans="1:15" x14ac:dyDescent="0.3">
      <c r="A39" s="4"/>
      <c r="B39" s="1"/>
      <c r="C39" s="1"/>
      <c r="D39" s="1"/>
      <c r="E39" s="1"/>
      <c r="F39" s="1"/>
      <c r="G39" s="1"/>
    </row>
    <row r="40" spans="1:15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s="5" customFormat="1" x14ac:dyDescent="0.3">
      <c r="A50" s="4"/>
      <c r="B50" s="1"/>
      <c r="C50" s="1"/>
      <c r="D50" s="1"/>
      <c r="E50" s="1"/>
      <c r="F50" s="1"/>
      <c r="G50" s="1"/>
      <c r="L50" s="6"/>
      <c r="M50" s="6"/>
      <c r="N50" s="6"/>
      <c r="O50" s="6"/>
    </row>
    <row r="51" spans="1:15" s="5" customFormat="1" x14ac:dyDescent="0.3">
      <c r="A51" s="4"/>
      <c r="B51" s="1"/>
      <c r="C51" s="1"/>
      <c r="D51" s="1"/>
      <c r="E51" s="1"/>
      <c r="F51" s="1"/>
      <c r="G51" s="1"/>
      <c r="L51" s="6"/>
      <c r="M51" s="6"/>
      <c r="N51" s="6"/>
      <c r="O51" s="6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</sheetData>
  <mergeCells count="17">
    <mergeCell ref="A1:O1"/>
    <mergeCell ref="A2:A3"/>
    <mergeCell ref="C2:C3"/>
    <mergeCell ref="D2:G2"/>
    <mergeCell ref="H2:K2"/>
    <mergeCell ref="L2:O2"/>
    <mergeCell ref="A28:A29"/>
    <mergeCell ref="B28:B29"/>
    <mergeCell ref="A36:A37"/>
    <mergeCell ref="B36:B37"/>
    <mergeCell ref="A5:C5"/>
    <mergeCell ref="A13:A14"/>
    <mergeCell ref="B13:B14"/>
    <mergeCell ref="A17:A23"/>
    <mergeCell ref="B17:B23"/>
    <mergeCell ref="A26:A27"/>
    <mergeCell ref="B26:B27"/>
  </mergeCells>
  <pageMargins left="0" right="0" top="0.39370078740157483" bottom="0" header="0.31496062992125984" footer="0.31496062992125984"/>
  <pageSetup paperSize="9" scale="44" fitToHeight="17" orientation="landscape" horizontalDpi="4294967295" verticalDpi="4294967295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view="pageBreakPreview" zoomScale="70" zoomScaleNormal="70" zoomScaleSheetLayoutView="70" workbookViewId="0">
      <pane ySplit="3" topLeftCell="A4" activePane="bottomLeft" state="frozen"/>
      <selection pane="bottomLeft" activeCell="N8" sqref="N8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2" width="13.7109375" style="6" customWidth="1"/>
    <col min="13" max="13" width="15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6" s="3" customFormat="1" ht="44.25" customHeight="1" x14ac:dyDescent="0.3">
      <c r="A1" s="133" t="s">
        <v>90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6" s="1" customFormat="1" ht="36" customHeight="1" x14ac:dyDescent="0.3">
      <c r="A2" s="135" t="s">
        <v>0</v>
      </c>
      <c r="B2" s="11" t="s">
        <v>1</v>
      </c>
      <c r="C2" s="136" t="s">
        <v>8</v>
      </c>
      <c r="D2" s="137" t="s">
        <v>95</v>
      </c>
      <c r="E2" s="138"/>
      <c r="F2" s="138"/>
      <c r="G2" s="138"/>
      <c r="H2" s="139" t="s">
        <v>96</v>
      </c>
      <c r="I2" s="140"/>
      <c r="J2" s="140"/>
      <c r="K2" s="141"/>
      <c r="L2" s="142" t="s">
        <v>12</v>
      </c>
      <c r="M2" s="142"/>
      <c r="N2" s="142"/>
      <c r="O2" s="142"/>
    </row>
    <row r="3" spans="1:16" s="1" customFormat="1" ht="39.75" customHeight="1" x14ac:dyDescent="0.3">
      <c r="A3" s="135"/>
      <c r="B3" s="12" t="s">
        <v>2</v>
      </c>
      <c r="C3" s="136"/>
      <c r="D3" s="110" t="s">
        <v>9</v>
      </c>
      <c r="E3" s="110" t="s">
        <v>19</v>
      </c>
      <c r="F3" s="110" t="s">
        <v>10</v>
      </c>
      <c r="G3" s="110" t="s">
        <v>11</v>
      </c>
      <c r="H3" s="110" t="s">
        <v>9</v>
      </c>
      <c r="I3" s="110" t="s">
        <v>19</v>
      </c>
      <c r="J3" s="110" t="s">
        <v>10</v>
      </c>
      <c r="K3" s="110" t="s">
        <v>11</v>
      </c>
      <c r="L3" s="111" t="s">
        <v>13</v>
      </c>
      <c r="M3" s="110" t="s">
        <v>19</v>
      </c>
      <c r="N3" s="111" t="s">
        <v>10</v>
      </c>
      <c r="O3" s="110" t="s">
        <v>11</v>
      </c>
    </row>
    <row r="4" spans="1:16" s="1" customFormat="1" ht="21.75" customHeight="1" x14ac:dyDescent="0.3">
      <c r="A4" s="108" t="s">
        <v>3</v>
      </c>
      <c r="B4" s="13">
        <v>2</v>
      </c>
      <c r="C4" s="14">
        <v>3</v>
      </c>
      <c r="D4" s="14">
        <v>4</v>
      </c>
      <c r="E4" s="14">
        <v>5</v>
      </c>
      <c r="F4" s="13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6" s="1" customFormat="1" ht="40.5" customHeight="1" x14ac:dyDescent="0.3">
      <c r="A5" s="126" t="s">
        <v>14</v>
      </c>
      <c r="B5" s="127"/>
      <c r="C5" s="128"/>
      <c r="D5" s="8">
        <f>SUM(E5:G5)</f>
        <v>2095346359.3699999</v>
      </c>
      <c r="E5" s="8">
        <f>SUM(E6,E12,E16,E25,E33,E35)</f>
        <v>1060952900</v>
      </c>
      <c r="F5" s="8">
        <f>SUM(F6,F12,F16,F25,F33,F35)</f>
        <v>162332933.37</v>
      </c>
      <c r="G5" s="8">
        <f>SUM(G6,G12,G16,G25,G33,G35)</f>
        <v>872060526</v>
      </c>
      <c r="H5" s="8">
        <f>H6+H11+H16+H25</f>
        <v>30538544.970000003</v>
      </c>
      <c r="I5" s="8">
        <f>I6+I11+I16+I25</f>
        <v>0</v>
      </c>
      <c r="J5" s="8">
        <f>J6+J11+J16+J25</f>
        <v>0</v>
      </c>
      <c r="K5" s="8">
        <f>K6+K11+K16+K25</f>
        <v>30538544.970000003</v>
      </c>
      <c r="L5" s="9">
        <f t="shared" ref="L5:L14" si="0">H5/D5*100</f>
        <v>1.4574461560227168</v>
      </c>
      <c r="M5" s="9">
        <f>I5/E5*100</f>
        <v>0</v>
      </c>
      <c r="N5" s="16">
        <f>J5/F5*100</f>
        <v>0</v>
      </c>
      <c r="O5" s="16">
        <f>K5/G5*100</f>
        <v>3.5018836490713952</v>
      </c>
    </row>
    <row r="6" spans="1:16" s="1" customFormat="1" ht="43.5" customHeight="1" x14ac:dyDescent="0.3">
      <c r="A6" s="15" t="s">
        <v>3</v>
      </c>
      <c r="B6" s="10" t="s">
        <v>29</v>
      </c>
      <c r="C6" s="10"/>
      <c r="D6" s="8">
        <f>SUM(D7:D11)</f>
        <v>1267533972</v>
      </c>
      <c r="E6" s="8">
        <f>SUM(E7:E11)</f>
        <v>1019765600</v>
      </c>
      <c r="F6" s="8">
        <f>SUM(F7:F11)</f>
        <v>84080600</v>
      </c>
      <c r="G6" s="8">
        <f>SUM(G7:G11)</f>
        <v>163687772</v>
      </c>
      <c r="H6" s="8">
        <f>SUM(H7:H9)</f>
        <v>1019915.67</v>
      </c>
      <c r="I6" s="8">
        <f>SUM(I7:I9)</f>
        <v>0</v>
      </c>
      <c r="J6" s="8">
        <f>SUM(J7:J9)</f>
        <v>0</v>
      </c>
      <c r="K6" s="8">
        <f>SUM(K7:K9)</f>
        <v>1019915.67</v>
      </c>
      <c r="L6" s="9">
        <f t="shared" si="0"/>
        <v>8.0464562885893209E-2</v>
      </c>
      <c r="M6" s="9">
        <f>I6/E6*100</f>
        <v>0</v>
      </c>
      <c r="N6" s="16">
        <f>J6/F6*100</f>
        <v>0</v>
      </c>
      <c r="O6" s="16">
        <f>K6*100/G6</f>
        <v>0.62308604823578395</v>
      </c>
    </row>
    <row r="7" spans="1:16" s="1" customFormat="1" ht="67.5" customHeight="1" x14ac:dyDescent="0.3">
      <c r="A7" s="21" t="s">
        <v>4</v>
      </c>
      <c r="B7" s="22" t="s">
        <v>30</v>
      </c>
      <c r="C7" s="23" t="s">
        <v>26</v>
      </c>
      <c r="D7" s="97">
        <f>G7</f>
        <v>75496131</v>
      </c>
      <c r="E7" s="25">
        <v>0</v>
      </c>
      <c r="F7" s="25">
        <v>0</v>
      </c>
      <c r="G7" s="25">
        <v>75496131</v>
      </c>
      <c r="H7" s="25">
        <f>J7+K7+I7</f>
        <v>0</v>
      </c>
      <c r="I7" s="25">
        <v>0</v>
      </c>
      <c r="J7" s="25">
        <v>0</v>
      </c>
      <c r="K7" s="25">
        <v>0</v>
      </c>
      <c r="L7" s="9">
        <v>0</v>
      </c>
      <c r="M7" s="26">
        <v>0</v>
      </c>
      <c r="N7" s="25">
        <v>0</v>
      </c>
      <c r="O7" s="25">
        <v>0</v>
      </c>
      <c r="P7" s="102"/>
    </row>
    <row r="8" spans="1:16" s="1" customFormat="1" ht="81.75" customHeight="1" x14ac:dyDescent="0.3">
      <c r="A8" s="21" t="s">
        <v>5</v>
      </c>
      <c r="B8" s="22" t="s">
        <v>31</v>
      </c>
      <c r="C8" s="23" t="s">
        <v>20</v>
      </c>
      <c r="D8" s="25">
        <f>F8+G8+E8</f>
        <v>0</v>
      </c>
      <c r="E8" s="25">
        <v>0</v>
      </c>
      <c r="F8" s="25">
        <v>0</v>
      </c>
      <c r="G8" s="25">
        <v>0</v>
      </c>
      <c r="H8" s="25">
        <f>J8+K8+I8</f>
        <v>0</v>
      </c>
      <c r="I8" s="25">
        <v>0</v>
      </c>
      <c r="J8" s="25">
        <v>0</v>
      </c>
      <c r="K8" s="25">
        <v>0</v>
      </c>
      <c r="L8" s="26">
        <v>0</v>
      </c>
      <c r="M8" s="26">
        <v>0</v>
      </c>
      <c r="N8" s="25">
        <v>0</v>
      </c>
      <c r="O8" s="25">
        <v>0</v>
      </c>
      <c r="P8" s="102"/>
    </row>
    <row r="9" spans="1:16" s="1" customFormat="1" ht="64.5" customHeight="1" x14ac:dyDescent="0.3">
      <c r="A9" s="21" t="s">
        <v>22</v>
      </c>
      <c r="B9" s="22" t="s">
        <v>32</v>
      </c>
      <c r="C9" s="23" t="s">
        <v>20</v>
      </c>
      <c r="D9" s="25">
        <f>F9+G9+E9</f>
        <v>14425492</v>
      </c>
      <c r="E9" s="25">
        <v>0</v>
      </c>
      <c r="F9" s="25">
        <v>0</v>
      </c>
      <c r="G9" s="25">
        <v>14425492</v>
      </c>
      <c r="H9" s="25">
        <f>J9+K9+I9</f>
        <v>1019915.67</v>
      </c>
      <c r="I9" s="25">
        <v>0</v>
      </c>
      <c r="J9" s="25">
        <v>0</v>
      </c>
      <c r="K9" s="25">
        <v>1019915.67</v>
      </c>
      <c r="L9" s="26">
        <f t="shared" si="0"/>
        <v>7.0702314347406663</v>
      </c>
      <c r="M9" s="26">
        <v>0</v>
      </c>
      <c r="N9" s="25">
        <v>0</v>
      </c>
      <c r="O9" s="25">
        <f>K9*100/G9</f>
        <v>7.0702314347406663</v>
      </c>
    </row>
    <row r="10" spans="1:16" s="1" customFormat="1" ht="32.25" customHeight="1" x14ac:dyDescent="0.3">
      <c r="A10" s="21" t="s">
        <v>35</v>
      </c>
      <c r="B10" s="22" t="s">
        <v>33</v>
      </c>
      <c r="C10" s="23" t="s">
        <v>26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</row>
    <row r="11" spans="1:16" s="1" customFormat="1" ht="32.25" customHeight="1" x14ac:dyDescent="0.3">
      <c r="A11" s="21" t="s">
        <v>36</v>
      </c>
      <c r="B11" s="98" t="s">
        <v>34</v>
      </c>
      <c r="C11" s="23" t="s">
        <v>26</v>
      </c>
      <c r="D11" s="25">
        <f>F11+G11+E11</f>
        <v>1177612349</v>
      </c>
      <c r="E11" s="26">
        <v>1019765600</v>
      </c>
      <c r="F11" s="26">
        <v>84080600</v>
      </c>
      <c r="G11" s="25">
        <v>73766149</v>
      </c>
      <c r="H11" s="25">
        <f>J11+K11+I11</f>
        <v>78648.88</v>
      </c>
      <c r="I11" s="25">
        <v>0</v>
      </c>
      <c r="J11" s="25">
        <v>0</v>
      </c>
      <c r="K11" s="25">
        <v>78648.88</v>
      </c>
      <c r="L11" s="26">
        <v>0</v>
      </c>
      <c r="M11" s="26">
        <v>0</v>
      </c>
      <c r="N11" s="25">
        <v>0</v>
      </c>
      <c r="O11" s="25">
        <v>0</v>
      </c>
    </row>
    <row r="12" spans="1:16" s="1" customFormat="1" ht="43.5" customHeight="1" x14ac:dyDescent="0.3">
      <c r="A12" s="29" t="s">
        <v>15</v>
      </c>
      <c r="B12" s="10" t="s">
        <v>37</v>
      </c>
      <c r="C12" s="10"/>
      <c r="D12" s="34">
        <f t="shared" ref="D12:K12" si="1">SUM(D13:D15)</f>
        <v>41651958</v>
      </c>
      <c r="E12" s="34">
        <f t="shared" si="1"/>
        <v>0</v>
      </c>
      <c r="F12" s="34">
        <f t="shared" si="1"/>
        <v>0</v>
      </c>
      <c r="G12" s="34">
        <f t="shared" si="1"/>
        <v>41651958</v>
      </c>
      <c r="H12" s="34">
        <f t="shared" si="1"/>
        <v>1327653.1600000001</v>
      </c>
      <c r="I12" s="34">
        <f t="shared" si="1"/>
        <v>0</v>
      </c>
      <c r="J12" s="34">
        <f t="shared" si="1"/>
        <v>0</v>
      </c>
      <c r="K12" s="34">
        <f t="shared" si="1"/>
        <v>1327653.1600000001</v>
      </c>
      <c r="L12" s="9">
        <f t="shared" si="0"/>
        <v>3.1874927944563853</v>
      </c>
      <c r="M12" s="9">
        <v>0</v>
      </c>
      <c r="N12" s="34">
        <v>0</v>
      </c>
      <c r="O12" s="34">
        <f>K12*100/G12</f>
        <v>3.1874927944563858</v>
      </c>
    </row>
    <row r="13" spans="1:16" s="1" customFormat="1" ht="32.25" customHeight="1" x14ac:dyDescent="0.3">
      <c r="A13" s="129" t="s">
        <v>6</v>
      </c>
      <c r="B13" s="124" t="s">
        <v>38</v>
      </c>
      <c r="C13" s="23" t="s">
        <v>20</v>
      </c>
      <c r="D13" s="25">
        <f>F13+G13+E13</f>
        <v>40062958</v>
      </c>
      <c r="E13" s="25">
        <v>0</v>
      </c>
      <c r="F13" s="25">
        <v>0</v>
      </c>
      <c r="G13" s="25">
        <v>40062958</v>
      </c>
      <c r="H13" s="25">
        <f>J13+K13+I13</f>
        <v>1034743.02</v>
      </c>
      <c r="I13" s="25">
        <v>0</v>
      </c>
      <c r="J13" s="25">
        <v>0</v>
      </c>
      <c r="K13" s="25">
        <v>1034743.02</v>
      </c>
      <c r="L13" s="26">
        <f t="shared" si="0"/>
        <v>2.5827923639587471</v>
      </c>
      <c r="M13" s="26">
        <v>0</v>
      </c>
      <c r="N13" s="25">
        <v>0</v>
      </c>
      <c r="O13" s="25">
        <f t="shared" ref="O13:O18" si="2">K13/G13*100</f>
        <v>2.5827923639587471</v>
      </c>
    </row>
    <row r="14" spans="1:16" s="1" customFormat="1" ht="32.25" customHeight="1" x14ac:dyDescent="0.3">
      <c r="A14" s="130"/>
      <c r="B14" s="125"/>
      <c r="C14" s="23" t="s">
        <v>21</v>
      </c>
      <c r="D14" s="25">
        <f>F14+G14+E14</f>
        <v>1589000</v>
      </c>
      <c r="E14" s="25">
        <v>0</v>
      </c>
      <c r="F14" s="25">
        <v>0</v>
      </c>
      <c r="G14" s="25">
        <v>1589000</v>
      </c>
      <c r="H14" s="25">
        <f>J14+K14+I14</f>
        <v>292910.14</v>
      </c>
      <c r="I14" s="25">
        <v>0</v>
      </c>
      <c r="J14" s="25">
        <v>0</v>
      </c>
      <c r="K14" s="25">
        <v>292910.14</v>
      </c>
      <c r="L14" s="26">
        <f t="shared" si="0"/>
        <v>18.433614852108246</v>
      </c>
      <c r="M14" s="26">
        <v>0</v>
      </c>
      <c r="N14" s="25">
        <v>0</v>
      </c>
      <c r="O14" s="25">
        <f>K14/G14*100</f>
        <v>18.433614852108246</v>
      </c>
    </row>
    <row r="15" spans="1:16" s="1" customFormat="1" ht="37.5" customHeight="1" x14ac:dyDescent="0.3">
      <c r="A15" s="114" t="s">
        <v>7</v>
      </c>
      <c r="B15" s="113" t="s">
        <v>39</v>
      </c>
      <c r="C15" s="23" t="s">
        <v>20</v>
      </c>
      <c r="D15" s="25">
        <f>F15+G15+E15</f>
        <v>0</v>
      </c>
      <c r="E15" s="25">
        <v>0</v>
      </c>
      <c r="F15" s="25">
        <v>0</v>
      </c>
      <c r="G15" s="25">
        <v>0</v>
      </c>
      <c r="H15" s="25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34">
        <v>0</v>
      </c>
      <c r="O15" s="34">
        <v>0</v>
      </c>
    </row>
    <row r="16" spans="1:16" ht="45" customHeight="1" x14ac:dyDescent="0.3">
      <c r="A16" s="29" t="s">
        <v>16</v>
      </c>
      <c r="B16" s="10" t="s">
        <v>40</v>
      </c>
      <c r="C16" s="23"/>
      <c r="D16" s="34">
        <f>SUM(D17:D24)</f>
        <v>4795800</v>
      </c>
      <c r="E16" s="34">
        <f>SUM(E17:E24)</f>
        <v>0</v>
      </c>
      <c r="F16" s="34">
        <f>SUM(F17:F24)</f>
        <v>0</v>
      </c>
      <c r="G16" s="34">
        <f>SUM(G17:G24)</f>
        <v>4795800</v>
      </c>
      <c r="H16" s="34">
        <f>H17+H24</f>
        <v>0</v>
      </c>
      <c r="I16" s="34">
        <f>I17+I24</f>
        <v>0</v>
      </c>
      <c r="J16" s="34">
        <f>J17+J24</f>
        <v>0</v>
      </c>
      <c r="K16" s="34">
        <f>K17+K24</f>
        <v>0</v>
      </c>
      <c r="L16" s="9">
        <f t="shared" ref="L16:L36" si="3">H16/D16*100</f>
        <v>0</v>
      </c>
      <c r="M16" s="9">
        <v>0</v>
      </c>
      <c r="N16" s="34">
        <v>0</v>
      </c>
      <c r="O16" s="34">
        <f t="shared" si="2"/>
        <v>0</v>
      </c>
    </row>
    <row r="17" spans="1:16" ht="80.25" customHeight="1" x14ac:dyDescent="0.3">
      <c r="A17" s="129" t="s">
        <v>17</v>
      </c>
      <c r="B17" s="124" t="s">
        <v>41</v>
      </c>
      <c r="C17" s="109" t="s">
        <v>62</v>
      </c>
      <c r="D17" s="25">
        <f t="shared" ref="D17:D24" si="4">F17+G17+E17</f>
        <v>285000</v>
      </c>
      <c r="E17" s="25">
        <v>0</v>
      </c>
      <c r="F17" s="25">
        <v>0</v>
      </c>
      <c r="G17" s="25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25">
        <v>0</v>
      </c>
      <c r="O17" s="25">
        <f t="shared" si="2"/>
        <v>0</v>
      </c>
    </row>
    <row r="18" spans="1:16" ht="68.25" customHeight="1" x14ac:dyDescent="0.3">
      <c r="A18" s="131"/>
      <c r="B18" s="132"/>
      <c r="C18" s="23" t="s">
        <v>18</v>
      </c>
      <c r="D18" s="25">
        <f t="shared" si="4"/>
        <v>2695000</v>
      </c>
      <c r="E18" s="25">
        <v>0</v>
      </c>
      <c r="F18" s="25">
        <v>0</v>
      </c>
      <c r="G18" s="25">
        <v>2695000</v>
      </c>
      <c r="H18" s="25">
        <f t="shared" si="5"/>
        <v>0</v>
      </c>
      <c r="I18" s="25">
        <v>0</v>
      </c>
      <c r="J18" s="25">
        <v>0</v>
      </c>
      <c r="K18" s="25">
        <v>0</v>
      </c>
      <c r="L18" s="26">
        <f t="shared" si="3"/>
        <v>0</v>
      </c>
      <c r="M18" s="26">
        <v>0</v>
      </c>
      <c r="N18" s="25">
        <v>0</v>
      </c>
      <c r="O18" s="25">
        <f t="shared" si="2"/>
        <v>0</v>
      </c>
    </row>
    <row r="19" spans="1:16" ht="68.25" customHeight="1" x14ac:dyDescent="0.3">
      <c r="A19" s="131"/>
      <c r="B19" s="132"/>
      <c r="C19" s="23" t="s">
        <v>64</v>
      </c>
      <c r="D19" s="25">
        <f t="shared" si="4"/>
        <v>795000</v>
      </c>
      <c r="E19" s="25">
        <v>0</v>
      </c>
      <c r="F19" s="25">
        <v>0</v>
      </c>
      <c r="G19" s="25">
        <v>795000</v>
      </c>
      <c r="H19" s="25">
        <f t="shared" si="5"/>
        <v>0</v>
      </c>
      <c r="I19" s="25">
        <v>0</v>
      </c>
      <c r="J19" s="25">
        <v>0</v>
      </c>
      <c r="K19" s="107">
        <v>0</v>
      </c>
      <c r="L19" s="26">
        <f t="shared" si="3"/>
        <v>0</v>
      </c>
      <c r="M19" s="26">
        <v>0</v>
      </c>
      <c r="N19" s="25">
        <v>0</v>
      </c>
      <c r="O19" s="25">
        <f>K19/G19*100</f>
        <v>0</v>
      </c>
    </row>
    <row r="20" spans="1:16" ht="68.25" customHeight="1" x14ac:dyDescent="0.3">
      <c r="A20" s="131"/>
      <c r="B20" s="132"/>
      <c r="C20" s="23" t="s">
        <v>63</v>
      </c>
      <c r="D20" s="25">
        <f t="shared" si="4"/>
        <v>200000</v>
      </c>
      <c r="E20" s="25">
        <v>0</v>
      </c>
      <c r="F20" s="25">
        <v>0</v>
      </c>
      <c r="G20" s="25">
        <v>200000</v>
      </c>
      <c r="H20" s="25">
        <f t="shared" si="5"/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25">
        <v>0</v>
      </c>
      <c r="O20" s="25">
        <f>K20/G20*100</f>
        <v>0</v>
      </c>
    </row>
    <row r="21" spans="1:16" ht="68.25" customHeight="1" x14ac:dyDescent="0.3">
      <c r="A21" s="131"/>
      <c r="B21" s="132"/>
      <c r="C21" s="23" t="s">
        <v>20</v>
      </c>
      <c r="D21" s="25">
        <f t="shared" si="4"/>
        <v>0</v>
      </c>
      <c r="E21" s="25">
        <v>0</v>
      </c>
      <c r="F21" s="25">
        <v>0</v>
      </c>
      <c r="G21" s="25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25">
        <v>0</v>
      </c>
      <c r="O21" s="25">
        <v>0</v>
      </c>
    </row>
    <row r="22" spans="1:16" ht="68.25" customHeight="1" x14ac:dyDescent="0.3">
      <c r="A22" s="131"/>
      <c r="B22" s="132"/>
      <c r="C22" s="23" t="s">
        <v>26</v>
      </c>
      <c r="D22" s="25">
        <f t="shared" si="4"/>
        <v>0</v>
      </c>
      <c r="E22" s="25">
        <v>0</v>
      </c>
      <c r="F22" s="25">
        <v>0</v>
      </c>
      <c r="G22" s="25">
        <v>0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25">
        <v>0</v>
      </c>
      <c r="O22" s="25">
        <v>0</v>
      </c>
      <c r="P22" s="20"/>
    </row>
    <row r="23" spans="1:16" ht="68.25" customHeight="1" x14ac:dyDescent="0.3">
      <c r="A23" s="130"/>
      <c r="B23" s="125"/>
      <c r="C23" s="23" t="s">
        <v>21</v>
      </c>
      <c r="D23" s="25">
        <f t="shared" si="4"/>
        <v>0</v>
      </c>
      <c r="E23" s="25">
        <v>0</v>
      </c>
      <c r="F23" s="25">
        <v>0</v>
      </c>
      <c r="G23" s="25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25">
        <v>0</v>
      </c>
      <c r="O23" s="25">
        <v>0</v>
      </c>
    </row>
    <row r="24" spans="1:16" ht="58.5" customHeight="1" x14ac:dyDescent="0.3">
      <c r="A24" s="112" t="s">
        <v>23</v>
      </c>
      <c r="B24" s="113" t="s">
        <v>42</v>
      </c>
      <c r="C24" s="23" t="s">
        <v>20</v>
      </c>
      <c r="D24" s="25">
        <f t="shared" si="4"/>
        <v>820800</v>
      </c>
      <c r="E24" s="25">
        <v>0</v>
      </c>
      <c r="F24" s="25">
        <v>0</v>
      </c>
      <c r="G24" s="25">
        <v>820800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25">
        <v>0</v>
      </c>
      <c r="O24" s="25">
        <v>0</v>
      </c>
    </row>
    <row r="25" spans="1:16" ht="61.5" customHeight="1" x14ac:dyDescent="0.3">
      <c r="A25" s="29" t="s">
        <v>24</v>
      </c>
      <c r="B25" s="10" t="s">
        <v>43</v>
      </c>
      <c r="C25" s="23"/>
      <c r="D25" s="37">
        <f>SUM(E25:G25)</f>
        <v>467992504.37</v>
      </c>
      <c r="E25" s="34">
        <f>SUM(E26:E32)</f>
        <v>41187300</v>
      </c>
      <c r="F25" s="34">
        <f>SUM(F26:F32)</f>
        <v>63685433.370000005</v>
      </c>
      <c r="G25" s="34">
        <f>SUM(G26:G32)</f>
        <v>363119771</v>
      </c>
      <c r="H25" s="34">
        <f>H26</f>
        <v>29439980.420000002</v>
      </c>
      <c r="I25" s="34">
        <f>I26</f>
        <v>0</v>
      </c>
      <c r="J25" s="34">
        <f>J26</f>
        <v>0</v>
      </c>
      <c r="K25" s="34">
        <f>K26</f>
        <v>29439980.420000002</v>
      </c>
      <c r="L25" s="9">
        <f t="shared" si="3"/>
        <v>6.2906948605152087</v>
      </c>
      <c r="M25" s="9">
        <v>0</v>
      </c>
      <c r="N25" s="9">
        <v>0</v>
      </c>
      <c r="O25" s="9">
        <f t="shared" ref="M25:O36" si="6">K25/G25*100</f>
        <v>8.1075123887980194</v>
      </c>
    </row>
    <row r="26" spans="1:16" ht="45" customHeight="1" x14ac:dyDescent="0.3">
      <c r="A26" s="122" t="s">
        <v>25</v>
      </c>
      <c r="B26" s="124" t="s">
        <v>44</v>
      </c>
      <c r="C26" s="23" t="s">
        <v>20</v>
      </c>
      <c r="D26" s="25">
        <f t="shared" ref="D26:D32" si="7">F26+G26+E26</f>
        <v>166125203</v>
      </c>
      <c r="E26" s="25">
        <v>0</v>
      </c>
      <c r="F26" s="25">
        <v>8854100</v>
      </c>
      <c r="G26" s="26">
        <v>157271103</v>
      </c>
      <c r="H26" s="25">
        <f>I26+J26+K26</f>
        <v>29439980.420000002</v>
      </c>
      <c r="I26" s="25">
        <v>0</v>
      </c>
      <c r="J26" s="25">
        <v>0</v>
      </c>
      <c r="K26" s="25">
        <v>29439980.420000002</v>
      </c>
      <c r="L26" s="26">
        <f t="shared" si="3"/>
        <v>17.721561742801907</v>
      </c>
      <c r="M26" s="26">
        <v>0</v>
      </c>
      <c r="N26" s="26">
        <f t="shared" si="6"/>
        <v>0</v>
      </c>
      <c r="O26" s="26">
        <f t="shared" si="6"/>
        <v>18.719256022512923</v>
      </c>
    </row>
    <row r="27" spans="1:16" ht="45" customHeight="1" x14ac:dyDescent="0.3">
      <c r="A27" s="123"/>
      <c r="B27" s="125"/>
      <c r="C27" s="23" t="s">
        <v>26</v>
      </c>
      <c r="D27" s="25">
        <f t="shared" si="7"/>
        <v>0</v>
      </c>
      <c r="E27" s="25">
        <v>0</v>
      </c>
      <c r="F27" s="25">
        <v>0</v>
      </c>
      <c r="G27" s="26">
        <v>0</v>
      </c>
      <c r="H27" s="25">
        <f>K27</f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6" ht="45" customHeight="1" x14ac:dyDescent="0.3">
      <c r="A28" s="122" t="s">
        <v>48</v>
      </c>
      <c r="B28" s="124" t="s">
        <v>45</v>
      </c>
      <c r="C28" s="23" t="s">
        <v>20</v>
      </c>
      <c r="D28" s="25">
        <f t="shared" si="7"/>
        <v>137569250</v>
      </c>
      <c r="E28" s="25">
        <v>0</v>
      </c>
      <c r="F28" s="25">
        <v>0</v>
      </c>
      <c r="G28" s="26">
        <v>137569250</v>
      </c>
      <c r="H28" s="25">
        <f>I28+J28+K28</f>
        <v>3984974.02</v>
      </c>
      <c r="I28" s="25">
        <v>0</v>
      </c>
      <c r="J28" s="25">
        <v>0</v>
      </c>
      <c r="K28" s="25">
        <v>3984974.02</v>
      </c>
      <c r="L28" s="26">
        <f t="shared" si="3"/>
        <v>2.89670403814806</v>
      </c>
      <c r="M28" s="26">
        <v>0</v>
      </c>
      <c r="N28" s="26">
        <v>0</v>
      </c>
      <c r="O28" s="26">
        <f t="shared" si="6"/>
        <v>2.89670403814806</v>
      </c>
    </row>
    <row r="29" spans="1:16" ht="45" customHeight="1" x14ac:dyDescent="0.3">
      <c r="A29" s="123"/>
      <c r="B29" s="125"/>
      <c r="C29" s="23" t="s">
        <v>26</v>
      </c>
      <c r="D29" s="25">
        <f t="shared" si="7"/>
        <v>0</v>
      </c>
      <c r="E29" s="25">
        <v>0</v>
      </c>
      <c r="F29" s="25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38" t="s">
        <v>49</v>
      </c>
      <c r="B30" s="22" t="s">
        <v>46</v>
      </c>
      <c r="C30" s="23" t="s">
        <v>20</v>
      </c>
      <c r="D30" s="25">
        <f t="shared" si="7"/>
        <v>39627451.370000005</v>
      </c>
      <c r="E30" s="25">
        <v>13136500</v>
      </c>
      <c r="F30" s="25">
        <v>20546833.370000001</v>
      </c>
      <c r="G30" s="26">
        <v>5944118</v>
      </c>
      <c r="H30" s="25">
        <f>I30+J30+K30</f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f t="shared" si="6"/>
        <v>0</v>
      </c>
      <c r="N30" s="26">
        <f t="shared" si="6"/>
        <v>0</v>
      </c>
      <c r="O30" s="26">
        <f t="shared" si="6"/>
        <v>0</v>
      </c>
    </row>
    <row r="31" spans="1:16" ht="45" customHeight="1" x14ac:dyDescent="0.3">
      <c r="A31" s="38" t="s">
        <v>49</v>
      </c>
      <c r="B31" s="22" t="s">
        <v>72</v>
      </c>
      <c r="C31" s="23" t="s">
        <v>20</v>
      </c>
      <c r="D31" s="25">
        <f t="shared" si="7"/>
        <v>0</v>
      </c>
      <c r="E31" s="25">
        <v>0</v>
      </c>
      <c r="F31" s="25">
        <v>0</v>
      </c>
      <c r="G31" s="26">
        <v>0</v>
      </c>
      <c r="H31" s="25">
        <v>0</v>
      </c>
      <c r="I31" s="25">
        <v>0</v>
      </c>
      <c r="J31" s="25">
        <v>0</v>
      </c>
      <c r="K31" s="25">
        <v>0</v>
      </c>
      <c r="L31" s="26" t="e">
        <f t="shared" si="3"/>
        <v>#DIV/0!</v>
      </c>
      <c r="M31" s="26">
        <v>0</v>
      </c>
      <c r="N31" s="26">
        <v>0</v>
      </c>
      <c r="O31" s="26" t="e">
        <f t="shared" si="6"/>
        <v>#DIV/0!</v>
      </c>
    </row>
    <row r="32" spans="1:16" ht="45" customHeight="1" x14ac:dyDescent="0.3">
      <c r="A32" s="38" t="s">
        <v>50</v>
      </c>
      <c r="B32" s="22" t="s">
        <v>47</v>
      </c>
      <c r="C32" s="23" t="s">
        <v>20</v>
      </c>
      <c r="D32" s="25">
        <f t="shared" si="7"/>
        <v>124670600</v>
      </c>
      <c r="E32" s="25">
        <v>28050800</v>
      </c>
      <c r="F32" s="25">
        <v>34284500</v>
      </c>
      <c r="G32" s="26">
        <v>62335300</v>
      </c>
      <c r="H32" s="25">
        <f>I32+J32+K32</f>
        <v>0</v>
      </c>
      <c r="I32" s="25">
        <v>0</v>
      </c>
      <c r="J32" s="25">
        <v>0</v>
      </c>
      <c r="K32" s="25">
        <v>0</v>
      </c>
      <c r="L32" s="26">
        <f t="shared" si="3"/>
        <v>0</v>
      </c>
      <c r="M32" s="26">
        <v>0</v>
      </c>
      <c r="N32" s="26">
        <v>0</v>
      </c>
      <c r="O32" s="26">
        <f t="shared" si="6"/>
        <v>0</v>
      </c>
    </row>
    <row r="33" spans="1:15" ht="47.25" customHeight="1" x14ac:dyDescent="0.3">
      <c r="A33" s="29" t="s">
        <v>51</v>
      </c>
      <c r="B33" s="10" t="s">
        <v>52</v>
      </c>
      <c r="C33" s="23"/>
      <c r="D33" s="34">
        <f t="shared" ref="D33:K33" si="8">D34</f>
        <v>296234525</v>
      </c>
      <c r="E33" s="34">
        <f t="shared" si="8"/>
        <v>0</v>
      </c>
      <c r="F33" s="34">
        <f t="shared" si="8"/>
        <v>0</v>
      </c>
      <c r="G33" s="34">
        <f t="shared" si="8"/>
        <v>296234525</v>
      </c>
      <c r="H33" s="34">
        <f t="shared" si="8"/>
        <v>56372950.520000003</v>
      </c>
      <c r="I33" s="34">
        <f t="shared" si="8"/>
        <v>0</v>
      </c>
      <c r="J33" s="34">
        <f t="shared" si="8"/>
        <v>0</v>
      </c>
      <c r="K33" s="34">
        <f t="shared" si="8"/>
        <v>56372950.520000003</v>
      </c>
      <c r="L33" s="9">
        <f t="shared" si="3"/>
        <v>19.029838105467284</v>
      </c>
      <c r="M33" s="9">
        <v>0</v>
      </c>
      <c r="N33" s="9">
        <v>0</v>
      </c>
      <c r="O33" s="9">
        <f t="shared" si="6"/>
        <v>19.029838105467284</v>
      </c>
    </row>
    <row r="34" spans="1:15" ht="45" customHeight="1" x14ac:dyDescent="0.3">
      <c r="A34" s="38" t="s">
        <v>54</v>
      </c>
      <c r="B34" s="22" t="s">
        <v>53</v>
      </c>
      <c r="C34" s="23" t="s">
        <v>20</v>
      </c>
      <c r="D34" s="25">
        <f>F34+G34+E34</f>
        <v>296234525</v>
      </c>
      <c r="E34" s="25">
        <v>0</v>
      </c>
      <c r="F34" s="25">
        <v>0</v>
      </c>
      <c r="G34" s="26">
        <v>296234525</v>
      </c>
      <c r="H34" s="25">
        <f>I34+J34+K34</f>
        <v>56372950.520000003</v>
      </c>
      <c r="I34" s="25">
        <v>0</v>
      </c>
      <c r="J34" s="25">
        <v>0</v>
      </c>
      <c r="K34" s="25">
        <v>56372950.520000003</v>
      </c>
      <c r="L34" s="26">
        <f t="shared" si="3"/>
        <v>19.029838105467284</v>
      </c>
      <c r="M34" s="26">
        <v>0</v>
      </c>
      <c r="N34" s="26">
        <v>0</v>
      </c>
      <c r="O34" s="26">
        <f t="shared" si="6"/>
        <v>19.029838105467284</v>
      </c>
    </row>
    <row r="35" spans="1:15" ht="114" customHeight="1" x14ac:dyDescent="0.3">
      <c r="A35" s="29" t="s">
        <v>55</v>
      </c>
      <c r="B35" s="10" t="s">
        <v>56</v>
      </c>
      <c r="C35" s="23"/>
      <c r="D35" s="34">
        <f>SUM(D36:D37)</f>
        <v>17137600</v>
      </c>
      <c r="E35" s="34">
        <f>E36</f>
        <v>0</v>
      </c>
      <c r="F35" s="34">
        <f>SUM(F36:F37)</f>
        <v>14566900</v>
      </c>
      <c r="G35" s="34">
        <f>SUM(G36:G37)</f>
        <v>2570700</v>
      </c>
      <c r="H35" s="34">
        <f>H36</f>
        <v>0</v>
      </c>
      <c r="I35" s="34">
        <f>I36</f>
        <v>0</v>
      </c>
      <c r="J35" s="34">
        <f>J36</f>
        <v>0</v>
      </c>
      <c r="K35" s="34">
        <f>K36</f>
        <v>0</v>
      </c>
      <c r="L35" s="9">
        <f t="shared" si="3"/>
        <v>0</v>
      </c>
      <c r="M35" s="9">
        <v>0</v>
      </c>
      <c r="N35" s="9">
        <v>0</v>
      </c>
      <c r="O35" s="9">
        <f t="shared" si="6"/>
        <v>0</v>
      </c>
    </row>
    <row r="36" spans="1:15" ht="45" customHeight="1" x14ac:dyDescent="0.3">
      <c r="A36" s="122" t="s">
        <v>58</v>
      </c>
      <c r="B36" s="124" t="s">
        <v>57</v>
      </c>
      <c r="C36" s="23" t="s">
        <v>20</v>
      </c>
      <c r="D36" s="25">
        <f>F36+G36+E36</f>
        <v>17137600</v>
      </c>
      <c r="E36" s="25">
        <v>0</v>
      </c>
      <c r="F36" s="25">
        <v>14566900</v>
      </c>
      <c r="G36" s="26">
        <v>2570700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f t="shared" si="3"/>
        <v>0</v>
      </c>
      <c r="M36" s="26">
        <v>0</v>
      </c>
      <c r="N36" s="26">
        <v>0</v>
      </c>
      <c r="O36" s="26">
        <f t="shared" si="6"/>
        <v>0</v>
      </c>
    </row>
    <row r="37" spans="1:15" ht="45" customHeight="1" x14ac:dyDescent="0.3">
      <c r="A37" s="123"/>
      <c r="B37" s="125"/>
      <c r="C37" s="23" t="s">
        <v>26</v>
      </c>
      <c r="D37" s="25">
        <f>F37+G37+E37</f>
        <v>0</v>
      </c>
      <c r="E37" s="25">
        <v>0</v>
      </c>
      <c r="F37" s="25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19.5" customHeight="1" x14ac:dyDescent="0.3">
      <c r="A38" s="103"/>
      <c r="B38" s="99"/>
      <c r="C38" s="99"/>
      <c r="D38" s="99"/>
      <c r="E38" s="99"/>
      <c r="F38" s="99"/>
      <c r="G38" s="99"/>
      <c r="H38" s="100"/>
      <c r="I38" s="100"/>
      <c r="J38" s="100"/>
      <c r="K38" s="100"/>
      <c r="L38" s="101"/>
      <c r="M38" s="101"/>
      <c r="N38" s="101"/>
      <c r="O38" s="101"/>
    </row>
    <row r="39" spans="1:15" x14ac:dyDescent="0.3">
      <c r="A39" s="4"/>
      <c r="B39" s="1"/>
      <c r="C39" s="1"/>
      <c r="D39" s="1"/>
      <c r="E39" s="1"/>
      <c r="F39" s="1"/>
      <c r="G39" s="1"/>
    </row>
    <row r="40" spans="1:15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s="5" customFormat="1" x14ac:dyDescent="0.3">
      <c r="A50" s="4"/>
      <c r="B50" s="1"/>
      <c r="C50" s="1"/>
      <c r="D50" s="1"/>
      <c r="E50" s="1"/>
      <c r="F50" s="1"/>
      <c r="G50" s="1"/>
      <c r="L50" s="6"/>
      <c r="M50" s="6"/>
      <c r="N50" s="6"/>
      <c r="O50" s="6"/>
    </row>
    <row r="51" spans="1:15" s="5" customFormat="1" x14ac:dyDescent="0.3">
      <c r="A51" s="4"/>
      <c r="B51" s="1"/>
      <c r="C51" s="1"/>
      <c r="D51" s="1"/>
      <c r="E51" s="1"/>
      <c r="F51" s="1"/>
      <c r="G51" s="1"/>
      <c r="L51" s="6"/>
      <c r="M51" s="6"/>
      <c r="N51" s="6"/>
      <c r="O51" s="6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</sheetData>
  <mergeCells count="17">
    <mergeCell ref="A1:O1"/>
    <mergeCell ref="A2:A3"/>
    <mergeCell ref="C2:C3"/>
    <mergeCell ref="D2:G2"/>
    <mergeCell ref="H2:K2"/>
    <mergeCell ref="L2:O2"/>
    <mergeCell ref="A28:A29"/>
    <mergeCell ref="B28:B29"/>
    <mergeCell ref="A36:A37"/>
    <mergeCell ref="B36:B37"/>
    <mergeCell ref="A5:C5"/>
    <mergeCell ref="A13:A14"/>
    <mergeCell ref="B13:B14"/>
    <mergeCell ref="A17:A23"/>
    <mergeCell ref="B17:B23"/>
    <mergeCell ref="A26:A27"/>
    <mergeCell ref="B26:B27"/>
  </mergeCells>
  <pageMargins left="0" right="0" top="0.39370078740157483" bottom="0" header="0.31496062992125984" footer="0.31496062992125984"/>
  <pageSetup paperSize="9" scale="44" fitToHeight="17" orientation="landscape" horizontalDpi="4294967295" verticalDpi="4294967295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view="pageBreakPreview" zoomScale="70" zoomScaleNormal="70" zoomScaleSheetLayoutView="70" workbookViewId="0">
      <pane ySplit="3" topLeftCell="A4" activePane="bottomLeft" state="frozen"/>
      <selection pane="bottomLeft" activeCell="N8" sqref="N8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2" width="13.7109375" style="6" customWidth="1"/>
    <col min="13" max="13" width="15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6" s="3" customFormat="1" ht="44.25" customHeight="1" x14ac:dyDescent="0.3">
      <c r="A1" s="133" t="s">
        <v>90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6" s="1" customFormat="1" ht="36" customHeight="1" x14ac:dyDescent="0.3">
      <c r="A2" s="135" t="s">
        <v>0</v>
      </c>
      <c r="B2" s="11" t="s">
        <v>1</v>
      </c>
      <c r="C2" s="136" t="s">
        <v>8</v>
      </c>
      <c r="D2" s="137" t="s">
        <v>93</v>
      </c>
      <c r="E2" s="138"/>
      <c r="F2" s="138"/>
      <c r="G2" s="138"/>
      <c r="H2" s="139" t="s">
        <v>94</v>
      </c>
      <c r="I2" s="140"/>
      <c r="J2" s="140"/>
      <c r="K2" s="141"/>
      <c r="L2" s="142" t="s">
        <v>12</v>
      </c>
      <c r="M2" s="142"/>
      <c r="N2" s="142"/>
      <c r="O2" s="142"/>
    </row>
    <row r="3" spans="1:16" s="1" customFormat="1" ht="39.75" customHeight="1" x14ac:dyDescent="0.3">
      <c r="A3" s="135"/>
      <c r="B3" s="12" t="s">
        <v>2</v>
      </c>
      <c r="C3" s="136"/>
      <c r="D3" s="105" t="s">
        <v>9</v>
      </c>
      <c r="E3" s="105" t="s">
        <v>19</v>
      </c>
      <c r="F3" s="105" t="s">
        <v>10</v>
      </c>
      <c r="G3" s="105" t="s">
        <v>11</v>
      </c>
      <c r="H3" s="105" t="s">
        <v>9</v>
      </c>
      <c r="I3" s="105" t="s">
        <v>19</v>
      </c>
      <c r="J3" s="105" t="s">
        <v>10</v>
      </c>
      <c r="K3" s="105" t="s">
        <v>11</v>
      </c>
      <c r="L3" s="106" t="s">
        <v>13</v>
      </c>
      <c r="M3" s="105" t="s">
        <v>19</v>
      </c>
      <c r="N3" s="106" t="s">
        <v>10</v>
      </c>
      <c r="O3" s="105" t="s">
        <v>11</v>
      </c>
    </row>
    <row r="4" spans="1:16" s="1" customFormat="1" ht="21.75" customHeight="1" x14ac:dyDescent="0.3">
      <c r="A4" s="104" t="s">
        <v>3</v>
      </c>
      <c r="B4" s="13">
        <v>2</v>
      </c>
      <c r="C4" s="14">
        <v>3</v>
      </c>
      <c r="D4" s="14">
        <v>4</v>
      </c>
      <c r="E4" s="14">
        <v>5</v>
      </c>
      <c r="F4" s="13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6" s="1" customFormat="1" ht="40.5" customHeight="1" x14ac:dyDescent="0.3">
      <c r="A5" s="126" t="s">
        <v>14</v>
      </c>
      <c r="B5" s="127"/>
      <c r="C5" s="128"/>
      <c r="D5" s="8">
        <f>SUM(E5:G5)</f>
        <v>1927387955</v>
      </c>
      <c r="E5" s="8">
        <f>SUM(E6,E12,E16,E25,E33,E35)</f>
        <v>1060952900</v>
      </c>
      <c r="F5" s="8">
        <f>SUM(F6,F12,F16,F25,F33,F35)</f>
        <v>170063200</v>
      </c>
      <c r="G5" s="8">
        <f>SUM(G6,G12,G16,G25,G33,G35)</f>
        <v>696371855</v>
      </c>
      <c r="H5" s="8">
        <f>H6+H11+H16+H25</f>
        <v>12701412.35</v>
      </c>
      <c r="I5" s="8">
        <f>I6+I11+I16+I25</f>
        <v>0</v>
      </c>
      <c r="J5" s="8">
        <f>J6+J11+J16+J25</f>
        <v>0</v>
      </c>
      <c r="K5" s="8">
        <f>K6+K11+K16+K25</f>
        <v>12701412.35</v>
      </c>
      <c r="L5" s="9">
        <f t="shared" ref="L5:L14" si="0">H5/D5*100</f>
        <v>0.65899614641931281</v>
      </c>
      <c r="M5" s="9">
        <f>I5/E5*100</f>
        <v>0</v>
      </c>
      <c r="N5" s="16">
        <f>J5/F5*100</f>
        <v>0</v>
      </c>
      <c r="O5" s="16">
        <f>K5/G5*100</f>
        <v>1.8239410824551487</v>
      </c>
    </row>
    <row r="6" spans="1:16" s="1" customFormat="1" ht="43.5" customHeight="1" x14ac:dyDescent="0.3">
      <c r="A6" s="15" t="s">
        <v>3</v>
      </c>
      <c r="B6" s="10" t="s">
        <v>29</v>
      </c>
      <c r="C6" s="10"/>
      <c r="D6" s="8">
        <f>SUM(D7:D11)</f>
        <v>1190991549</v>
      </c>
      <c r="E6" s="8">
        <f>SUM(E7:E11)</f>
        <v>1019765600</v>
      </c>
      <c r="F6" s="8">
        <f>SUM(F7:F11)</f>
        <v>84080600</v>
      </c>
      <c r="G6" s="8">
        <f>SUM(G7:G11)</f>
        <v>87145349</v>
      </c>
      <c r="H6" s="8">
        <f>SUM(H7:H9)</f>
        <v>1019915.6699999999</v>
      </c>
      <c r="I6" s="8">
        <f>SUM(I7:I9)</f>
        <v>0</v>
      </c>
      <c r="J6" s="8">
        <f>SUM(J7:J9)</f>
        <v>0</v>
      </c>
      <c r="K6" s="8">
        <f>SUM(K7:K9)</f>
        <v>1019915.6699999999</v>
      </c>
      <c r="L6" s="9">
        <f t="shared" si="0"/>
        <v>8.563584442361144E-2</v>
      </c>
      <c r="M6" s="9">
        <f>I6/E6*100</f>
        <v>0</v>
      </c>
      <c r="N6" s="16">
        <f>J6/F6*100</f>
        <v>0</v>
      </c>
      <c r="O6" s="16">
        <f>K6*100/G6</f>
        <v>1.170361564562671</v>
      </c>
    </row>
    <row r="7" spans="1:16" s="1" customFormat="1" ht="67.5" customHeight="1" x14ac:dyDescent="0.3">
      <c r="A7" s="21" t="s">
        <v>4</v>
      </c>
      <c r="B7" s="22" t="s">
        <v>30</v>
      </c>
      <c r="C7" s="23" t="s">
        <v>26</v>
      </c>
      <c r="D7" s="97">
        <f>G7</f>
        <v>0</v>
      </c>
      <c r="E7" s="25">
        <v>0</v>
      </c>
      <c r="F7" s="25">
        <v>0</v>
      </c>
      <c r="G7" s="25">
        <v>0</v>
      </c>
      <c r="H7" s="25">
        <f>J7+K7+I7</f>
        <v>0</v>
      </c>
      <c r="I7" s="25">
        <v>0</v>
      </c>
      <c r="J7" s="25">
        <v>0</v>
      </c>
      <c r="K7" s="25">
        <v>0</v>
      </c>
      <c r="L7" s="9">
        <v>0</v>
      </c>
      <c r="M7" s="26">
        <v>0</v>
      </c>
      <c r="N7" s="25">
        <v>0</v>
      </c>
      <c r="O7" s="25">
        <v>0</v>
      </c>
      <c r="P7" s="102"/>
    </row>
    <row r="8" spans="1:16" s="1" customFormat="1" ht="81.75" customHeight="1" x14ac:dyDescent="0.3">
      <c r="A8" s="21" t="s">
        <v>5</v>
      </c>
      <c r="B8" s="22" t="s">
        <v>31</v>
      </c>
      <c r="C8" s="23" t="s">
        <v>20</v>
      </c>
      <c r="D8" s="25">
        <f>F8+G8+E8</f>
        <v>0</v>
      </c>
      <c r="E8" s="25">
        <v>0</v>
      </c>
      <c r="F8" s="25">
        <v>0</v>
      </c>
      <c r="G8" s="25">
        <v>0</v>
      </c>
      <c r="H8" s="25">
        <f>J8+K8+I8</f>
        <v>0</v>
      </c>
      <c r="I8" s="25">
        <v>0</v>
      </c>
      <c r="J8" s="25">
        <v>0</v>
      </c>
      <c r="K8" s="25">
        <v>0</v>
      </c>
      <c r="L8" s="26">
        <v>0</v>
      </c>
      <c r="M8" s="26">
        <v>0</v>
      </c>
      <c r="N8" s="25">
        <v>0</v>
      </c>
      <c r="O8" s="25">
        <v>0</v>
      </c>
      <c r="P8" s="102"/>
    </row>
    <row r="9" spans="1:16" s="1" customFormat="1" ht="64.5" customHeight="1" x14ac:dyDescent="0.3">
      <c r="A9" s="21" t="s">
        <v>22</v>
      </c>
      <c r="B9" s="22" t="s">
        <v>32</v>
      </c>
      <c r="C9" s="23" t="s">
        <v>20</v>
      </c>
      <c r="D9" s="25">
        <f>F9+G9+E9</f>
        <v>13379200</v>
      </c>
      <c r="E9" s="25">
        <v>0</v>
      </c>
      <c r="F9" s="25">
        <v>0</v>
      </c>
      <c r="G9" s="25">
        <v>13379200</v>
      </c>
      <c r="H9" s="25">
        <f>J9+K9+I9</f>
        <v>1019915.6699999999</v>
      </c>
      <c r="I9" s="25">
        <v>0</v>
      </c>
      <c r="J9" s="25">
        <v>0</v>
      </c>
      <c r="K9" s="25">
        <v>1019915.6699999999</v>
      </c>
      <c r="L9" s="26">
        <f t="shared" ref="L9" si="1">H9/D9*100</f>
        <v>7.6231439099497731</v>
      </c>
      <c r="M9" s="26">
        <v>0</v>
      </c>
      <c r="N9" s="25">
        <v>0</v>
      </c>
      <c r="O9" s="25">
        <f>K9*100/G9</f>
        <v>7.6231439099497731</v>
      </c>
    </row>
    <row r="10" spans="1:16" s="1" customFormat="1" ht="32.25" customHeight="1" x14ac:dyDescent="0.3">
      <c r="A10" s="21" t="s">
        <v>35</v>
      </c>
      <c r="B10" s="22" t="s">
        <v>33</v>
      </c>
      <c r="C10" s="23" t="s">
        <v>26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</row>
    <row r="11" spans="1:16" s="1" customFormat="1" ht="32.25" customHeight="1" x14ac:dyDescent="0.3">
      <c r="A11" s="21" t="s">
        <v>36</v>
      </c>
      <c r="B11" s="98" t="s">
        <v>34</v>
      </c>
      <c r="C11" s="23" t="s">
        <v>26</v>
      </c>
      <c r="D11" s="25">
        <f>F11+G11+E11</f>
        <v>1177612349</v>
      </c>
      <c r="E11" s="26">
        <v>1019765600</v>
      </c>
      <c r="F11" s="26">
        <v>84080600</v>
      </c>
      <c r="G11" s="25">
        <v>73766149</v>
      </c>
      <c r="H11" s="25">
        <f>J11+K11+I11</f>
        <v>0</v>
      </c>
      <c r="I11" s="25">
        <v>0</v>
      </c>
      <c r="J11" s="25">
        <v>0</v>
      </c>
      <c r="K11" s="25">
        <v>0</v>
      </c>
      <c r="L11" s="26">
        <v>0</v>
      </c>
      <c r="M11" s="26">
        <v>0</v>
      </c>
      <c r="N11" s="25">
        <v>0</v>
      </c>
      <c r="O11" s="25">
        <v>0</v>
      </c>
    </row>
    <row r="12" spans="1:16" s="1" customFormat="1" ht="43.5" customHeight="1" x14ac:dyDescent="0.3">
      <c r="A12" s="29" t="s">
        <v>15</v>
      </c>
      <c r="B12" s="10" t="s">
        <v>37</v>
      </c>
      <c r="C12" s="10"/>
      <c r="D12" s="34">
        <f t="shared" ref="D12:K12" si="2">SUM(D13:D15)</f>
        <v>36140100</v>
      </c>
      <c r="E12" s="34">
        <f t="shared" si="2"/>
        <v>0</v>
      </c>
      <c r="F12" s="34">
        <f t="shared" si="2"/>
        <v>0</v>
      </c>
      <c r="G12" s="34">
        <f t="shared" si="2"/>
        <v>36140100</v>
      </c>
      <c r="H12" s="34">
        <f t="shared" si="2"/>
        <v>1614012.5899999999</v>
      </c>
      <c r="I12" s="34">
        <f t="shared" si="2"/>
        <v>0</v>
      </c>
      <c r="J12" s="34">
        <f t="shared" si="2"/>
        <v>0</v>
      </c>
      <c r="K12" s="34">
        <f t="shared" si="2"/>
        <v>1614012.5899999999</v>
      </c>
      <c r="L12" s="9">
        <f t="shared" si="0"/>
        <v>4.4659881682673808</v>
      </c>
      <c r="M12" s="9">
        <v>0</v>
      </c>
      <c r="N12" s="34">
        <v>0</v>
      </c>
      <c r="O12" s="34">
        <f>K12*100/G12</f>
        <v>4.4659881682673817</v>
      </c>
    </row>
    <row r="13" spans="1:16" s="1" customFormat="1" ht="32.25" customHeight="1" x14ac:dyDescent="0.3">
      <c r="A13" s="129" t="s">
        <v>6</v>
      </c>
      <c r="B13" s="124" t="s">
        <v>38</v>
      </c>
      <c r="C13" s="23" t="s">
        <v>20</v>
      </c>
      <c r="D13" s="25">
        <f>F13+G13+E13</f>
        <v>34551100</v>
      </c>
      <c r="E13" s="25">
        <v>0</v>
      </c>
      <c r="F13" s="25">
        <v>0</v>
      </c>
      <c r="G13" s="25">
        <v>34551100</v>
      </c>
      <c r="H13" s="25">
        <f>J13+K13+I13</f>
        <v>1467546.96</v>
      </c>
      <c r="I13" s="25">
        <v>0</v>
      </c>
      <c r="J13" s="25">
        <v>0</v>
      </c>
      <c r="K13" s="25">
        <v>1467546.96</v>
      </c>
      <c r="L13" s="26">
        <f t="shared" si="0"/>
        <v>4.2474681269192587</v>
      </c>
      <c r="M13" s="26">
        <v>0</v>
      </c>
      <c r="N13" s="25">
        <v>0</v>
      </c>
      <c r="O13" s="25">
        <f t="shared" ref="O13:O18" si="3">K13/G13*100</f>
        <v>4.2474681269192587</v>
      </c>
    </row>
    <row r="14" spans="1:16" s="1" customFormat="1" ht="32.25" customHeight="1" x14ac:dyDescent="0.3">
      <c r="A14" s="130"/>
      <c r="B14" s="125"/>
      <c r="C14" s="23" t="s">
        <v>21</v>
      </c>
      <c r="D14" s="25">
        <f>F14+G14+E14</f>
        <v>1589000</v>
      </c>
      <c r="E14" s="25">
        <v>0</v>
      </c>
      <c r="F14" s="25">
        <v>0</v>
      </c>
      <c r="G14" s="25">
        <v>1589000</v>
      </c>
      <c r="H14" s="25">
        <f>J14+K14+I14</f>
        <v>146465.63</v>
      </c>
      <c r="I14" s="25">
        <v>0</v>
      </c>
      <c r="J14" s="25">
        <v>0</v>
      </c>
      <c r="K14" s="25">
        <v>146465.63</v>
      </c>
      <c r="L14" s="26">
        <f t="shared" si="0"/>
        <v>9.2174719949653863</v>
      </c>
      <c r="M14" s="26">
        <v>0</v>
      </c>
      <c r="N14" s="25">
        <v>0</v>
      </c>
      <c r="O14" s="25">
        <f>K14/G14*100</f>
        <v>9.2174719949653863</v>
      </c>
    </row>
    <row r="15" spans="1:16" s="1" customFormat="1" ht="37.5" customHeight="1" x14ac:dyDescent="0.3">
      <c r="A15" s="114" t="s">
        <v>7</v>
      </c>
      <c r="B15" s="113" t="s">
        <v>39</v>
      </c>
      <c r="C15" s="23" t="s">
        <v>20</v>
      </c>
      <c r="D15" s="25">
        <f>F15+G15+E15</f>
        <v>0</v>
      </c>
      <c r="E15" s="25">
        <v>0</v>
      </c>
      <c r="F15" s="25">
        <v>0</v>
      </c>
      <c r="G15" s="25">
        <v>0</v>
      </c>
      <c r="H15" s="25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34">
        <v>0</v>
      </c>
      <c r="O15" s="34">
        <v>0</v>
      </c>
    </row>
    <row r="16" spans="1:16" ht="45" customHeight="1" x14ac:dyDescent="0.3">
      <c r="A16" s="29" t="s">
        <v>16</v>
      </c>
      <c r="B16" s="10" t="s">
        <v>40</v>
      </c>
      <c r="C16" s="23"/>
      <c r="D16" s="34">
        <f>SUM(D17:D24)</f>
        <v>4795800</v>
      </c>
      <c r="E16" s="34">
        <f>SUM(E17:E24)</f>
        <v>0</v>
      </c>
      <c r="F16" s="34">
        <f>SUM(F17:F24)</f>
        <v>0</v>
      </c>
      <c r="G16" s="34">
        <f>SUM(G17:G24)</f>
        <v>4795800</v>
      </c>
      <c r="H16" s="34">
        <f>H17+H24</f>
        <v>0</v>
      </c>
      <c r="I16" s="34">
        <f>I17+I24</f>
        <v>0</v>
      </c>
      <c r="J16" s="34">
        <f>J17+J24</f>
        <v>0</v>
      </c>
      <c r="K16" s="34">
        <f>K17+K24</f>
        <v>0</v>
      </c>
      <c r="L16" s="9">
        <f t="shared" ref="L16:L36" si="4">H16/D16*100</f>
        <v>0</v>
      </c>
      <c r="M16" s="9">
        <v>0</v>
      </c>
      <c r="N16" s="34">
        <v>0</v>
      </c>
      <c r="O16" s="34">
        <f t="shared" si="3"/>
        <v>0</v>
      </c>
    </row>
    <row r="17" spans="1:16" ht="80.25" customHeight="1" x14ac:dyDescent="0.3">
      <c r="A17" s="129" t="s">
        <v>17</v>
      </c>
      <c r="B17" s="124" t="s">
        <v>41</v>
      </c>
      <c r="C17" s="109" t="s">
        <v>62</v>
      </c>
      <c r="D17" s="25">
        <f t="shared" ref="D17:D24" si="5">F17+G17+E17</f>
        <v>285000</v>
      </c>
      <c r="E17" s="25">
        <v>0</v>
      </c>
      <c r="F17" s="25">
        <v>0</v>
      </c>
      <c r="G17" s="25">
        <v>285000</v>
      </c>
      <c r="H17" s="25">
        <f t="shared" ref="H17:H24" si="6">I17+J17+K17</f>
        <v>0</v>
      </c>
      <c r="I17" s="25">
        <v>0</v>
      </c>
      <c r="J17" s="25">
        <v>0</v>
      </c>
      <c r="K17" s="25">
        <v>0</v>
      </c>
      <c r="L17" s="26">
        <f t="shared" si="4"/>
        <v>0</v>
      </c>
      <c r="M17" s="26">
        <v>0</v>
      </c>
      <c r="N17" s="25">
        <v>0</v>
      </c>
      <c r="O17" s="25">
        <f t="shared" si="3"/>
        <v>0</v>
      </c>
    </row>
    <row r="18" spans="1:16" ht="68.25" customHeight="1" x14ac:dyDescent="0.3">
      <c r="A18" s="131"/>
      <c r="B18" s="132"/>
      <c r="C18" s="23" t="s">
        <v>18</v>
      </c>
      <c r="D18" s="25">
        <f t="shared" si="5"/>
        <v>2695000</v>
      </c>
      <c r="E18" s="25">
        <v>0</v>
      </c>
      <c r="F18" s="25">
        <v>0</v>
      </c>
      <c r="G18" s="25">
        <v>2695000</v>
      </c>
      <c r="H18" s="25">
        <f t="shared" si="6"/>
        <v>0</v>
      </c>
      <c r="I18" s="25">
        <v>0</v>
      </c>
      <c r="J18" s="25">
        <v>0</v>
      </c>
      <c r="K18" s="25">
        <v>0</v>
      </c>
      <c r="L18" s="26">
        <f t="shared" si="4"/>
        <v>0</v>
      </c>
      <c r="M18" s="26">
        <v>0</v>
      </c>
      <c r="N18" s="25">
        <v>0</v>
      </c>
      <c r="O18" s="25">
        <f t="shared" si="3"/>
        <v>0</v>
      </c>
    </row>
    <row r="19" spans="1:16" ht="68.25" customHeight="1" x14ac:dyDescent="0.3">
      <c r="A19" s="131"/>
      <c r="B19" s="132"/>
      <c r="C19" s="23" t="s">
        <v>64</v>
      </c>
      <c r="D19" s="25">
        <f t="shared" si="5"/>
        <v>795000</v>
      </c>
      <c r="E19" s="25">
        <v>0</v>
      </c>
      <c r="F19" s="25">
        <v>0</v>
      </c>
      <c r="G19" s="25">
        <v>795000</v>
      </c>
      <c r="H19" s="25">
        <f t="shared" si="6"/>
        <v>0</v>
      </c>
      <c r="I19" s="25">
        <v>0</v>
      </c>
      <c r="J19" s="25">
        <v>0</v>
      </c>
      <c r="K19" s="107">
        <v>0</v>
      </c>
      <c r="L19" s="26">
        <f t="shared" si="4"/>
        <v>0</v>
      </c>
      <c r="M19" s="26">
        <v>0</v>
      </c>
      <c r="N19" s="25">
        <v>0</v>
      </c>
      <c r="O19" s="25">
        <f>K19/G19*100</f>
        <v>0</v>
      </c>
    </row>
    <row r="20" spans="1:16" ht="68.25" customHeight="1" x14ac:dyDescent="0.3">
      <c r="A20" s="131"/>
      <c r="B20" s="132"/>
      <c r="C20" s="23" t="s">
        <v>63</v>
      </c>
      <c r="D20" s="25">
        <f t="shared" si="5"/>
        <v>200000</v>
      </c>
      <c r="E20" s="25">
        <v>0</v>
      </c>
      <c r="F20" s="25">
        <v>0</v>
      </c>
      <c r="G20" s="25">
        <v>200000</v>
      </c>
      <c r="H20" s="25">
        <f t="shared" si="6"/>
        <v>0</v>
      </c>
      <c r="I20" s="25">
        <v>0</v>
      </c>
      <c r="J20" s="25">
        <v>0</v>
      </c>
      <c r="K20" s="25">
        <v>0</v>
      </c>
      <c r="L20" s="26">
        <f t="shared" si="4"/>
        <v>0</v>
      </c>
      <c r="M20" s="26">
        <v>0</v>
      </c>
      <c r="N20" s="25">
        <v>0</v>
      </c>
      <c r="O20" s="25">
        <f>K20/G20*100</f>
        <v>0</v>
      </c>
    </row>
    <row r="21" spans="1:16" ht="68.25" customHeight="1" x14ac:dyDescent="0.3">
      <c r="A21" s="131"/>
      <c r="B21" s="132"/>
      <c r="C21" s="23" t="s">
        <v>20</v>
      </c>
      <c r="D21" s="25">
        <f t="shared" si="5"/>
        <v>0</v>
      </c>
      <c r="E21" s="25">
        <v>0</v>
      </c>
      <c r="F21" s="25">
        <v>0</v>
      </c>
      <c r="G21" s="25">
        <v>0</v>
      </c>
      <c r="H21" s="25">
        <f t="shared" si="6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25">
        <v>0</v>
      </c>
      <c r="O21" s="25">
        <v>0</v>
      </c>
    </row>
    <row r="22" spans="1:16" ht="68.25" customHeight="1" x14ac:dyDescent="0.3">
      <c r="A22" s="131"/>
      <c r="B22" s="132"/>
      <c r="C22" s="23" t="s">
        <v>26</v>
      </c>
      <c r="D22" s="25">
        <f t="shared" si="5"/>
        <v>0</v>
      </c>
      <c r="E22" s="25">
        <v>0</v>
      </c>
      <c r="F22" s="25">
        <v>0</v>
      </c>
      <c r="G22" s="25">
        <v>0</v>
      </c>
      <c r="H22" s="25">
        <f t="shared" si="6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25">
        <v>0</v>
      </c>
      <c r="O22" s="25">
        <v>0</v>
      </c>
      <c r="P22" s="20"/>
    </row>
    <row r="23" spans="1:16" ht="68.25" customHeight="1" x14ac:dyDescent="0.3">
      <c r="A23" s="130"/>
      <c r="B23" s="125"/>
      <c r="C23" s="23" t="s">
        <v>21</v>
      </c>
      <c r="D23" s="25">
        <f t="shared" si="5"/>
        <v>0</v>
      </c>
      <c r="E23" s="25">
        <v>0</v>
      </c>
      <c r="F23" s="25">
        <v>0</v>
      </c>
      <c r="G23" s="25">
        <v>0</v>
      </c>
      <c r="H23" s="25">
        <f t="shared" si="6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25">
        <v>0</v>
      </c>
      <c r="O23" s="25">
        <v>0</v>
      </c>
    </row>
    <row r="24" spans="1:16" ht="58.5" customHeight="1" x14ac:dyDescent="0.3">
      <c r="A24" s="112" t="s">
        <v>23</v>
      </c>
      <c r="B24" s="113" t="s">
        <v>42</v>
      </c>
      <c r="C24" s="23" t="s">
        <v>20</v>
      </c>
      <c r="D24" s="25">
        <f t="shared" si="5"/>
        <v>820800</v>
      </c>
      <c r="E24" s="25">
        <v>0</v>
      </c>
      <c r="F24" s="25">
        <v>0</v>
      </c>
      <c r="G24" s="25">
        <v>820800</v>
      </c>
      <c r="H24" s="25">
        <f t="shared" si="6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25">
        <v>0</v>
      </c>
      <c r="O24" s="25">
        <v>0</v>
      </c>
    </row>
    <row r="25" spans="1:16" ht="61.5" customHeight="1" x14ac:dyDescent="0.3">
      <c r="A25" s="29" t="s">
        <v>24</v>
      </c>
      <c r="B25" s="10" t="s">
        <v>43</v>
      </c>
      <c r="C25" s="23"/>
      <c r="D25" s="37">
        <f>SUM(E25:G25)</f>
        <v>386156606</v>
      </c>
      <c r="E25" s="34">
        <f>SUM(E26:E32)</f>
        <v>41187300</v>
      </c>
      <c r="F25" s="34">
        <f>SUM(F26:F32)</f>
        <v>71415700</v>
      </c>
      <c r="G25" s="34">
        <f>SUM(G26:G32)</f>
        <v>273553606</v>
      </c>
      <c r="H25" s="34">
        <f>H26</f>
        <v>11681496.68</v>
      </c>
      <c r="I25" s="34">
        <f>I26</f>
        <v>0</v>
      </c>
      <c r="J25" s="34">
        <f>J26</f>
        <v>0</v>
      </c>
      <c r="K25" s="34">
        <f>K26</f>
        <v>11681496.68</v>
      </c>
      <c r="L25" s="9">
        <f t="shared" si="4"/>
        <v>3.0250671614821476</v>
      </c>
      <c r="M25" s="9">
        <v>0</v>
      </c>
      <c r="N25" s="9">
        <v>0</v>
      </c>
      <c r="O25" s="9">
        <f t="shared" ref="M25:O36" si="7">K25/G25*100</f>
        <v>4.2702769854914653</v>
      </c>
    </row>
    <row r="26" spans="1:16" ht="45" customHeight="1" x14ac:dyDescent="0.3">
      <c r="A26" s="122" t="s">
        <v>25</v>
      </c>
      <c r="B26" s="124" t="s">
        <v>44</v>
      </c>
      <c r="C26" s="23" t="s">
        <v>20</v>
      </c>
      <c r="D26" s="25">
        <f t="shared" ref="D26:D32" si="8">F26+G26+E26</f>
        <v>164164700</v>
      </c>
      <c r="E26" s="25">
        <v>0</v>
      </c>
      <c r="F26" s="25">
        <v>16584500</v>
      </c>
      <c r="G26" s="26">
        <v>147580200</v>
      </c>
      <c r="H26" s="25">
        <f>I26+J26+K26</f>
        <v>11681496.68</v>
      </c>
      <c r="I26" s="25">
        <v>0</v>
      </c>
      <c r="J26" s="25">
        <v>0</v>
      </c>
      <c r="K26" s="25">
        <v>11681496.68</v>
      </c>
      <c r="L26" s="26">
        <f t="shared" si="4"/>
        <v>7.1157177395627684</v>
      </c>
      <c r="M26" s="26">
        <v>0</v>
      </c>
      <c r="N26" s="26">
        <f t="shared" si="7"/>
        <v>0</v>
      </c>
      <c r="O26" s="26">
        <f t="shared" si="7"/>
        <v>7.9153549595406423</v>
      </c>
    </row>
    <row r="27" spans="1:16" ht="45" customHeight="1" x14ac:dyDescent="0.3">
      <c r="A27" s="123"/>
      <c r="B27" s="125"/>
      <c r="C27" s="23" t="s">
        <v>26</v>
      </c>
      <c r="D27" s="25">
        <f t="shared" si="8"/>
        <v>0</v>
      </c>
      <c r="E27" s="25">
        <v>0</v>
      </c>
      <c r="F27" s="25">
        <v>0</v>
      </c>
      <c r="G27" s="26">
        <v>0</v>
      </c>
      <c r="H27" s="25">
        <f>K27</f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6" ht="45" customHeight="1" x14ac:dyDescent="0.3">
      <c r="A28" s="122" t="s">
        <v>48</v>
      </c>
      <c r="B28" s="124" t="s">
        <v>45</v>
      </c>
      <c r="C28" s="23" t="s">
        <v>20</v>
      </c>
      <c r="D28" s="25">
        <f t="shared" si="8"/>
        <v>57694051</v>
      </c>
      <c r="E28" s="25">
        <v>0</v>
      </c>
      <c r="F28" s="25">
        <v>0</v>
      </c>
      <c r="G28" s="26">
        <v>57694051</v>
      </c>
      <c r="H28" s="25">
        <f>I28+J28+K28</f>
        <v>3909181.03</v>
      </c>
      <c r="I28" s="25">
        <v>0</v>
      </c>
      <c r="J28" s="25">
        <v>0</v>
      </c>
      <c r="K28" s="25">
        <v>3909181.03</v>
      </c>
      <c r="L28" s="26">
        <f t="shared" si="4"/>
        <v>6.7757090414746575</v>
      </c>
      <c r="M28" s="26">
        <v>0</v>
      </c>
      <c r="N28" s="26">
        <v>0</v>
      </c>
      <c r="O28" s="26">
        <f t="shared" si="7"/>
        <v>6.7757090414746575</v>
      </c>
    </row>
    <row r="29" spans="1:16" ht="45" customHeight="1" x14ac:dyDescent="0.3">
      <c r="A29" s="123"/>
      <c r="B29" s="125"/>
      <c r="C29" s="23" t="s">
        <v>26</v>
      </c>
      <c r="D29" s="25">
        <f t="shared" si="8"/>
        <v>0</v>
      </c>
      <c r="E29" s="25">
        <v>0</v>
      </c>
      <c r="F29" s="25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38" t="s">
        <v>49</v>
      </c>
      <c r="B30" s="22" t="s">
        <v>46</v>
      </c>
      <c r="C30" s="23" t="s">
        <v>20</v>
      </c>
      <c r="D30" s="25">
        <f t="shared" si="8"/>
        <v>39627300</v>
      </c>
      <c r="E30" s="25">
        <v>13136500</v>
      </c>
      <c r="F30" s="25">
        <v>20546700</v>
      </c>
      <c r="G30" s="26">
        <v>5944100</v>
      </c>
      <c r="H30" s="25">
        <f>I30+J30+K30</f>
        <v>0</v>
      </c>
      <c r="I30" s="25">
        <v>0</v>
      </c>
      <c r="J30" s="25">
        <v>0</v>
      </c>
      <c r="K30" s="25">
        <v>0</v>
      </c>
      <c r="L30" s="26">
        <f t="shared" si="4"/>
        <v>0</v>
      </c>
      <c r="M30" s="26">
        <f t="shared" si="7"/>
        <v>0</v>
      </c>
      <c r="N30" s="26">
        <f t="shared" si="7"/>
        <v>0</v>
      </c>
      <c r="O30" s="26">
        <f t="shared" si="7"/>
        <v>0</v>
      </c>
    </row>
    <row r="31" spans="1:16" ht="45" customHeight="1" x14ac:dyDescent="0.3">
      <c r="A31" s="38" t="s">
        <v>49</v>
      </c>
      <c r="B31" s="22" t="s">
        <v>72</v>
      </c>
      <c r="C31" s="23" t="s">
        <v>20</v>
      </c>
      <c r="D31" s="25">
        <f t="shared" si="8"/>
        <v>0</v>
      </c>
      <c r="E31" s="25">
        <v>0</v>
      </c>
      <c r="F31" s="25">
        <v>0</v>
      </c>
      <c r="G31" s="26">
        <v>0</v>
      </c>
      <c r="H31" s="25">
        <v>0</v>
      </c>
      <c r="I31" s="25">
        <v>0</v>
      </c>
      <c r="J31" s="25">
        <v>0</v>
      </c>
      <c r="K31" s="25">
        <v>0</v>
      </c>
      <c r="L31" s="26" t="e">
        <f t="shared" si="4"/>
        <v>#DIV/0!</v>
      </c>
      <c r="M31" s="26">
        <v>0</v>
      </c>
      <c r="N31" s="26">
        <v>0</v>
      </c>
      <c r="O31" s="26" t="e">
        <f t="shared" si="7"/>
        <v>#DIV/0!</v>
      </c>
    </row>
    <row r="32" spans="1:16" ht="45" customHeight="1" x14ac:dyDescent="0.3">
      <c r="A32" s="38" t="s">
        <v>50</v>
      </c>
      <c r="B32" s="22" t="s">
        <v>47</v>
      </c>
      <c r="C32" s="23" t="s">
        <v>20</v>
      </c>
      <c r="D32" s="25">
        <f t="shared" si="8"/>
        <v>124670555</v>
      </c>
      <c r="E32" s="25">
        <v>28050800</v>
      </c>
      <c r="F32" s="25">
        <v>34284500</v>
      </c>
      <c r="G32" s="26">
        <v>62335255</v>
      </c>
      <c r="H32" s="25">
        <f>I32+J32+K32</f>
        <v>0</v>
      </c>
      <c r="I32" s="25">
        <v>0</v>
      </c>
      <c r="J32" s="25">
        <v>0</v>
      </c>
      <c r="K32" s="25">
        <v>0</v>
      </c>
      <c r="L32" s="26">
        <f t="shared" si="4"/>
        <v>0</v>
      </c>
      <c r="M32" s="26">
        <v>0</v>
      </c>
      <c r="N32" s="26">
        <v>0</v>
      </c>
      <c r="O32" s="26">
        <f t="shared" si="7"/>
        <v>0</v>
      </c>
    </row>
    <row r="33" spans="1:15" ht="47.25" customHeight="1" x14ac:dyDescent="0.3">
      <c r="A33" s="29" t="s">
        <v>51</v>
      </c>
      <c r="B33" s="10" t="s">
        <v>52</v>
      </c>
      <c r="C33" s="23"/>
      <c r="D33" s="34">
        <f t="shared" ref="D33:K33" si="9">D34</f>
        <v>292166300</v>
      </c>
      <c r="E33" s="34">
        <f t="shared" si="9"/>
        <v>0</v>
      </c>
      <c r="F33" s="34">
        <f t="shared" si="9"/>
        <v>0</v>
      </c>
      <c r="G33" s="34">
        <f t="shared" si="9"/>
        <v>292166300</v>
      </c>
      <c r="H33" s="34">
        <f t="shared" si="9"/>
        <v>34863626.969999999</v>
      </c>
      <c r="I33" s="34">
        <f t="shared" si="9"/>
        <v>0</v>
      </c>
      <c r="J33" s="34">
        <f t="shared" si="9"/>
        <v>0</v>
      </c>
      <c r="K33" s="34">
        <f t="shared" si="9"/>
        <v>34863626.969999999</v>
      </c>
      <c r="L33" s="9">
        <f t="shared" si="4"/>
        <v>11.932802301292107</v>
      </c>
      <c r="M33" s="9">
        <v>0</v>
      </c>
      <c r="N33" s="9">
        <v>0</v>
      </c>
      <c r="O33" s="9">
        <f t="shared" si="7"/>
        <v>11.932802301292107</v>
      </c>
    </row>
    <row r="34" spans="1:15" ht="45" customHeight="1" x14ac:dyDescent="0.3">
      <c r="A34" s="38" t="s">
        <v>54</v>
      </c>
      <c r="B34" s="22" t="s">
        <v>53</v>
      </c>
      <c r="C34" s="23" t="s">
        <v>20</v>
      </c>
      <c r="D34" s="25">
        <f>F34+G34+E34</f>
        <v>292166300</v>
      </c>
      <c r="E34" s="25">
        <v>0</v>
      </c>
      <c r="F34" s="25">
        <v>0</v>
      </c>
      <c r="G34" s="26">
        <v>292166300</v>
      </c>
      <c r="H34" s="25">
        <f>I34+J34+K34</f>
        <v>34863626.969999999</v>
      </c>
      <c r="I34" s="25">
        <v>0</v>
      </c>
      <c r="J34" s="25">
        <v>0</v>
      </c>
      <c r="K34" s="25">
        <v>34863626.969999999</v>
      </c>
      <c r="L34" s="26">
        <f t="shared" si="4"/>
        <v>11.932802301292107</v>
      </c>
      <c r="M34" s="26">
        <v>0</v>
      </c>
      <c r="N34" s="26">
        <v>0</v>
      </c>
      <c r="O34" s="26">
        <f t="shared" si="7"/>
        <v>11.932802301292107</v>
      </c>
    </row>
    <row r="35" spans="1:15" ht="114" customHeight="1" x14ac:dyDescent="0.3">
      <c r="A35" s="29" t="s">
        <v>55</v>
      </c>
      <c r="B35" s="10" t="s">
        <v>56</v>
      </c>
      <c r="C35" s="23"/>
      <c r="D35" s="34">
        <f>SUM(D36:D37)</f>
        <v>17137600</v>
      </c>
      <c r="E35" s="34">
        <f>E36</f>
        <v>0</v>
      </c>
      <c r="F35" s="34">
        <f>SUM(F36:F37)</f>
        <v>14566900</v>
      </c>
      <c r="G35" s="34">
        <f>SUM(G36:G37)</f>
        <v>2570700</v>
      </c>
      <c r="H35" s="34">
        <f>H36</f>
        <v>0</v>
      </c>
      <c r="I35" s="34">
        <f>I36</f>
        <v>0</v>
      </c>
      <c r="J35" s="34">
        <f>J36</f>
        <v>0</v>
      </c>
      <c r="K35" s="34">
        <f>K36</f>
        <v>0</v>
      </c>
      <c r="L35" s="9">
        <f t="shared" si="4"/>
        <v>0</v>
      </c>
      <c r="M35" s="9">
        <v>0</v>
      </c>
      <c r="N35" s="9">
        <v>0</v>
      </c>
      <c r="O35" s="9">
        <f t="shared" si="7"/>
        <v>0</v>
      </c>
    </row>
    <row r="36" spans="1:15" ht="45" customHeight="1" x14ac:dyDescent="0.3">
      <c r="A36" s="122" t="s">
        <v>58</v>
      </c>
      <c r="B36" s="124" t="s">
        <v>57</v>
      </c>
      <c r="C36" s="23" t="s">
        <v>20</v>
      </c>
      <c r="D36" s="25">
        <f>F36+G36+E36</f>
        <v>17137600</v>
      </c>
      <c r="E36" s="25">
        <v>0</v>
      </c>
      <c r="F36" s="25">
        <v>14566900</v>
      </c>
      <c r="G36" s="26">
        <v>2570700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f t="shared" si="4"/>
        <v>0</v>
      </c>
      <c r="M36" s="26">
        <v>0</v>
      </c>
      <c r="N36" s="26">
        <v>0</v>
      </c>
      <c r="O36" s="26">
        <f t="shared" si="7"/>
        <v>0</v>
      </c>
    </row>
    <row r="37" spans="1:15" ht="45" customHeight="1" x14ac:dyDescent="0.3">
      <c r="A37" s="123"/>
      <c r="B37" s="125"/>
      <c r="C37" s="23" t="s">
        <v>26</v>
      </c>
      <c r="D37" s="25">
        <f>F37+G37+E37</f>
        <v>0</v>
      </c>
      <c r="E37" s="25">
        <v>0</v>
      </c>
      <c r="F37" s="25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19.5" customHeight="1" x14ac:dyDescent="0.3">
      <c r="A38" s="103"/>
      <c r="B38" s="99"/>
      <c r="C38" s="99"/>
      <c r="D38" s="99"/>
      <c r="E38" s="99"/>
      <c r="F38" s="99"/>
      <c r="G38" s="99"/>
      <c r="H38" s="100"/>
      <c r="I38" s="100"/>
      <c r="J38" s="100"/>
      <c r="K38" s="100"/>
      <c r="L38" s="101"/>
      <c r="M38" s="101"/>
      <c r="N38" s="101"/>
      <c r="O38" s="101"/>
    </row>
    <row r="39" spans="1:15" x14ac:dyDescent="0.3">
      <c r="A39" s="4"/>
      <c r="B39" s="1"/>
      <c r="C39" s="1"/>
      <c r="D39" s="1"/>
      <c r="E39" s="1"/>
      <c r="F39" s="1"/>
      <c r="G39" s="1"/>
    </row>
    <row r="40" spans="1:15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s="5" customFormat="1" x14ac:dyDescent="0.3">
      <c r="A50" s="4"/>
      <c r="B50" s="1"/>
      <c r="C50" s="1"/>
      <c r="D50" s="1"/>
      <c r="E50" s="1"/>
      <c r="F50" s="1"/>
      <c r="G50" s="1"/>
      <c r="L50" s="6"/>
      <c r="M50" s="6"/>
      <c r="N50" s="6"/>
      <c r="O50" s="6"/>
    </row>
    <row r="51" spans="1:15" s="5" customFormat="1" x14ac:dyDescent="0.3">
      <c r="A51" s="4"/>
      <c r="B51" s="1"/>
      <c r="C51" s="1"/>
      <c r="D51" s="1"/>
      <c r="E51" s="1"/>
      <c r="F51" s="1"/>
      <c r="G51" s="1"/>
      <c r="L51" s="6"/>
      <c r="M51" s="6"/>
      <c r="N51" s="6"/>
      <c r="O51" s="6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</sheetData>
  <mergeCells count="17">
    <mergeCell ref="A28:A29"/>
    <mergeCell ref="B28:B29"/>
    <mergeCell ref="A36:A37"/>
    <mergeCell ref="B36:B37"/>
    <mergeCell ref="A5:C5"/>
    <mergeCell ref="A13:A14"/>
    <mergeCell ref="B13:B14"/>
    <mergeCell ref="A17:A23"/>
    <mergeCell ref="B17:B23"/>
    <mergeCell ref="A26:A27"/>
    <mergeCell ref="B26:B27"/>
    <mergeCell ref="A1:O1"/>
    <mergeCell ref="A2:A3"/>
    <mergeCell ref="C2:C3"/>
    <mergeCell ref="D2:G2"/>
    <mergeCell ref="H2:K2"/>
    <mergeCell ref="L2:O2"/>
  </mergeCells>
  <pageMargins left="0" right="0" top="0.39370078740157483" bottom="0" header="0.31496062992125984" footer="0.31496062992125984"/>
  <pageSetup paperSize="9" scale="44" fitToHeight="17" orientation="landscape" horizontalDpi="4294967295" verticalDpi="4294967295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view="pageBreakPreview" zoomScale="70" zoomScaleNormal="70" zoomScaleSheetLayoutView="70" workbookViewId="0">
      <pane ySplit="3" topLeftCell="A4" activePane="bottomLeft" state="frozen"/>
      <selection pane="bottomLeft" activeCell="N8" sqref="N8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2" width="13.7109375" style="6" customWidth="1"/>
    <col min="13" max="13" width="15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6" s="3" customFormat="1" ht="44.25" customHeight="1" x14ac:dyDescent="0.3">
      <c r="A1" s="133" t="s">
        <v>90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6" s="1" customFormat="1" ht="36" customHeight="1" x14ac:dyDescent="0.3">
      <c r="A2" s="135" t="s">
        <v>0</v>
      </c>
      <c r="B2" s="11" t="s">
        <v>1</v>
      </c>
      <c r="C2" s="136" t="s">
        <v>8</v>
      </c>
      <c r="D2" s="137" t="s">
        <v>92</v>
      </c>
      <c r="E2" s="138"/>
      <c r="F2" s="138"/>
      <c r="G2" s="138"/>
      <c r="H2" s="139" t="s">
        <v>91</v>
      </c>
      <c r="I2" s="140"/>
      <c r="J2" s="140"/>
      <c r="K2" s="141"/>
      <c r="L2" s="142" t="s">
        <v>12</v>
      </c>
      <c r="M2" s="142"/>
      <c r="N2" s="142"/>
      <c r="O2" s="142"/>
    </row>
    <row r="3" spans="1:16" s="1" customFormat="1" ht="39.75" customHeight="1" x14ac:dyDescent="0.3">
      <c r="A3" s="135"/>
      <c r="B3" s="12" t="s">
        <v>2</v>
      </c>
      <c r="C3" s="136"/>
      <c r="D3" s="110" t="s">
        <v>9</v>
      </c>
      <c r="E3" s="110" t="s">
        <v>19</v>
      </c>
      <c r="F3" s="110" t="s">
        <v>10</v>
      </c>
      <c r="G3" s="110" t="s">
        <v>11</v>
      </c>
      <c r="H3" s="110" t="s">
        <v>9</v>
      </c>
      <c r="I3" s="110" t="s">
        <v>19</v>
      </c>
      <c r="J3" s="110" t="s">
        <v>10</v>
      </c>
      <c r="K3" s="110" t="s">
        <v>11</v>
      </c>
      <c r="L3" s="111" t="s">
        <v>13</v>
      </c>
      <c r="M3" s="110" t="s">
        <v>19</v>
      </c>
      <c r="N3" s="111" t="s">
        <v>10</v>
      </c>
      <c r="O3" s="110" t="s">
        <v>11</v>
      </c>
    </row>
    <row r="4" spans="1:16" s="1" customFormat="1" ht="21.75" customHeight="1" x14ac:dyDescent="0.3">
      <c r="A4" s="108" t="s">
        <v>3</v>
      </c>
      <c r="B4" s="13">
        <v>2</v>
      </c>
      <c r="C4" s="14">
        <v>3</v>
      </c>
      <c r="D4" s="14">
        <v>4</v>
      </c>
      <c r="E4" s="14">
        <v>5</v>
      </c>
      <c r="F4" s="13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6" s="1" customFormat="1" ht="40.5" customHeight="1" x14ac:dyDescent="0.3">
      <c r="A5" s="126" t="s">
        <v>14</v>
      </c>
      <c r="B5" s="127"/>
      <c r="C5" s="128"/>
      <c r="D5" s="8">
        <f>SUM(E5:G5)</f>
        <v>906649611</v>
      </c>
      <c r="E5" s="8">
        <f>SUM(E6,E12,E16,E25,E33,E35)</f>
        <v>125267900</v>
      </c>
      <c r="F5" s="8">
        <f>SUM(F6,F12,F16,F25,F33,F35)</f>
        <v>88449856</v>
      </c>
      <c r="G5" s="8">
        <f>SUM(G6,G12,G16,G25,G33,G35)</f>
        <v>692931855</v>
      </c>
      <c r="H5" s="8">
        <f>H6+H11+H16+H25</f>
        <v>1019915.6699999999</v>
      </c>
      <c r="I5" s="8">
        <f>I6+I11+I16+I25</f>
        <v>0</v>
      </c>
      <c r="J5" s="8">
        <f>J6+J11+J16+J25</f>
        <v>0</v>
      </c>
      <c r="K5" s="8">
        <f>K6+K11+K16+K25</f>
        <v>1019915.6699999999</v>
      </c>
      <c r="L5" s="9">
        <f t="shared" ref="L5:L14" si="0">H5/D5*100</f>
        <v>0.11249281504406887</v>
      </c>
      <c r="M5" s="9">
        <f>I5/E5*100</f>
        <v>0</v>
      </c>
      <c r="N5" s="16">
        <f>J5/F5*100</f>
        <v>0</v>
      </c>
      <c r="O5" s="16">
        <f>K5/G5*100</f>
        <v>0.14718845188608048</v>
      </c>
    </row>
    <row r="6" spans="1:16" s="1" customFormat="1" ht="43.5" customHeight="1" x14ac:dyDescent="0.3">
      <c r="A6" s="15" t="s">
        <v>3</v>
      </c>
      <c r="B6" s="10" t="s">
        <v>29</v>
      </c>
      <c r="C6" s="10"/>
      <c r="D6" s="8">
        <f>SUM(D7:D11)</f>
        <v>181423605</v>
      </c>
      <c r="E6" s="8">
        <f>SUM(E7:E11)</f>
        <v>84080600</v>
      </c>
      <c r="F6" s="8">
        <f>SUM(F7:F11)</f>
        <v>10197656</v>
      </c>
      <c r="G6" s="8">
        <f>SUM(G7:G11)</f>
        <v>87145349</v>
      </c>
      <c r="H6" s="8">
        <f>SUM(H7:H9)</f>
        <v>1019915.6699999999</v>
      </c>
      <c r="I6" s="8">
        <f>SUM(I7:I9)</f>
        <v>0</v>
      </c>
      <c r="J6" s="8">
        <f>SUM(J7:J9)</f>
        <v>0</v>
      </c>
      <c r="K6" s="8">
        <f>SUM(K7:K9)</f>
        <v>1019915.6699999999</v>
      </c>
      <c r="L6" s="9">
        <f t="shared" si="0"/>
        <v>0.56217363225694905</v>
      </c>
      <c r="M6" s="9">
        <f>I6/E6*100</f>
        <v>0</v>
      </c>
      <c r="N6" s="16">
        <f>J6/F6*100</f>
        <v>0</v>
      </c>
      <c r="O6" s="16">
        <f>K6*100/G6</f>
        <v>1.170361564562671</v>
      </c>
    </row>
    <row r="7" spans="1:16" s="1" customFormat="1" ht="67.5" customHeight="1" x14ac:dyDescent="0.3">
      <c r="A7" s="21" t="s">
        <v>4</v>
      </c>
      <c r="B7" s="22" t="s">
        <v>30</v>
      </c>
      <c r="C7" s="23" t="s">
        <v>26</v>
      </c>
      <c r="D7" s="97">
        <f>G7</f>
        <v>0</v>
      </c>
      <c r="E7" s="25">
        <v>0</v>
      </c>
      <c r="F7" s="25">
        <v>0</v>
      </c>
      <c r="G7" s="25">
        <v>0</v>
      </c>
      <c r="H7" s="25">
        <f>J7+K7+I7</f>
        <v>0</v>
      </c>
      <c r="I7" s="25">
        <v>0</v>
      </c>
      <c r="J7" s="25">
        <v>0</v>
      </c>
      <c r="K7" s="25">
        <v>0</v>
      </c>
      <c r="L7" s="9">
        <v>0</v>
      </c>
      <c r="M7" s="26">
        <v>0</v>
      </c>
      <c r="N7" s="25">
        <v>0</v>
      </c>
      <c r="O7" s="25">
        <v>0</v>
      </c>
      <c r="P7" s="102"/>
    </row>
    <row r="8" spans="1:16" s="1" customFormat="1" ht="81.75" customHeight="1" x14ac:dyDescent="0.3">
      <c r="A8" s="21" t="s">
        <v>5</v>
      </c>
      <c r="B8" s="22" t="s">
        <v>31</v>
      </c>
      <c r="C8" s="23" t="s">
        <v>20</v>
      </c>
      <c r="D8" s="25">
        <f>F8+G8+E8</f>
        <v>0</v>
      </c>
      <c r="E8" s="25">
        <v>0</v>
      </c>
      <c r="F8" s="25">
        <v>0</v>
      </c>
      <c r="G8" s="25">
        <v>0</v>
      </c>
      <c r="H8" s="25">
        <f>J8+K8+I8</f>
        <v>0</v>
      </c>
      <c r="I8" s="25">
        <v>0</v>
      </c>
      <c r="J8" s="25">
        <v>0</v>
      </c>
      <c r="K8" s="25">
        <v>0</v>
      </c>
      <c r="L8" s="26">
        <v>0</v>
      </c>
      <c r="M8" s="26">
        <v>0</v>
      </c>
      <c r="N8" s="25">
        <v>0</v>
      </c>
      <c r="O8" s="25">
        <v>0</v>
      </c>
      <c r="P8" s="102"/>
    </row>
    <row r="9" spans="1:16" s="1" customFormat="1" ht="64.5" customHeight="1" x14ac:dyDescent="0.3">
      <c r="A9" s="21" t="s">
        <v>22</v>
      </c>
      <c r="B9" s="22" t="s">
        <v>32</v>
      </c>
      <c r="C9" s="23" t="s">
        <v>20</v>
      </c>
      <c r="D9" s="25">
        <f>F9+G9+E9</f>
        <v>13379200</v>
      </c>
      <c r="E9" s="25">
        <v>0</v>
      </c>
      <c r="F9" s="25">
        <v>0</v>
      </c>
      <c r="G9" s="25">
        <v>13379200</v>
      </c>
      <c r="H9" s="25">
        <f>J9+K9+I9</f>
        <v>1019915.6699999999</v>
      </c>
      <c r="I9" s="25">
        <v>0</v>
      </c>
      <c r="J9" s="25">
        <v>0</v>
      </c>
      <c r="K9" s="25">
        <v>1019915.6699999999</v>
      </c>
      <c r="L9" s="26">
        <f t="shared" si="0"/>
        <v>7.6231439099497731</v>
      </c>
      <c r="M9" s="26">
        <v>0</v>
      </c>
      <c r="N9" s="25">
        <v>0</v>
      </c>
      <c r="O9" s="25">
        <f>K9*100/G9</f>
        <v>7.6231439099497731</v>
      </c>
    </row>
    <row r="10" spans="1:16" s="1" customFormat="1" ht="32.25" customHeight="1" x14ac:dyDescent="0.3">
      <c r="A10" s="21" t="s">
        <v>35</v>
      </c>
      <c r="B10" s="22" t="s">
        <v>33</v>
      </c>
      <c r="C10" s="23" t="s">
        <v>26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</row>
    <row r="11" spans="1:16" s="1" customFormat="1" ht="32.25" customHeight="1" x14ac:dyDescent="0.3">
      <c r="A11" s="21" t="s">
        <v>36</v>
      </c>
      <c r="B11" s="98" t="s">
        <v>34</v>
      </c>
      <c r="C11" s="23" t="s">
        <v>26</v>
      </c>
      <c r="D11" s="25">
        <f>F11+G11+E11</f>
        <v>168044405</v>
      </c>
      <c r="E11" s="26">
        <v>84080600</v>
      </c>
      <c r="F11" s="26">
        <v>10197656</v>
      </c>
      <c r="G11" s="25">
        <v>73766149</v>
      </c>
      <c r="H11" s="25">
        <f>J11+K11+I11</f>
        <v>0</v>
      </c>
      <c r="I11" s="25">
        <v>0</v>
      </c>
      <c r="J11" s="25">
        <v>0</v>
      </c>
      <c r="K11" s="25">
        <v>0</v>
      </c>
      <c r="L11" s="26">
        <v>0</v>
      </c>
      <c r="M11" s="26">
        <v>0</v>
      </c>
      <c r="N11" s="25">
        <v>0</v>
      </c>
      <c r="O11" s="25">
        <v>0</v>
      </c>
    </row>
    <row r="12" spans="1:16" s="1" customFormat="1" ht="43.5" customHeight="1" x14ac:dyDescent="0.3">
      <c r="A12" s="29" t="s">
        <v>15</v>
      </c>
      <c r="B12" s="10" t="s">
        <v>37</v>
      </c>
      <c r="C12" s="10"/>
      <c r="D12" s="34">
        <f t="shared" ref="D12:K12" si="1">SUM(D13:D15)</f>
        <v>36140100</v>
      </c>
      <c r="E12" s="34">
        <f t="shared" si="1"/>
        <v>0</v>
      </c>
      <c r="F12" s="34">
        <f t="shared" si="1"/>
        <v>0</v>
      </c>
      <c r="G12" s="34">
        <f t="shared" si="1"/>
        <v>36140100</v>
      </c>
      <c r="H12" s="34">
        <f t="shared" si="1"/>
        <v>788487.23</v>
      </c>
      <c r="I12" s="34">
        <f t="shared" si="1"/>
        <v>0</v>
      </c>
      <c r="J12" s="34">
        <f t="shared" si="1"/>
        <v>0</v>
      </c>
      <c r="K12" s="34">
        <f t="shared" si="1"/>
        <v>788487.23</v>
      </c>
      <c r="L12" s="9">
        <f t="shared" si="0"/>
        <v>2.1817516553634326</v>
      </c>
      <c r="M12" s="9">
        <v>0</v>
      </c>
      <c r="N12" s="34">
        <v>0</v>
      </c>
      <c r="O12" s="34">
        <f>K12*100/G12</f>
        <v>2.1817516553634331</v>
      </c>
    </row>
    <row r="13" spans="1:16" s="1" customFormat="1" ht="32.25" customHeight="1" x14ac:dyDescent="0.3">
      <c r="A13" s="129" t="s">
        <v>6</v>
      </c>
      <c r="B13" s="124" t="s">
        <v>38</v>
      </c>
      <c r="C13" s="23" t="s">
        <v>20</v>
      </c>
      <c r="D13" s="25">
        <f>F13+G13+E13</f>
        <v>34551100</v>
      </c>
      <c r="E13" s="25">
        <v>0</v>
      </c>
      <c r="F13" s="25">
        <v>0</v>
      </c>
      <c r="G13" s="25">
        <v>34551100</v>
      </c>
      <c r="H13" s="25">
        <f>J13+K13+I13</f>
        <v>788487.23</v>
      </c>
      <c r="I13" s="25">
        <v>0</v>
      </c>
      <c r="J13" s="25">
        <v>0</v>
      </c>
      <c r="K13" s="25">
        <v>788487.23</v>
      </c>
      <c r="L13" s="26">
        <f t="shared" si="0"/>
        <v>2.2820900926453858</v>
      </c>
      <c r="M13" s="26">
        <v>0</v>
      </c>
      <c r="N13" s="25">
        <v>0</v>
      </c>
      <c r="O13" s="25">
        <f t="shared" ref="O13:O18" si="2">K13/G13*100</f>
        <v>2.2820900926453858</v>
      </c>
    </row>
    <row r="14" spans="1:16" s="1" customFormat="1" ht="32.25" customHeight="1" x14ac:dyDescent="0.3">
      <c r="A14" s="130"/>
      <c r="B14" s="125"/>
      <c r="C14" s="23" t="s">
        <v>21</v>
      </c>
      <c r="D14" s="25">
        <f>F14+G14+E14</f>
        <v>1589000</v>
      </c>
      <c r="E14" s="25">
        <v>0</v>
      </c>
      <c r="F14" s="25">
        <v>0</v>
      </c>
      <c r="G14" s="25">
        <v>1589000</v>
      </c>
      <c r="H14" s="25">
        <f>J14+K14+I14</f>
        <v>0</v>
      </c>
      <c r="I14" s="25">
        <v>0</v>
      </c>
      <c r="J14" s="25">
        <v>0</v>
      </c>
      <c r="K14" s="25">
        <v>0</v>
      </c>
      <c r="L14" s="26">
        <f t="shared" si="0"/>
        <v>0</v>
      </c>
      <c r="M14" s="26">
        <v>0</v>
      </c>
      <c r="N14" s="25">
        <v>0</v>
      </c>
      <c r="O14" s="25">
        <f>K14/G14*100</f>
        <v>0</v>
      </c>
    </row>
    <row r="15" spans="1:16" s="1" customFormat="1" ht="37.5" customHeight="1" x14ac:dyDescent="0.3">
      <c r="A15" s="114" t="s">
        <v>7</v>
      </c>
      <c r="B15" s="113" t="s">
        <v>39</v>
      </c>
      <c r="C15" s="23" t="s">
        <v>20</v>
      </c>
      <c r="D15" s="25">
        <f>F15+G15+E15</f>
        <v>0</v>
      </c>
      <c r="E15" s="25">
        <v>0</v>
      </c>
      <c r="F15" s="25">
        <v>0</v>
      </c>
      <c r="G15" s="25">
        <v>0</v>
      </c>
      <c r="H15" s="25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34">
        <v>0</v>
      </c>
      <c r="O15" s="34">
        <v>0</v>
      </c>
    </row>
    <row r="16" spans="1:16" ht="45" customHeight="1" x14ac:dyDescent="0.3">
      <c r="A16" s="29" t="s">
        <v>16</v>
      </c>
      <c r="B16" s="10" t="s">
        <v>40</v>
      </c>
      <c r="C16" s="23"/>
      <c r="D16" s="34">
        <f>SUM(D17:D24)</f>
        <v>4855800</v>
      </c>
      <c r="E16" s="34">
        <f>SUM(E17:E24)</f>
        <v>0</v>
      </c>
      <c r="F16" s="34">
        <f>SUM(F17:F24)</f>
        <v>0</v>
      </c>
      <c r="G16" s="34">
        <f>SUM(G17:G24)</f>
        <v>4855800</v>
      </c>
      <c r="H16" s="34">
        <f>H17+H24</f>
        <v>0</v>
      </c>
      <c r="I16" s="34">
        <f>I17+I24</f>
        <v>0</v>
      </c>
      <c r="J16" s="34">
        <f>J17+J24</f>
        <v>0</v>
      </c>
      <c r="K16" s="34">
        <f>K17+K24</f>
        <v>0</v>
      </c>
      <c r="L16" s="9">
        <f t="shared" ref="L16:L36" si="3">H16/D16*100</f>
        <v>0</v>
      </c>
      <c r="M16" s="9">
        <v>0</v>
      </c>
      <c r="N16" s="34">
        <v>0</v>
      </c>
      <c r="O16" s="34">
        <f t="shared" si="2"/>
        <v>0</v>
      </c>
    </row>
    <row r="17" spans="1:16" ht="80.25" customHeight="1" x14ac:dyDescent="0.3">
      <c r="A17" s="129" t="s">
        <v>17</v>
      </c>
      <c r="B17" s="124" t="s">
        <v>41</v>
      </c>
      <c r="C17" s="109" t="s">
        <v>62</v>
      </c>
      <c r="D17" s="25">
        <f t="shared" ref="D17:D24" si="4">F17+G17+E17</f>
        <v>285000</v>
      </c>
      <c r="E17" s="25">
        <v>0</v>
      </c>
      <c r="F17" s="25">
        <v>0</v>
      </c>
      <c r="G17" s="25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25">
        <v>0</v>
      </c>
      <c r="O17" s="25">
        <f t="shared" si="2"/>
        <v>0</v>
      </c>
    </row>
    <row r="18" spans="1:16" ht="68.25" customHeight="1" x14ac:dyDescent="0.3">
      <c r="A18" s="131"/>
      <c r="B18" s="132"/>
      <c r="C18" s="23" t="s">
        <v>18</v>
      </c>
      <c r="D18" s="25">
        <f t="shared" si="4"/>
        <v>2755000</v>
      </c>
      <c r="E18" s="25">
        <v>0</v>
      </c>
      <c r="F18" s="25">
        <v>0</v>
      </c>
      <c r="G18" s="25">
        <v>2755000</v>
      </c>
      <c r="H18" s="25">
        <f t="shared" si="5"/>
        <v>0</v>
      </c>
      <c r="I18" s="25">
        <v>0</v>
      </c>
      <c r="J18" s="25">
        <v>0</v>
      </c>
      <c r="K18" s="25">
        <v>0</v>
      </c>
      <c r="L18" s="26">
        <f t="shared" si="3"/>
        <v>0</v>
      </c>
      <c r="M18" s="26">
        <v>0</v>
      </c>
      <c r="N18" s="25">
        <v>0</v>
      </c>
      <c r="O18" s="25">
        <f t="shared" si="2"/>
        <v>0</v>
      </c>
    </row>
    <row r="19" spans="1:16" ht="68.25" customHeight="1" x14ac:dyDescent="0.3">
      <c r="A19" s="131"/>
      <c r="B19" s="132"/>
      <c r="C19" s="23" t="s">
        <v>64</v>
      </c>
      <c r="D19" s="25">
        <f t="shared" si="4"/>
        <v>795000</v>
      </c>
      <c r="E19" s="25">
        <v>0</v>
      </c>
      <c r="F19" s="25">
        <v>0</v>
      </c>
      <c r="G19" s="25">
        <v>795000</v>
      </c>
      <c r="H19" s="25">
        <f t="shared" si="5"/>
        <v>0</v>
      </c>
      <c r="I19" s="25">
        <v>0</v>
      </c>
      <c r="J19" s="25">
        <v>0</v>
      </c>
      <c r="K19" s="107">
        <v>0</v>
      </c>
      <c r="L19" s="26">
        <f t="shared" si="3"/>
        <v>0</v>
      </c>
      <c r="M19" s="26">
        <v>0</v>
      </c>
      <c r="N19" s="25">
        <v>0</v>
      </c>
      <c r="O19" s="25">
        <f>K19/G19*100</f>
        <v>0</v>
      </c>
    </row>
    <row r="20" spans="1:16" ht="68.25" customHeight="1" x14ac:dyDescent="0.3">
      <c r="A20" s="131"/>
      <c r="B20" s="132"/>
      <c r="C20" s="23" t="s">
        <v>63</v>
      </c>
      <c r="D20" s="25">
        <f t="shared" si="4"/>
        <v>200000</v>
      </c>
      <c r="E20" s="25">
        <v>0</v>
      </c>
      <c r="F20" s="25">
        <v>0</v>
      </c>
      <c r="G20" s="25">
        <v>200000</v>
      </c>
      <c r="H20" s="25">
        <f t="shared" si="5"/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25">
        <v>0</v>
      </c>
      <c r="O20" s="25">
        <f>K20/G20*100</f>
        <v>0</v>
      </c>
    </row>
    <row r="21" spans="1:16" ht="68.25" customHeight="1" x14ac:dyDescent="0.3">
      <c r="A21" s="131"/>
      <c r="B21" s="132"/>
      <c r="C21" s="23" t="s">
        <v>20</v>
      </c>
      <c r="D21" s="25">
        <f t="shared" si="4"/>
        <v>0</v>
      </c>
      <c r="E21" s="25">
        <v>0</v>
      </c>
      <c r="F21" s="25">
        <v>0</v>
      </c>
      <c r="G21" s="25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25">
        <v>0</v>
      </c>
      <c r="O21" s="25">
        <v>0</v>
      </c>
    </row>
    <row r="22" spans="1:16" ht="68.25" customHeight="1" x14ac:dyDescent="0.3">
      <c r="A22" s="131"/>
      <c r="B22" s="132"/>
      <c r="C22" s="23" t="s">
        <v>26</v>
      </c>
      <c r="D22" s="25">
        <f t="shared" si="4"/>
        <v>0</v>
      </c>
      <c r="E22" s="25">
        <v>0</v>
      </c>
      <c r="F22" s="25">
        <v>0</v>
      </c>
      <c r="G22" s="25">
        <v>0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25">
        <v>0</v>
      </c>
      <c r="O22" s="25">
        <v>0</v>
      </c>
      <c r="P22" s="20"/>
    </row>
    <row r="23" spans="1:16" ht="68.25" customHeight="1" x14ac:dyDescent="0.3">
      <c r="A23" s="130"/>
      <c r="B23" s="125"/>
      <c r="C23" s="23" t="s">
        <v>21</v>
      </c>
      <c r="D23" s="25">
        <f t="shared" si="4"/>
        <v>0</v>
      </c>
      <c r="E23" s="25">
        <v>0</v>
      </c>
      <c r="F23" s="25">
        <v>0</v>
      </c>
      <c r="G23" s="25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25">
        <v>0</v>
      </c>
      <c r="O23" s="25">
        <v>0</v>
      </c>
    </row>
    <row r="24" spans="1:16" ht="58.5" customHeight="1" x14ac:dyDescent="0.3">
      <c r="A24" s="112" t="s">
        <v>23</v>
      </c>
      <c r="B24" s="113" t="s">
        <v>42</v>
      </c>
      <c r="C24" s="23" t="s">
        <v>20</v>
      </c>
      <c r="D24" s="25">
        <f t="shared" si="4"/>
        <v>820800</v>
      </c>
      <c r="E24" s="25">
        <v>0</v>
      </c>
      <c r="F24" s="25">
        <v>0</v>
      </c>
      <c r="G24" s="25">
        <v>820800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25">
        <v>0</v>
      </c>
      <c r="O24" s="25">
        <v>0</v>
      </c>
    </row>
    <row r="25" spans="1:16" ht="61.5" customHeight="1" x14ac:dyDescent="0.3">
      <c r="A25" s="29" t="s">
        <v>24</v>
      </c>
      <c r="B25" s="10" t="s">
        <v>43</v>
      </c>
      <c r="C25" s="23"/>
      <c r="D25" s="37">
        <f>SUM(E25:G25)</f>
        <v>374926206</v>
      </c>
      <c r="E25" s="34">
        <f>SUM(E26:E32)</f>
        <v>41187300</v>
      </c>
      <c r="F25" s="34">
        <f>SUM(F26:F32)</f>
        <v>63685300</v>
      </c>
      <c r="G25" s="34">
        <f>SUM(G26:G32)</f>
        <v>270053606</v>
      </c>
      <c r="H25" s="34">
        <f>H26</f>
        <v>0</v>
      </c>
      <c r="I25" s="34">
        <f>I26</f>
        <v>0</v>
      </c>
      <c r="J25" s="34">
        <f>J26</f>
        <v>0</v>
      </c>
      <c r="K25" s="34">
        <f>K26</f>
        <v>0</v>
      </c>
      <c r="L25" s="9">
        <f t="shared" si="3"/>
        <v>0</v>
      </c>
      <c r="M25" s="9">
        <v>0</v>
      </c>
      <c r="N25" s="9">
        <v>0</v>
      </c>
      <c r="O25" s="9">
        <f t="shared" ref="M25:O36" si="6">K25/G25*100</f>
        <v>0</v>
      </c>
    </row>
    <row r="26" spans="1:16" ht="45" customHeight="1" x14ac:dyDescent="0.3">
      <c r="A26" s="122" t="s">
        <v>25</v>
      </c>
      <c r="B26" s="124" t="s">
        <v>44</v>
      </c>
      <c r="C26" s="23" t="s">
        <v>20</v>
      </c>
      <c r="D26" s="25">
        <f t="shared" ref="D26:D32" si="7">F26+G26+E26</f>
        <v>152934300</v>
      </c>
      <c r="E26" s="25">
        <v>0</v>
      </c>
      <c r="F26" s="25">
        <v>8854100</v>
      </c>
      <c r="G26" s="26">
        <v>144080200</v>
      </c>
      <c r="H26" s="25">
        <f>I26+J26+K26</f>
        <v>0</v>
      </c>
      <c r="I26" s="25">
        <v>0</v>
      </c>
      <c r="J26" s="25">
        <v>0</v>
      </c>
      <c r="K26" s="25">
        <v>0</v>
      </c>
      <c r="L26" s="26">
        <f t="shared" si="3"/>
        <v>0</v>
      </c>
      <c r="M26" s="26">
        <v>0</v>
      </c>
      <c r="N26" s="26">
        <f t="shared" si="6"/>
        <v>0</v>
      </c>
      <c r="O26" s="26">
        <f t="shared" si="6"/>
        <v>0</v>
      </c>
    </row>
    <row r="27" spans="1:16" ht="45" customHeight="1" x14ac:dyDescent="0.3">
      <c r="A27" s="123"/>
      <c r="B27" s="125"/>
      <c r="C27" s="23" t="s">
        <v>26</v>
      </c>
      <c r="D27" s="25">
        <f t="shared" si="7"/>
        <v>0</v>
      </c>
      <c r="E27" s="25">
        <v>0</v>
      </c>
      <c r="F27" s="25">
        <v>0</v>
      </c>
      <c r="G27" s="26">
        <v>0</v>
      </c>
      <c r="H27" s="25">
        <f>K27</f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6" ht="45" customHeight="1" x14ac:dyDescent="0.3">
      <c r="A28" s="122" t="s">
        <v>48</v>
      </c>
      <c r="B28" s="124" t="s">
        <v>45</v>
      </c>
      <c r="C28" s="23" t="s">
        <v>20</v>
      </c>
      <c r="D28" s="25">
        <f t="shared" si="7"/>
        <v>57694051</v>
      </c>
      <c r="E28" s="25">
        <v>0</v>
      </c>
      <c r="F28" s="25">
        <v>0</v>
      </c>
      <c r="G28" s="26">
        <v>57694051</v>
      </c>
      <c r="H28" s="25">
        <f>I28+J28+K28</f>
        <v>3891501.23</v>
      </c>
      <c r="I28" s="25">
        <v>0</v>
      </c>
      <c r="J28" s="25">
        <v>0</v>
      </c>
      <c r="K28" s="25">
        <v>3891501.23</v>
      </c>
      <c r="L28" s="26">
        <f t="shared" si="3"/>
        <v>6.7450649807897873</v>
      </c>
      <c r="M28" s="26">
        <v>0</v>
      </c>
      <c r="N28" s="26">
        <v>0</v>
      </c>
      <c r="O28" s="26">
        <f t="shared" si="6"/>
        <v>6.7450649807897873</v>
      </c>
    </row>
    <row r="29" spans="1:16" ht="45" customHeight="1" x14ac:dyDescent="0.3">
      <c r="A29" s="123"/>
      <c r="B29" s="125"/>
      <c r="C29" s="23" t="s">
        <v>26</v>
      </c>
      <c r="D29" s="25">
        <f t="shared" si="7"/>
        <v>0</v>
      </c>
      <c r="E29" s="25">
        <v>0</v>
      </c>
      <c r="F29" s="25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38" t="s">
        <v>49</v>
      </c>
      <c r="B30" s="22" t="s">
        <v>46</v>
      </c>
      <c r="C30" s="23" t="s">
        <v>20</v>
      </c>
      <c r="D30" s="25">
        <f t="shared" si="7"/>
        <v>39627300</v>
      </c>
      <c r="E30" s="25">
        <v>13136500</v>
      </c>
      <c r="F30" s="25">
        <v>20546700</v>
      </c>
      <c r="G30" s="26">
        <v>5944100</v>
      </c>
      <c r="H30" s="25">
        <f>I30+J30+K30</f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f t="shared" si="6"/>
        <v>0</v>
      </c>
      <c r="N30" s="26">
        <f t="shared" si="6"/>
        <v>0</v>
      </c>
      <c r="O30" s="26">
        <f t="shared" si="6"/>
        <v>0</v>
      </c>
    </row>
    <row r="31" spans="1:16" ht="45" customHeight="1" x14ac:dyDescent="0.3">
      <c r="A31" s="38" t="s">
        <v>49</v>
      </c>
      <c r="B31" s="22" t="s">
        <v>72</v>
      </c>
      <c r="C31" s="23" t="s">
        <v>20</v>
      </c>
      <c r="D31" s="25">
        <f t="shared" si="7"/>
        <v>0</v>
      </c>
      <c r="E31" s="25">
        <v>0</v>
      </c>
      <c r="F31" s="25">
        <v>0</v>
      </c>
      <c r="G31" s="26">
        <v>0</v>
      </c>
      <c r="H31" s="25">
        <v>0</v>
      </c>
      <c r="I31" s="25">
        <v>0</v>
      </c>
      <c r="J31" s="25">
        <v>0</v>
      </c>
      <c r="K31" s="25">
        <v>0</v>
      </c>
      <c r="L31" s="26" t="e">
        <f t="shared" si="3"/>
        <v>#DIV/0!</v>
      </c>
      <c r="M31" s="26">
        <v>0</v>
      </c>
      <c r="N31" s="26">
        <v>0</v>
      </c>
      <c r="O31" s="26" t="e">
        <f t="shared" si="6"/>
        <v>#DIV/0!</v>
      </c>
    </row>
    <row r="32" spans="1:16" ht="45" customHeight="1" x14ac:dyDescent="0.3">
      <c r="A32" s="38" t="s">
        <v>50</v>
      </c>
      <c r="B32" s="22" t="s">
        <v>47</v>
      </c>
      <c r="C32" s="23" t="s">
        <v>20</v>
      </c>
      <c r="D32" s="25">
        <f t="shared" si="7"/>
        <v>124670555</v>
      </c>
      <c r="E32" s="25">
        <v>28050800</v>
      </c>
      <c r="F32" s="25">
        <v>34284500</v>
      </c>
      <c r="G32" s="26">
        <v>62335255</v>
      </c>
      <c r="H32" s="25">
        <f>I32+J32+K32</f>
        <v>0</v>
      </c>
      <c r="I32" s="25">
        <v>0</v>
      </c>
      <c r="J32" s="25">
        <v>0</v>
      </c>
      <c r="K32" s="25">
        <v>0</v>
      </c>
      <c r="L32" s="26">
        <f t="shared" si="3"/>
        <v>0</v>
      </c>
      <c r="M32" s="26">
        <v>0</v>
      </c>
      <c r="N32" s="26">
        <v>0</v>
      </c>
      <c r="O32" s="26">
        <f t="shared" si="6"/>
        <v>0</v>
      </c>
    </row>
    <row r="33" spans="1:15" ht="47.25" customHeight="1" x14ac:dyDescent="0.3">
      <c r="A33" s="29" t="s">
        <v>51</v>
      </c>
      <c r="B33" s="10" t="s">
        <v>52</v>
      </c>
      <c r="C33" s="23"/>
      <c r="D33" s="34">
        <f t="shared" ref="D33:K33" si="8">D34</f>
        <v>292166300</v>
      </c>
      <c r="E33" s="34">
        <f t="shared" si="8"/>
        <v>0</v>
      </c>
      <c r="F33" s="34">
        <f t="shared" si="8"/>
        <v>0</v>
      </c>
      <c r="G33" s="34">
        <f t="shared" si="8"/>
        <v>292166300</v>
      </c>
      <c r="H33" s="34">
        <f t="shared" si="8"/>
        <v>10204140.890000001</v>
      </c>
      <c r="I33" s="34">
        <f t="shared" si="8"/>
        <v>0</v>
      </c>
      <c r="J33" s="34">
        <f t="shared" si="8"/>
        <v>0</v>
      </c>
      <c r="K33" s="34">
        <f t="shared" si="8"/>
        <v>10204140.890000001</v>
      </c>
      <c r="L33" s="9">
        <f t="shared" si="3"/>
        <v>3.4925797020395577</v>
      </c>
      <c r="M33" s="9">
        <v>0</v>
      </c>
      <c r="N33" s="9">
        <v>0</v>
      </c>
      <c r="O33" s="9">
        <f t="shared" si="6"/>
        <v>3.4925797020395577</v>
      </c>
    </row>
    <row r="34" spans="1:15" ht="45" customHeight="1" x14ac:dyDescent="0.3">
      <c r="A34" s="38" t="s">
        <v>54</v>
      </c>
      <c r="B34" s="22" t="s">
        <v>53</v>
      </c>
      <c r="C34" s="23" t="s">
        <v>20</v>
      </c>
      <c r="D34" s="25">
        <f>F34+G34+E34</f>
        <v>292166300</v>
      </c>
      <c r="E34" s="25">
        <v>0</v>
      </c>
      <c r="F34" s="25">
        <v>0</v>
      </c>
      <c r="G34" s="26">
        <v>292166300</v>
      </c>
      <c r="H34" s="25">
        <f>I34+J34+K34</f>
        <v>10204140.890000001</v>
      </c>
      <c r="I34" s="25">
        <v>0</v>
      </c>
      <c r="J34" s="25">
        <v>0</v>
      </c>
      <c r="K34" s="25">
        <v>10204140.890000001</v>
      </c>
      <c r="L34" s="26">
        <f t="shared" si="3"/>
        <v>3.4925797020395577</v>
      </c>
      <c r="M34" s="26">
        <v>0</v>
      </c>
      <c r="N34" s="26">
        <v>0</v>
      </c>
      <c r="O34" s="26">
        <f t="shared" si="6"/>
        <v>3.4925797020395577</v>
      </c>
    </row>
    <row r="35" spans="1:15" ht="114" customHeight="1" x14ac:dyDescent="0.3">
      <c r="A35" s="29" t="s">
        <v>55</v>
      </c>
      <c r="B35" s="10" t="s">
        <v>56</v>
      </c>
      <c r="C35" s="23"/>
      <c r="D35" s="34">
        <f>SUM(D36:D37)</f>
        <v>17137600</v>
      </c>
      <c r="E35" s="34">
        <f>E36</f>
        <v>0</v>
      </c>
      <c r="F35" s="34">
        <f>SUM(F36:F37)</f>
        <v>14566900</v>
      </c>
      <c r="G35" s="34">
        <f>SUM(G36:G37)</f>
        <v>2570700</v>
      </c>
      <c r="H35" s="34">
        <f>H36</f>
        <v>0</v>
      </c>
      <c r="I35" s="34">
        <f>I36</f>
        <v>0</v>
      </c>
      <c r="J35" s="34">
        <f>J36</f>
        <v>0</v>
      </c>
      <c r="K35" s="34">
        <f>K36</f>
        <v>0</v>
      </c>
      <c r="L35" s="9">
        <f t="shared" si="3"/>
        <v>0</v>
      </c>
      <c r="M35" s="9">
        <v>0</v>
      </c>
      <c r="N35" s="9">
        <v>0</v>
      </c>
      <c r="O35" s="9">
        <f t="shared" si="6"/>
        <v>0</v>
      </c>
    </row>
    <row r="36" spans="1:15" ht="45" customHeight="1" x14ac:dyDescent="0.3">
      <c r="A36" s="122" t="s">
        <v>58</v>
      </c>
      <c r="B36" s="124" t="s">
        <v>57</v>
      </c>
      <c r="C36" s="23" t="s">
        <v>20</v>
      </c>
      <c r="D36" s="25">
        <f>F36+G36+E36</f>
        <v>17137600</v>
      </c>
      <c r="E36" s="25">
        <v>0</v>
      </c>
      <c r="F36" s="25">
        <v>14566900</v>
      </c>
      <c r="G36" s="26">
        <v>2570700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f t="shared" si="3"/>
        <v>0</v>
      </c>
      <c r="M36" s="26">
        <v>0</v>
      </c>
      <c r="N36" s="26">
        <v>0</v>
      </c>
      <c r="O36" s="26">
        <f t="shared" si="6"/>
        <v>0</v>
      </c>
    </row>
    <row r="37" spans="1:15" ht="45" customHeight="1" x14ac:dyDescent="0.3">
      <c r="A37" s="123"/>
      <c r="B37" s="125"/>
      <c r="C37" s="23" t="s">
        <v>26</v>
      </c>
      <c r="D37" s="25">
        <f>F37+G37+E37</f>
        <v>0</v>
      </c>
      <c r="E37" s="25">
        <v>0</v>
      </c>
      <c r="F37" s="25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19.5" customHeight="1" x14ac:dyDescent="0.3">
      <c r="A38" s="103"/>
      <c r="B38" s="99"/>
      <c r="C38" s="99"/>
      <c r="D38" s="99"/>
      <c r="E38" s="99"/>
      <c r="F38" s="99"/>
      <c r="G38" s="99"/>
      <c r="H38" s="100"/>
      <c r="I38" s="100"/>
      <c r="J38" s="100"/>
      <c r="K38" s="100"/>
      <c r="L38" s="101"/>
      <c r="M38" s="101"/>
      <c r="N38" s="101"/>
      <c r="O38" s="101"/>
    </row>
    <row r="39" spans="1:15" x14ac:dyDescent="0.3">
      <c r="A39" s="4"/>
      <c r="B39" s="1"/>
      <c r="C39" s="1"/>
      <c r="D39" s="1"/>
      <c r="E39" s="1"/>
      <c r="F39" s="1"/>
      <c r="G39" s="1"/>
    </row>
    <row r="40" spans="1:15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s="5" customFormat="1" x14ac:dyDescent="0.3">
      <c r="A50" s="4"/>
      <c r="B50" s="1"/>
      <c r="C50" s="1"/>
      <c r="D50" s="1"/>
      <c r="E50" s="1"/>
      <c r="F50" s="1"/>
      <c r="G50" s="1"/>
      <c r="L50" s="6"/>
      <c r="M50" s="6"/>
      <c r="N50" s="6"/>
      <c r="O50" s="6"/>
    </row>
    <row r="51" spans="1:15" s="5" customFormat="1" x14ac:dyDescent="0.3">
      <c r="A51" s="4"/>
      <c r="B51" s="1"/>
      <c r="C51" s="1"/>
      <c r="D51" s="1"/>
      <c r="E51" s="1"/>
      <c r="F51" s="1"/>
      <c r="G51" s="1"/>
      <c r="L51" s="6"/>
      <c r="M51" s="6"/>
      <c r="N51" s="6"/>
      <c r="O51" s="6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</sheetData>
  <mergeCells count="17">
    <mergeCell ref="A1:O1"/>
    <mergeCell ref="A2:A3"/>
    <mergeCell ref="C2:C3"/>
    <mergeCell ref="D2:G2"/>
    <mergeCell ref="H2:K2"/>
    <mergeCell ref="L2:O2"/>
    <mergeCell ref="A28:A29"/>
    <mergeCell ref="B28:B29"/>
    <mergeCell ref="A36:A37"/>
    <mergeCell ref="B36:B37"/>
    <mergeCell ref="A5:C5"/>
    <mergeCell ref="A13:A14"/>
    <mergeCell ref="B13:B14"/>
    <mergeCell ref="A17:A23"/>
    <mergeCell ref="B17:B23"/>
    <mergeCell ref="A26:A27"/>
    <mergeCell ref="B26:B27"/>
  </mergeCells>
  <pageMargins left="0" right="0" top="0.39370078740157483" bottom="0" header="0.31496062992125984" footer="0.31496062992125984"/>
  <pageSetup paperSize="9" scale="44" fitToHeight="17" orientation="landscape" horizontalDpi="4294967295" verticalDpi="4294967295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view="pageBreakPreview" zoomScale="70" zoomScaleNormal="70" zoomScaleSheetLayoutView="70" workbookViewId="0">
      <pane ySplit="3" topLeftCell="A4" activePane="bottomLeft" state="frozen"/>
      <selection pane="bottomLeft" activeCell="H7" sqref="H7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2" width="13.7109375" style="6" customWidth="1"/>
    <col min="13" max="13" width="15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6" s="3" customFormat="1" ht="44.25" customHeight="1" x14ac:dyDescent="0.3">
      <c r="A1" s="133" t="s">
        <v>90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6" s="1" customFormat="1" ht="36" customHeight="1" x14ac:dyDescent="0.3">
      <c r="A2" s="135" t="s">
        <v>0</v>
      </c>
      <c r="B2" s="11" t="s">
        <v>1</v>
      </c>
      <c r="C2" s="136" t="s">
        <v>8</v>
      </c>
      <c r="D2" s="137" t="s">
        <v>98</v>
      </c>
      <c r="E2" s="138"/>
      <c r="F2" s="138"/>
      <c r="G2" s="138"/>
      <c r="H2" s="139" t="s">
        <v>99</v>
      </c>
      <c r="I2" s="140"/>
      <c r="J2" s="140"/>
      <c r="K2" s="141"/>
      <c r="L2" s="142" t="s">
        <v>12</v>
      </c>
      <c r="M2" s="142"/>
      <c r="N2" s="142"/>
      <c r="O2" s="142"/>
    </row>
    <row r="3" spans="1:16" s="1" customFormat="1" ht="39.75" customHeight="1" x14ac:dyDescent="0.3">
      <c r="A3" s="135"/>
      <c r="B3" s="12" t="s">
        <v>2</v>
      </c>
      <c r="C3" s="136"/>
      <c r="D3" s="110" t="s">
        <v>9</v>
      </c>
      <c r="E3" s="110" t="s">
        <v>19</v>
      </c>
      <c r="F3" s="110" t="s">
        <v>10</v>
      </c>
      <c r="G3" s="110" t="s">
        <v>11</v>
      </c>
      <c r="H3" s="110" t="s">
        <v>9</v>
      </c>
      <c r="I3" s="110" t="s">
        <v>19</v>
      </c>
      <c r="J3" s="110" t="s">
        <v>10</v>
      </c>
      <c r="K3" s="110" t="s">
        <v>11</v>
      </c>
      <c r="L3" s="111" t="s">
        <v>13</v>
      </c>
      <c r="M3" s="110" t="s">
        <v>19</v>
      </c>
      <c r="N3" s="111" t="s">
        <v>10</v>
      </c>
      <c r="O3" s="110" t="s">
        <v>11</v>
      </c>
    </row>
    <row r="4" spans="1:16" s="1" customFormat="1" ht="21.75" customHeight="1" x14ac:dyDescent="0.3">
      <c r="A4" s="108" t="s">
        <v>3</v>
      </c>
      <c r="B4" s="13">
        <v>2</v>
      </c>
      <c r="C4" s="14">
        <v>3</v>
      </c>
      <c r="D4" s="14">
        <v>4</v>
      </c>
      <c r="E4" s="14">
        <v>5</v>
      </c>
      <c r="F4" s="13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6" s="1" customFormat="1" ht="40.5" customHeight="1" x14ac:dyDescent="0.3">
      <c r="A5" s="126" t="s">
        <v>14</v>
      </c>
      <c r="B5" s="127"/>
      <c r="C5" s="128"/>
      <c r="D5" s="8">
        <f>SUM(E5:G5)</f>
        <v>906649611</v>
      </c>
      <c r="E5" s="8">
        <f>SUM(E6,E12,E16,E25,E33,E35)</f>
        <v>125267900</v>
      </c>
      <c r="F5" s="8">
        <f>SUM(F6,F12,F16,F25,F33,F35)</f>
        <v>88449856</v>
      </c>
      <c r="G5" s="8">
        <f>SUM(G6,G12,G16,G25,G33,G35)</f>
        <v>692931855</v>
      </c>
      <c r="H5" s="8">
        <f>H6+H11+H16+H25</f>
        <v>0</v>
      </c>
      <c r="I5" s="8">
        <f>I6+I11+I16+I25</f>
        <v>0</v>
      </c>
      <c r="J5" s="8">
        <f>J6+J11+J16+J25</f>
        <v>0</v>
      </c>
      <c r="K5" s="8">
        <f>K6+K11+K16+K25</f>
        <v>0</v>
      </c>
      <c r="L5" s="9">
        <f t="shared" ref="L5:L14" si="0">H5/D5*100</f>
        <v>0</v>
      </c>
      <c r="M5" s="9">
        <f>I5/E5*100</f>
        <v>0</v>
      </c>
      <c r="N5" s="16">
        <f>J5/F5*100</f>
        <v>0</v>
      </c>
      <c r="O5" s="16">
        <f>K5/G5*100</f>
        <v>0</v>
      </c>
    </row>
    <row r="6" spans="1:16" s="1" customFormat="1" ht="43.5" customHeight="1" x14ac:dyDescent="0.3">
      <c r="A6" s="15" t="s">
        <v>3</v>
      </c>
      <c r="B6" s="10" t="s">
        <v>29</v>
      </c>
      <c r="C6" s="10"/>
      <c r="D6" s="8">
        <f>SUM(D7:D11)</f>
        <v>181423605</v>
      </c>
      <c r="E6" s="8">
        <f>SUM(E7:E11)</f>
        <v>84080600</v>
      </c>
      <c r="F6" s="8">
        <f>SUM(F7:F11)</f>
        <v>10197656</v>
      </c>
      <c r="G6" s="8">
        <f>SUM(G7:G11)</f>
        <v>87145349</v>
      </c>
      <c r="H6" s="8">
        <f>SUM(H7:H9)</f>
        <v>0</v>
      </c>
      <c r="I6" s="8">
        <f>SUM(I7:I9)</f>
        <v>0</v>
      </c>
      <c r="J6" s="8">
        <f>SUM(J7:J9)</f>
        <v>0</v>
      </c>
      <c r="K6" s="8">
        <f>SUM(K7:K9)</f>
        <v>0</v>
      </c>
      <c r="L6" s="9">
        <f t="shared" si="0"/>
        <v>0</v>
      </c>
      <c r="M6" s="9">
        <f>I6/E6*100</f>
        <v>0</v>
      </c>
      <c r="N6" s="16">
        <f>J6/F6*100</f>
        <v>0</v>
      </c>
      <c r="O6" s="16">
        <f>K6*100/G6</f>
        <v>0</v>
      </c>
    </row>
    <row r="7" spans="1:16" s="1" customFormat="1" ht="67.5" customHeight="1" x14ac:dyDescent="0.3">
      <c r="A7" s="21" t="s">
        <v>4</v>
      </c>
      <c r="B7" s="22" t="s">
        <v>30</v>
      </c>
      <c r="C7" s="23" t="s">
        <v>26</v>
      </c>
      <c r="D7" s="97">
        <f>G7</f>
        <v>0</v>
      </c>
      <c r="E7" s="25">
        <v>0</v>
      </c>
      <c r="F7" s="25">
        <v>0</v>
      </c>
      <c r="G7" s="25">
        <v>0</v>
      </c>
      <c r="H7" s="25">
        <f>J7+K7+I7</f>
        <v>0</v>
      </c>
      <c r="I7" s="25">
        <v>0</v>
      </c>
      <c r="J7" s="25">
        <v>0</v>
      </c>
      <c r="K7" s="25">
        <v>0</v>
      </c>
      <c r="L7" s="9">
        <v>0</v>
      </c>
      <c r="M7" s="26">
        <v>0</v>
      </c>
      <c r="N7" s="25">
        <v>0</v>
      </c>
      <c r="O7" s="25">
        <v>0</v>
      </c>
      <c r="P7" s="102"/>
    </row>
    <row r="8" spans="1:16" s="1" customFormat="1" ht="81.75" customHeight="1" x14ac:dyDescent="0.3">
      <c r="A8" s="21" t="s">
        <v>5</v>
      </c>
      <c r="B8" s="22" t="s">
        <v>31</v>
      </c>
      <c r="C8" s="23" t="s">
        <v>20</v>
      </c>
      <c r="D8" s="25">
        <f>F8+G8+E8</f>
        <v>0</v>
      </c>
      <c r="E8" s="25">
        <v>0</v>
      </c>
      <c r="F8" s="25">
        <v>0</v>
      </c>
      <c r="G8" s="25">
        <v>0</v>
      </c>
      <c r="H8" s="25">
        <f>J8+K8+I8</f>
        <v>0</v>
      </c>
      <c r="I8" s="25">
        <v>0</v>
      </c>
      <c r="J8" s="25">
        <v>0</v>
      </c>
      <c r="K8" s="25">
        <v>0</v>
      </c>
      <c r="L8" s="26">
        <v>0</v>
      </c>
      <c r="M8" s="26">
        <v>0</v>
      </c>
      <c r="N8" s="25">
        <v>0</v>
      </c>
      <c r="O8" s="25">
        <v>0</v>
      </c>
      <c r="P8" s="102"/>
    </row>
    <row r="9" spans="1:16" s="1" customFormat="1" ht="64.5" customHeight="1" x14ac:dyDescent="0.3">
      <c r="A9" s="21" t="s">
        <v>22</v>
      </c>
      <c r="B9" s="22" t="s">
        <v>32</v>
      </c>
      <c r="C9" s="23" t="s">
        <v>20</v>
      </c>
      <c r="D9" s="25">
        <f>F9+G9+E9</f>
        <v>13379200</v>
      </c>
      <c r="E9" s="25">
        <v>0</v>
      </c>
      <c r="F9" s="25">
        <v>0</v>
      </c>
      <c r="G9" s="25">
        <v>13379200</v>
      </c>
      <c r="H9" s="25">
        <f>J9+K9+I9</f>
        <v>0</v>
      </c>
      <c r="I9" s="25">
        <v>0</v>
      </c>
      <c r="J9" s="25">
        <v>0</v>
      </c>
      <c r="K9" s="25">
        <v>0</v>
      </c>
      <c r="L9" s="26">
        <f t="shared" si="0"/>
        <v>0</v>
      </c>
      <c r="M9" s="26">
        <v>0</v>
      </c>
      <c r="N9" s="25">
        <v>0</v>
      </c>
      <c r="O9" s="25">
        <f>K9*100/G9</f>
        <v>0</v>
      </c>
    </row>
    <row r="10" spans="1:16" s="1" customFormat="1" ht="32.25" customHeight="1" x14ac:dyDescent="0.3">
      <c r="A10" s="21" t="s">
        <v>35</v>
      </c>
      <c r="B10" s="22" t="s">
        <v>33</v>
      </c>
      <c r="C10" s="23" t="s">
        <v>26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</row>
    <row r="11" spans="1:16" s="1" customFormat="1" ht="32.25" customHeight="1" x14ac:dyDescent="0.3">
      <c r="A11" s="21" t="s">
        <v>36</v>
      </c>
      <c r="B11" s="98" t="s">
        <v>34</v>
      </c>
      <c r="C11" s="23" t="s">
        <v>26</v>
      </c>
      <c r="D11" s="25">
        <f>F11+G11+E11</f>
        <v>168044405</v>
      </c>
      <c r="E11" s="26">
        <v>84080600</v>
      </c>
      <c r="F11" s="26">
        <v>10197656</v>
      </c>
      <c r="G11" s="25">
        <v>73766149</v>
      </c>
      <c r="H11" s="25">
        <f>J11+K11+I11</f>
        <v>0</v>
      </c>
      <c r="I11" s="25">
        <v>0</v>
      </c>
      <c r="J11" s="25">
        <v>0</v>
      </c>
      <c r="K11" s="25">
        <v>0</v>
      </c>
      <c r="L11" s="26">
        <v>0</v>
      </c>
      <c r="M11" s="26">
        <v>0</v>
      </c>
      <c r="N11" s="25">
        <v>0</v>
      </c>
      <c r="O11" s="25">
        <v>0</v>
      </c>
    </row>
    <row r="12" spans="1:16" s="1" customFormat="1" ht="43.5" customHeight="1" x14ac:dyDescent="0.3">
      <c r="A12" s="29" t="s">
        <v>15</v>
      </c>
      <c r="B12" s="10" t="s">
        <v>37</v>
      </c>
      <c r="C12" s="10"/>
      <c r="D12" s="34">
        <f t="shared" ref="D12:K12" si="1">SUM(D13:D15)</f>
        <v>36140100</v>
      </c>
      <c r="E12" s="34">
        <f t="shared" si="1"/>
        <v>0</v>
      </c>
      <c r="F12" s="34">
        <f t="shared" si="1"/>
        <v>0</v>
      </c>
      <c r="G12" s="34">
        <f t="shared" si="1"/>
        <v>36140100</v>
      </c>
      <c r="H12" s="34">
        <f t="shared" si="1"/>
        <v>0</v>
      </c>
      <c r="I12" s="34">
        <f t="shared" si="1"/>
        <v>0</v>
      </c>
      <c r="J12" s="34">
        <f t="shared" si="1"/>
        <v>0</v>
      </c>
      <c r="K12" s="34">
        <f t="shared" si="1"/>
        <v>0</v>
      </c>
      <c r="L12" s="9">
        <f t="shared" si="0"/>
        <v>0</v>
      </c>
      <c r="M12" s="9">
        <v>0</v>
      </c>
      <c r="N12" s="34">
        <v>0</v>
      </c>
      <c r="O12" s="34">
        <f>K12*100/G12</f>
        <v>0</v>
      </c>
    </row>
    <row r="13" spans="1:16" s="1" customFormat="1" ht="32.25" customHeight="1" x14ac:dyDescent="0.3">
      <c r="A13" s="129" t="s">
        <v>6</v>
      </c>
      <c r="B13" s="124" t="s">
        <v>38</v>
      </c>
      <c r="C13" s="23" t="s">
        <v>20</v>
      </c>
      <c r="D13" s="25">
        <f>F13+G13+E13</f>
        <v>34551100</v>
      </c>
      <c r="E13" s="25">
        <v>0</v>
      </c>
      <c r="F13" s="25">
        <v>0</v>
      </c>
      <c r="G13" s="25">
        <v>34551100</v>
      </c>
      <c r="H13" s="25">
        <f>J13+K13+I13</f>
        <v>0</v>
      </c>
      <c r="I13" s="25">
        <v>0</v>
      </c>
      <c r="J13" s="25">
        <v>0</v>
      </c>
      <c r="K13" s="25">
        <v>0</v>
      </c>
      <c r="L13" s="26">
        <f t="shared" si="0"/>
        <v>0</v>
      </c>
      <c r="M13" s="26">
        <v>0</v>
      </c>
      <c r="N13" s="25">
        <v>0</v>
      </c>
      <c r="O13" s="25">
        <f t="shared" ref="O13:O18" si="2">K13/G13*100</f>
        <v>0</v>
      </c>
    </row>
    <row r="14" spans="1:16" s="1" customFormat="1" ht="32.25" customHeight="1" x14ac:dyDescent="0.3">
      <c r="A14" s="130"/>
      <c r="B14" s="125"/>
      <c r="C14" s="23" t="s">
        <v>21</v>
      </c>
      <c r="D14" s="25">
        <f>F14+G14+E14</f>
        <v>1589000</v>
      </c>
      <c r="E14" s="25">
        <v>0</v>
      </c>
      <c r="F14" s="25">
        <v>0</v>
      </c>
      <c r="G14" s="25">
        <v>1589000</v>
      </c>
      <c r="H14" s="25">
        <f>J14+K14+I14</f>
        <v>0</v>
      </c>
      <c r="I14" s="25">
        <v>0</v>
      </c>
      <c r="J14" s="25">
        <v>0</v>
      </c>
      <c r="K14" s="25">
        <v>0</v>
      </c>
      <c r="L14" s="26">
        <f t="shared" si="0"/>
        <v>0</v>
      </c>
      <c r="M14" s="26">
        <v>0</v>
      </c>
      <c r="N14" s="25">
        <v>0</v>
      </c>
      <c r="O14" s="25">
        <f>K14/G14*100</f>
        <v>0</v>
      </c>
    </row>
    <row r="15" spans="1:16" s="1" customFormat="1" ht="37.5" customHeight="1" x14ac:dyDescent="0.3">
      <c r="A15" s="114" t="s">
        <v>7</v>
      </c>
      <c r="B15" s="113" t="s">
        <v>39</v>
      </c>
      <c r="C15" s="23" t="s">
        <v>20</v>
      </c>
      <c r="D15" s="25">
        <f>F15+G15+E15</f>
        <v>0</v>
      </c>
      <c r="E15" s="25">
        <v>0</v>
      </c>
      <c r="F15" s="25">
        <v>0</v>
      </c>
      <c r="G15" s="25">
        <v>0</v>
      </c>
      <c r="H15" s="25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34">
        <v>0</v>
      </c>
      <c r="O15" s="34">
        <v>0</v>
      </c>
    </row>
    <row r="16" spans="1:16" ht="45" customHeight="1" x14ac:dyDescent="0.3">
      <c r="A16" s="29" t="s">
        <v>16</v>
      </c>
      <c r="B16" s="10" t="s">
        <v>40</v>
      </c>
      <c r="C16" s="23"/>
      <c r="D16" s="34">
        <f>SUM(D17:D24)</f>
        <v>4855800</v>
      </c>
      <c r="E16" s="34">
        <f>SUM(E17:E24)</f>
        <v>0</v>
      </c>
      <c r="F16" s="34">
        <f>SUM(F17:F24)</f>
        <v>0</v>
      </c>
      <c r="G16" s="34">
        <f>SUM(G17:G24)</f>
        <v>4855800</v>
      </c>
      <c r="H16" s="34">
        <f>H17+H24</f>
        <v>0</v>
      </c>
      <c r="I16" s="34">
        <f>I17+I24</f>
        <v>0</v>
      </c>
      <c r="J16" s="34">
        <f>J17+J24</f>
        <v>0</v>
      </c>
      <c r="K16" s="34">
        <f>K17+K24</f>
        <v>0</v>
      </c>
      <c r="L16" s="9">
        <f t="shared" ref="L16:L36" si="3">H16/D16*100</f>
        <v>0</v>
      </c>
      <c r="M16" s="9">
        <v>0</v>
      </c>
      <c r="N16" s="34">
        <v>0</v>
      </c>
      <c r="O16" s="34">
        <f t="shared" si="2"/>
        <v>0</v>
      </c>
    </row>
    <row r="17" spans="1:16" ht="80.25" customHeight="1" x14ac:dyDescent="0.3">
      <c r="A17" s="129" t="s">
        <v>17</v>
      </c>
      <c r="B17" s="124" t="s">
        <v>41</v>
      </c>
      <c r="C17" s="109" t="s">
        <v>62</v>
      </c>
      <c r="D17" s="25">
        <f t="shared" ref="D17:D24" si="4">F17+G17+E17</f>
        <v>285000</v>
      </c>
      <c r="E17" s="25">
        <v>0</v>
      </c>
      <c r="F17" s="25">
        <v>0</v>
      </c>
      <c r="G17" s="25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25">
        <v>0</v>
      </c>
      <c r="O17" s="25">
        <f t="shared" si="2"/>
        <v>0</v>
      </c>
    </row>
    <row r="18" spans="1:16" ht="68.25" customHeight="1" x14ac:dyDescent="0.3">
      <c r="A18" s="131"/>
      <c r="B18" s="132"/>
      <c r="C18" s="23" t="s">
        <v>18</v>
      </c>
      <c r="D18" s="25">
        <f t="shared" si="4"/>
        <v>2755000</v>
      </c>
      <c r="E18" s="25">
        <v>0</v>
      </c>
      <c r="F18" s="25">
        <v>0</v>
      </c>
      <c r="G18" s="25">
        <v>2755000</v>
      </c>
      <c r="H18" s="25">
        <f t="shared" si="5"/>
        <v>0</v>
      </c>
      <c r="I18" s="25">
        <v>0</v>
      </c>
      <c r="J18" s="25">
        <v>0</v>
      </c>
      <c r="K18" s="25">
        <v>0</v>
      </c>
      <c r="L18" s="26">
        <f t="shared" si="3"/>
        <v>0</v>
      </c>
      <c r="M18" s="26">
        <v>0</v>
      </c>
      <c r="N18" s="25">
        <v>0</v>
      </c>
      <c r="O18" s="25">
        <f t="shared" si="2"/>
        <v>0</v>
      </c>
    </row>
    <row r="19" spans="1:16" ht="68.25" customHeight="1" x14ac:dyDescent="0.3">
      <c r="A19" s="131"/>
      <c r="B19" s="132"/>
      <c r="C19" s="23" t="s">
        <v>64</v>
      </c>
      <c r="D19" s="25">
        <f t="shared" si="4"/>
        <v>795000</v>
      </c>
      <c r="E19" s="25">
        <v>0</v>
      </c>
      <c r="F19" s="25">
        <v>0</v>
      </c>
      <c r="G19" s="25">
        <v>795000</v>
      </c>
      <c r="H19" s="25">
        <f t="shared" si="5"/>
        <v>0</v>
      </c>
      <c r="I19" s="25">
        <v>0</v>
      </c>
      <c r="J19" s="25">
        <v>0</v>
      </c>
      <c r="K19" s="107">
        <v>0</v>
      </c>
      <c r="L19" s="26">
        <f t="shared" si="3"/>
        <v>0</v>
      </c>
      <c r="M19" s="26">
        <v>0</v>
      </c>
      <c r="N19" s="25">
        <v>0</v>
      </c>
      <c r="O19" s="25">
        <f>K19/G19*100</f>
        <v>0</v>
      </c>
    </row>
    <row r="20" spans="1:16" ht="68.25" customHeight="1" x14ac:dyDescent="0.3">
      <c r="A20" s="131"/>
      <c r="B20" s="132"/>
      <c r="C20" s="23" t="s">
        <v>63</v>
      </c>
      <c r="D20" s="25">
        <f t="shared" si="4"/>
        <v>200000</v>
      </c>
      <c r="E20" s="25">
        <v>0</v>
      </c>
      <c r="F20" s="25">
        <v>0</v>
      </c>
      <c r="G20" s="25">
        <v>200000</v>
      </c>
      <c r="H20" s="25">
        <f t="shared" si="5"/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25">
        <v>0</v>
      </c>
      <c r="O20" s="25">
        <f>K20/G20*100</f>
        <v>0</v>
      </c>
    </row>
    <row r="21" spans="1:16" ht="68.25" customHeight="1" x14ac:dyDescent="0.3">
      <c r="A21" s="131"/>
      <c r="B21" s="132"/>
      <c r="C21" s="23" t="s">
        <v>20</v>
      </c>
      <c r="D21" s="25">
        <f t="shared" si="4"/>
        <v>0</v>
      </c>
      <c r="E21" s="25">
        <v>0</v>
      </c>
      <c r="F21" s="25">
        <v>0</v>
      </c>
      <c r="G21" s="25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25">
        <v>0</v>
      </c>
      <c r="O21" s="25">
        <v>0</v>
      </c>
    </row>
    <row r="22" spans="1:16" ht="68.25" customHeight="1" x14ac:dyDescent="0.3">
      <c r="A22" s="131"/>
      <c r="B22" s="132"/>
      <c r="C22" s="23" t="s">
        <v>26</v>
      </c>
      <c r="D22" s="25">
        <f t="shared" si="4"/>
        <v>0</v>
      </c>
      <c r="E22" s="25">
        <v>0</v>
      </c>
      <c r="F22" s="25">
        <v>0</v>
      </c>
      <c r="G22" s="25">
        <v>0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25">
        <v>0</v>
      </c>
      <c r="O22" s="25">
        <v>0</v>
      </c>
      <c r="P22" s="20"/>
    </row>
    <row r="23" spans="1:16" ht="68.25" customHeight="1" x14ac:dyDescent="0.3">
      <c r="A23" s="130"/>
      <c r="B23" s="125"/>
      <c r="C23" s="23" t="s">
        <v>21</v>
      </c>
      <c r="D23" s="25">
        <f t="shared" si="4"/>
        <v>0</v>
      </c>
      <c r="E23" s="25">
        <v>0</v>
      </c>
      <c r="F23" s="25">
        <v>0</v>
      </c>
      <c r="G23" s="25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25">
        <v>0</v>
      </c>
      <c r="O23" s="25">
        <v>0</v>
      </c>
    </row>
    <row r="24" spans="1:16" ht="58.5" customHeight="1" x14ac:dyDescent="0.3">
      <c r="A24" s="112" t="s">
        <v>23</v>
      </c>
      <c r="B24" s="113" t="s">
        <v>42</v>
      </c>
      <c r="C24" s="23" t="s">
        <v>20</v>
      </c>
      <c r="D24" s="25">
        <f t="shared" si="4"/>
        <v>820800</v>
      </c>
      <c r="E24" s="25">
        <v>0</v>
      </c>
      <c r="F24" s="25">
        <v>0</v>
      </c>
      <c r="G24" s="25">
        <v>820800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25">
        <v>0</v>
      </c>
      <c r="O24" s="25">
        <v>0</v>
      </c>
    </row>
    <row r="25" spans="1:16" ht="61.5" customHeight="1" x14ac:dyDescent="0.3">
      <c r="A25" s="29" t="s">
        <v>24</v>
      </c>
      <c r="B25" s="10" t="s">
        <v>43</v>
      </c>
      <c r="C25" s="23"/>
      <c r="D25" s="37">
        <f>SUM(E25:G25)</f>
        <v>374926206</v>
      </c>
      <c r="E25" s="34">
        <f>SUM(E26:E32)</f>
        <v>41187300</v>
      </c>
      <c r="F25" s="34">
        <f>SUM(F26:F32)</f>
        <v>63685300</v>
      </c>
      <c r="G25" s="34">
        <f>SUM(G26:G32)</f>
        <v>270053606</v>
      </c>
      <c r="H25" s="34">
        <f>H26</f>
        <v>0</v>
      </c>
      <c r="I25" s="34">
        <f>I26</f>
        <v>0</v>
      </c>
      <c r="J25" s="34">
        <f>J26</f>
        <v>0</v>
      </c>
      <c r="K25" s="34">
        <f>K26</f>
        <v>0</v>
      </c>
      <c r="L25" s="9">
        <f t="shared" si="3"/>
        <v>0</v>
      </c>
      <c r="M25" s="9">
        <v>0</v>
      </c>
      <c r="N25" s="9">
        <v>0</v>
      </c>
      <c r="O25" s="9">
        <f t="shared" ref="M25:O36" si="6">K25/G25*100</f>
        <v>0</v>
      </c>
    </row>
    <row r="26" spans="1:16" ht="45" customHeight="1" x14ac:dyDescent="0.3">
      <c r="A26" s="122" t="s">
        <v>25</v>
      </c>
      <c r="B26" s="124" t="s">
        <v>44</v>
      </c>
      <c r="C26" s="23" t="s">
        <v>20</v>
      </c>
      <c r="D26" s="25">
        <f t="shared" ref="D26:D32" si="7">F26+G26+E26</f>
        <v>152934300</v>
      </c>
      <c r="E26" s="25">
        <v>0</v>
      </c>
      <c r="F26" s="25">
        <v>8854100</v>
      </c>
      <c r="G26" s="26">
        <v>144080200</v>
      </c>
      <c r="H26" s="25">
        <f>I26+J26+K26</f>
        <v>0</v>
      </c>
      <c r="I26" s="25">
        <v>0</v>
      </c>
      <c r="J26" s="25">
        <v>0</v>
      </c>
      <c r="K26" s="25">
        <v>0</v>
      </c>
      <c r="L26" s="26">
        <f t="shared" si="3"/>
        <v>0</v>
      </c>
      <c r="M26" s="26">
        <v>0</v>
      </c>
      <c r="N26" s="26">
        <f t="shared" si="6"/>
        <v>0</v>
      </c>
      <c r="O26" s="26">
        <f t="shared" si="6"/>
        <v>0</v>
      </c>
    </row>
    <row r="27" spans="1:16" ht="45" customHeight="1" x14ac:dyDescent="0.3">
      <c r="A27" s="123"/>
      <c r="B27" s="125"/>
      <c r="C27" s="23" t="s">
        <v>26</v>
      </c>
      <c r="D27" s="25">
        <f t="shared" si="7"/>
        <v>0</v>
      </c>
      <c r="E27" s="25">
        <v>0</v>
      </c>
      <c r="F27" s="25">
        <v>0</v>
      </c>
      <c r="G27" s="26">
        <v>0</v>
      </c>
      <c r="H27" s="25">
        <f>K27</f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6" ht="45" customHeight="1" x14ac:dyDescent="0.3">
      <c r="A28" s="122" t="s">
        <v>48</v>
      </c>
      <c r="B28" s="124" t="s">
        <v>45</v>
      </c>
      <c r="C28" s="23" t="s">
        <v>20</v>
      </c>
      <c r="D28" s="25">
        <f t="shared" si="7"/>
        <v>57694051</v>
      </c>
      <c r="E28" s="25">
        <v>0</v>
      </c>
      <c r="F28" s="25">
        <v>0</v>
      </c>
      <c r="G28" s="26">
        <v>57694051</v>
      </c>
      <c r="H28" s="25">
        <f>I28+J28+K28</f>
        <v>0</v>
      </c>
      <c r="I28" s="25">
        <v>0</v>
      </c>
      <c r="J28" s="25">
        <v>0</v>
      </c>
      <c r="K28" s="25">
        <v>0</v>
      </c>
      <c r="L28" s="26">
        <f t="shared" si="3"/>
        <v>0</v>
      </c>
      <c r="M28" s="26">
        <v>0</v>
      </c>
      <c r="N28" s="26">
        <v>0</v>
      </c>
      <c r="O28" s="26">
        <f t="shared" si="6"/>
        <v>0</v>
      </c>
    </row>
    <row r="29" spans="1:16" ht="45" customHeight="1" x14ac:dyDescent="0.3">
      <c r="A29" s="123"/>
      <c r="B29" s="125"/>
      <c r="C29" s="23" t="s">
        <v>26</v>
      </c>
      <c r="D29" s="25">
        <f t="shared" si="7"/>
        <v>0</v>
      </c>
      <c r="E29" s="25">
        <v>0</v>
      </c>
      <c r="F29" s="25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38" t="s">
        <v>49</v>
      </c>
      <c r="B30" s="22" t="s">
        <v>46</v>
      </c>
      <c r="C30" s="23" t="s">
        <v>20</v>
      </c>
      <c r="D30" s="25">
        <f t="shared" si="7"/>
        <v>39627300</v>
      </c>
      <c r="E30" s="25">
        <v>13136500</v>
      </c>
      <c r="F30" s="25">
        <v>20546700</v>
      </c>
      <c r="G30" s="26">
        <v>5944100</v>
      </c>
      <c r="H30" s="25">
        <f>I30+J30+K30</f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f t="shared" si="6"/>
        <v>0</v>
      </c>
      <c r="N30" s="26">
        <f t="shared" si="6"/>
        <v>0</v>
      </c>
      <c r="O30" s="26">
        <f t="shared" si="6"/>
        <v>0</v>
      </c>
    </row>
    <row r="31" spans="1:16" ht="45" customHeight="1" x14ac:dyDescent="0.3">
      <c r="A31" s="38" t="s">
        <v>49</v>
      </c>
      <c r="B31" s="22" t="s">
        <v>72</v>
      </c>
      <c r="C31" s="23" t="s">
        <v>20</v>
      </c>
      <c r="D31" s="25">
        <f t="shared" si="7"/>
        <v>0</v>
      </c>
      <c r="E31" s="25">
        <v>0</v>
      </c>
      <c r="F31" s="25">
        <v>0</v>
      </c>
      <c r="G31" s="26">
        <v>0</v>
      </c>
      <c r="H31" s="25">
        <v>0</v>
      </c>
      <c r="I31" s="25">
        <v>0</v>
      </c>
      <c r="J31" s="25">
        <v>0</v>
      </c>
      <c r="K31" s="25">
        <v>0</v>
      </c>
      <c r="L31" s="26" t="e">
        <f t="shared" si="3"/>
        <v>#DIV/0!</v>
      </c>
      <c r="M31" s="26">
        <v>0</v>
      </c>
      <c r="N31" s="26">
        <v>0</v>
      </c>
      <c r="O31" s="26" t="e">
        <f t="shared" si="6"/>
        <v>#DIV/0!</v>
      </c>
    </row>
    <row r="32" spans="1:16" ht="45" customHeight="1" x14ac:dyDescent="0.3">
      <c r="A32" s="38" t="s">
        <v>50</v>
      </c>
      <c r="B32" s="22" t="s">
        <v>47</v>
      </c>
      <c r="C32" s="23" t="s">
        <v>20</v>
      </c>
      <c r="D32" s="25">
        <f t="shared" si="7"/>
        <v>124670555</v>
      </c>
      <c r="E32" s="25">
        <v>28050800</v>
      </c>
      <c r="F32" s="25">
        <v>34284500</v>
      </c>
      <c r="G32" s="26">
        <v>62335255</v>
      </c>
      <c r="H32" s="25">
        <f>I32+J32+K32</f>
        <v>0</v>
      </c>
      <c r="I32" s="25">
        <v>0</v>
      </c>
      <c r="J32" s="25">
        <v>0</v>
      </c>
      <c r="K32" s="25">
        <v>0</v>
      </c>
      <c r="L32" s="26">
        <f t="shared" si="3"/>
        <v>0</v>
      </c>
      <c r="M32" s="26">
        <v>0</v>
      </c>
      <c r="N32" s="26">
        <v>0</v>
      </c>
      <c r="O32" s="26">
        <f t="shared" si="6"/>
        <v>0</v>
      </c>
    </row>
    <row r="33" spans="1:15" ht="47.25" customHeight="1" x14ac:dyDescent="0.3">
      <c r="A33" s="29" t="s">
        <v>51</v>
      </c>
      <c r="B33" s="10" t="s">
        <v>52</v>
      </c>
      <c r="C33" s="23"/>
      <c r="D33" s="34">
        <f t="shared" ref="D33:K33" si="8">D34</f>
        <v>292166300</v>
      </c>
      <c r="E33" s="34">
        <f t="shared" si="8"/>
        <v>0</v>
      </c>
      <c r="F33" s="34">
        <f t="shared" si="8"/>
        <v>0</v>
      </c>
      <c r="G33" s="34">
        <f t="shared" si="8"/>
        <v>292166300</v>
      </c>
      <c r="H33" s="34">
        <f t="shared" si="8"/>
        <v>0</v>
      </c>
      <c r="I33" s="34">
        <f t="shared" si="8"/>
        <v>0</v>
      </c>
      <c r="J33" s="34">
        <f t="shared" si="8"/>
        <v>0</v>
      </c>
      <c r="K33" s="34">
        <f t="shared" si="8"/>
        <v>0</v>
      </c>
      <c r="L33" s="9">
        <f t="shared" si="3"/>
        <v>0</v>
      </c>
      <c r="M33" s="9">
        <v>0</v>
      </c>
      <c r="N33" s="9">
        <v>0</v>
      </c>
      <c r="O33" s="9">
        <f t="shared" si="6"/>
        <v>0</v>
      </c>
    </row>
    <row r="34" spans="1:15" ht="45" customHeight="1" x14ac:dyDescent="0.3">
      <c r="A34" s="38" t="s">
        <v>54</v>
      </c>
      <c r="B34" s="22" t="s">
        <v>53</v>
      </c>
      <c r="C34" s="23" t="s">
        <v>20</v>
      </c>
      <c r="D34" s="25">
        <f>F34+G34+E34</f>
        <v>292166300</v>
      </c>
      <c r="E34" s="25">
        <v>0</v>
      </c>
      <c r="F34" s="25">
        <v>0</v>
      </c>
      <c r="G34" s="26">
        <v>292166300</v>
      </c>
      <c r="H34" s="25">
        <f>I34+J34+K34</f>
        <v>0</v>
      </c>
      <c r="I34" s="25">
        <v>0</v>
      </c>
      <c r="J34" s="25">
        <v>0</v>
      </c>
      <c r="K34" s="25">
        <v>0</v>
      </c>
      <c r="L34" s="26">
        <f t="shared" si="3"/>
        <v>0</v>
      </c>
      <c r="M34" s="26">
        <v>0</v>
      </c>
      <c r="N34" s="26">
        <v>0</v>
      </c>
      <c r="O34" s="26">
        <f t="shared" si="6"/>
        <v>0</v>
      </c>
    </row>
    <row r="35" spans="1:15" ht="114" customHeight="1" x14ac:dyDescent="0.3">
      <c r="A35" s="29" t="s">
        <v>55</v>
      </c>
      <c r="B35" s="10" t="s">
        <v>56</v>
      </c>
      <c r="C35" s="23"/>
      <c r="D35" s="34">
        <f>SUM(D36:D37)</f>
        <v>17137600</v>
      </c>
      <c r="E35" s="34">
        <f>E36</f>
        <v>0</v>
      </c>
      <c r="F35" s="34">
        <f>SUM(F36:F37)</f>
        <v>14566900</v>
      </c>
      <c r="G35" s="34">
        <f>SUM(G36:G37)</f>
        <v>2570700</v>
      </c>
      <c r="H35" s="34">
        <f>H36</f>
        <v>0</v>
      </c>
      <c r="I35" s="34">
        <f>I36</f>
        <v>0</v>
      </c>
      <c r="J35" s="34">
        <f>J36</f>
        <v>0</v>
      </c>
      <c r="K35" s="34">
        <f>K36</f>
        <v>0</v>
      </c>
      <c r="L35" s="9">
        <f t="shared" si="3"/>
        <v>0</v>
      </c>
      <c r="M35" s="9">
        <v>0</v>
      </c>
      <c r="N35" s="9">
        <v>0</v>
      </c>
      <c r="O35" s="9">
        <f t="shared" si="6"/>
        <v>0</v>
      </c>
    </row>
    <row r="36" spans="1:15" ht="45" customHeight="1" x14ac:dyDescent="0.3">
      <c r="A36" s="122" t="s">
        <v>58</v>
      </c>
      <c r="B36" s="124" t="s">
        <v>57</v>
      </c>
      <c r="C36" s="23" t="s">
        <v>20</v>
      </c>
      <c r="D36" s="25">
        <f>F36+G36+E36</f>
        <v>17137600</v>
      </c>
      <c r="E36" s="25">
        <v>0</v>
      </c>
      <c r="F36" s="25">
        <v>14566900</v>
      </c>
      <c r="G36" s="26">
        <v>2570700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f t="shared" si="3"/>
        <v>0</v>
      </c>
      <c r="M36" s="26">
        <v>0</v>
      </c>
      <c r="N36" s="26">
        <v>0</v>
      </c>
      <c r="O36" s="26">
        <f t="shared" si="6"/>
        <v>0</v>
      </c>
    </row>
    <row r="37" spans="1:15" ht="45" customHeight="1" x14ac:dyDescent="0.3">
      <c r="A37" s="123"/>
      <c r="B37" s="125"/>
      <c r="C37" s="23" t="s">
        <v>26</v>
      </c>
      <c r="D37" s="25">
        <f>F37+G37+E37</f>
        <v>0</v>
      </c>
      <c r="E37" s="25">
        <v>0</v>
      </c>
      <c r="F37" s="25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19.5" customHeight="1" x14ac:dyDescent="0.3">
      <c r="A38" s="103"/>
      <c r="B38" s="99"/>
      <c r="C38" s="99"/>
      <c r="D38" s="99"/>
      <c r="E38" s="99"/>
      <c r="F38" s="99"/>
      <c r="G38" s="99"/>
      <c r="H38" s="100"/>
      <c r="I38" s="100"/>
      <c r="J38" s="100"/>
      <c r="K38" s="100"/>
      <c r="L38" s="101"/>
      <c r="M38" s="101"/>
      <c r="N38" s="101"/>
      <c r="O38" s="101"/>
    </row>
    <row r="39" spans="1:15" x14ac:dyDescent="0.3">
      <c r="A39" s="4"/>
      <c r="B39" s="1"/>
      <c r="C39" s="1"/>
      <c r="D39" s="1"/>
      <c r="E39" s="1"/>
      <c r="F39" s="1"/>
      <c r="G39" s="1"/>
    </row>
    <row r="40" spans="1:15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s="5" customFormat="1" x14ac:dyDescent="0.3">
      <c r="A50" s="4"/>
      <c r="B50" s="1"/>
      <c r="C50" s="1"/>
      <c r="D50" s="1"/>
      <c r="E50" s="1"/>
      <c r="F50" s="1"/>
      <c r="G50" s="1"/>
      <c r="L50" s="6"/>
      <c r="M50" s="6"/>
      <c r="N50" s="6"/>
      <c r="O50" s="6"/>
    </row>
    <row r="51" spans="1:15" s="5" customFormat="1" x14ac:dyDescent="0.3">
      <c r="A51" s="4"/>
      <c r="B51" s="1"/>
      <c r="C51" s="1"/>
      <c r="D51" s="1"/>
      <c r="E51" s="1"/>
      <c r="F51" s="1"/>
      <c r="G51" s="1"/>
      <c r="L51" s="6"/>
      <c r="M51" s="6"/>
      <c r="N51" s="6"/>
      <c r="O51" s="6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</sheetData>
  <mergeCells count="17">
    <mergeCell ref="A1:O1"/>
    <mergeCell ref="A2:A3"/>
    <mergeCell ref="C2:C3"/>
    <mergeCell ref="D2:G2"/>
    <mergeCell ref="H2:K2"/>
    <mergeCell ref="L2:O2"/>
    <mergeCell ref="A28:A29"/>
    <mergeCell ref="B28:B29"/>
    <mergeCell ref="A36:A37"/>
    <mergeCell ref="B36:B37"/>
    <mergeCell ref="A5:C5"/>
    <mergeCell ref="A13:A14"/>
    <mergeCell ref="B13:B14"/>
    <mergeCell ref="A17:A23"/>
    <mergeCell ref="B17:B23"/>
    <mergeCell ref="A26:A27"/>
    <mergeCell ref="B26:B27"/>
  </mergeCells>
  <pageMargins left="0" right="0" top="0.39370078740157483" bottom="0" header="0.31496062992125984" footer="0.31496062992125984"/>
  <pageSetup paperSize="9" scale="44" fitToHeight="17" orientation="landscape" horizontalDpi="4294967295" verticalDpi="4294967295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1"/>
  <sheetViews>
    <sheetView view="pageBreakPreview" zoomScale="70" zoomScaleNormal="70" zoomScaleSheetLayoutView="70" workbookViewId="0">
      <pane ySplit="3" topLeftCell="A4" activePane="bottomLeft" state="frozen"/>
      <selection pane="bottomLeft" activeCell="D8" sqref="D8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2" width="13.7109375" style="6" customWidth="1"/>
    <col min="13" max="13" width="15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6" s="3" customFormat="1" ht="44.25" customHeight="1" x14ac:dyDescent="0.3">
      <c r="A1" s="133" t="s">
        <v>90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6" s="1" customFormat="1" ht="36" customHeight="1" x14ac:dyDescent="0.3">
      <c r="A2" s="135" t="s">
        <v>0</v>
      </c>
      <c r="B2" s="11" t="s">
        <v>1</v>
      </c>
      <c r="C2" s="136" t="s">
        <v>8</v>
      </c>
      <c r="D2" s="137" t="s">
        <v>88</v>
      </c>
      <c r="E2" s="138"/>
      <c r="F2" s="138"/>
      <c r="G2" s="138"/>
      <c r="H2" s="139" t="s">
        <v>89</v>
      </c>
      <c r="I2" s="140"/>
      <c r="J2" s="140"/>
      <c r="K2" s="141"/>
      <c r="L2" s="142" t="s">
        <v>12</v>
      </c>
      <c r="M2" s="142"/>
      <c r="N2" s="142"/>
      <c r="O2" s="142"/>
    </row>
    <row r="3" spans="1:16" s="1" customFormat="1" ht="39.75" customHeight="1" x14ac:dyDescent="0.3">
      <c r="A3" s="135"/>
      <c r="B3" s="12" t="s">
        <v>2</v>
      </c>
      <c r="C3" s="136"/>
      <c r="D3" s="95" t="s">
        <v>9</v>
      </c>
      <c r="E3" s="95" t="s">
        <v>19</v>
      </c>
      <c r="F3" s="95" t="s">
        <v>10</v>
      </c>
      <c r="G3" s="95" t="s">
        <v>11</v>
      </c>
      <c r="H3" s="95" t="s">
        <v>9</v>
      </c>
      <c r="I3" s="95" t="s">
        <v>19</v>
      </c>
      <c r="J3" s="95" t="s">
        <v>10</v>
      </c>
      <c r="K3" s="95" t="s">
        <v>11</v>
      </c>
      <c r="L3" s="96" t="s">
        <v>13</v>
      </c>
      <c r="M3" s="95" t="s">
        <v>19</v>
      </c>
      <c r="N3" s="96" t="s">
        <v>10</v>
      </c>
      <c r="O3" s="95" t="s">
        <v>11</v>
      </c>
    </row>
    <row r="4" spans="1:16" s="1" customFormat="1" ht="21.75" customHeight="1" x14ac:dyDescent="0.3">
      <c r="A4" s="93" t="s">
        <v>3</v>
      </c>
      <c r="B4" s="13">
        <v>2</v>
      </c>
      <c r="C4" s="14">
        <v>3</v>
      </c>
      <c r="D4" s="14">
        <v>4</v>
      </c>
      <c r="E4" s="14">
        <v>5</v>
      </c>
      <c r="F4" s="13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6" s="1" customFormat="1" ht="40.5" customHeight="1" x14ac:dyDescent="0.3">
      <c r="A5" s="126" t="s">
        <v>14</v>
      </c>
      <c r="B5" s="127"/>
      <c r="C5" s="128"/>
      <c r="D5" s="8">
        <f>SUM(E5:G5)</f>
        <v>1369994984.97</v>
      </c>
      <c r="E5" s="8">
        <f>SUM(E6,E12,E16,E25,E33,E35,E38)</f>
        <v>13030100</v>
      </c>
      <c r="F5" s="8">
        <f>SUM(F6,F12,F16,F25,F33,F35)</f>
        <v>127287373.97</v>
      </c>
      <c r="G5" s="8">
        <f>SUM(G6,G12,G16,G25,G33,G35,G38)</f>
        <v>1229677511</v>
      </c>
      <c r="H5" s="8">
        <f>H6+H10+H16+H25</f>
        <v>224121172.56</v>
      </c>
      <c r="I5" s="8">
        <f>I6+I10+I16+I25</f>
        <v>0</v>
      </c>
      <c r="J5" s="8">
        <f>J6+J10+J16+J25</f>
        <v>9438973.6300000008</v>
      </c>
      <c r="K5" s="8">
        <f>K6+K10+K16+K25</f>
        <v>214682198.93000001</v>
      </c>
      <c r="L5" s="9">
        <f t="shared" ref="L5:L14" si="0">H5/D5*100</f>
        <v>16.359269560750093</v>
      </c>
      <c r="M5" s="9">
        <f>I5/E5*100</f>
        <v>0</v>
      </c>
      <c r="N5" s="16">
        <f>J5/F5*100</f>
        <v>7.4154830409374668</v>
      </c>
      <c r="O5" s="16">
        <f>K5/G5*100</f>
        <v>17.458414666412487</v>
      </c>
    </row>
    <row r="6" spans="1:16" s="1" customFormat="1" ht="43.5" customHeight="1" x14ac:dyDescent="0.3">
      <c r="A6" s="15" t="s">
        <v>3</v>
      </c>
      <c r="B6" s="10" t="s">
        <v>29</v>
      </c>
      <c r="C6" s="10"/>
      <c r="D6" s="8">
        <f>SUM(D7:D11)</f>
        <v>333177869</v>
      </c>
      <c r="E6" s="8">
        <f>SUM(E7:E11)</f>
        <v>0</v>
      </c>
      <c r="F6" s="8">
        <f>SUM(F7:F11)</f>
        <v>0</v>
      </c>
      <c r="G6" s="8">
        <f>SUM(G7:G11)</f>
        <v>333177869</v>
      </c>
      <c r="H6" s="8">
        <f>SUM(H7:H9)</f>
        <v>113258057.87</v>
      </c>
      <c r="I6" s="8">
        <f>SUM(I7:I9)</f>
        <v>0</v>
      </c>
      <c r="J6" s="8">
        <f>SUM(J7:J9)</f>
        <v>0</v>
      </c>
      <c r="K6" s="8">
        <f>SUM(K7:K9)</f>
        <v>113258057.87</v>
      </c>
      <c r="L6" s="9">
        <f t="shared" si="0"/>
        <v>33.993271584914304</v>
      </c>
      <c r="M6" s="9" t="e">
        <f>I6/E6*100</f>
        <v>#DIV/0!</v>
      </c>
      <c r="N6" s="16" t="e">
        <f>J6/F6*100</f>
        <v>#DIV/0!</v>
      </c>
      <c r="O6" s="16">
        <f>K6*100/G6</f>
        <v>33.993271584914304</v>
      </c>
    </row>
    <row r="7" spans="1:16" s="1" customFormat="1" ht="67.5" customHeight="1" x14ac:dyDescent="0.3">
      <c r="A7" s="21" t="s">
        <v>4</v>
      </c>
      <c r="B7" s="22" t="s">
        <v>30</v>
      </c>
      <c r="C7" s="23" t="s">
        <v>26</v>
      </c>
      <c r="D7" s="97">
        <f>G7</f>
        <v>275036697</v>
      </c>
      <c r="E7" s="25">
        <v>0</v>
      </c>
      <c r="F7" s="25">
        <v>0</v>
      </c>
      <c r="G7" s="25">
        <v>275036697</v>
      </c>
      <c r="H7" s="25">
        <f>J7+K7+I7</f>
        <v>64831208.219999999</v>
      </c>
      <c r="I7" s="25">
        <v>0</v>
      </c>
      <c r="J7" s="25">
        <v>0</v>
      </c>
      <c r="K7" s="25">
        <v>64831208.219999999</v>
      </c>
      <c r="L7" s="9">
        <f t="shared" si="0"/>
        <v>23.571839295321382</v>
      </c>
      <c r="M7" s="26">
        <v>0</v>
      </c>
      <c r="N7" s="25">
        <v>0</v>
      </c>
      <c r="O7" s="25">
        <f>K7*100/G7</f>
        <v>23.571839295321379</v>
      </c>
      <c r="P7" s="102"/>
    </row>
    <row r="8" spans="1:16" s="1" customFormat="1" ht="81.75" customHeight="1" x14ac:dyDescent="0.3">
      <c r="A8" s="21" t="s">
        <v>5</v>
      </c>
      <c r="B8" s="22" t="s">
        <v>31</v>
      </c>
      <c r="C8" s="23" t="s">
        <v>20</v>
      </c>
      <c r="D8" s="25">
        <f>F8+G8+E8</f>
        <v>0</v>
      </c>
      <c r="E8" s="25">
        <v>0</v>
      </c>
      <c r="F8" s="25">
        <v>0</v>
      </c>
      <c r="G8" s="25">
        <v>0</v>
      </c>
      <c r="H8" s="25">
        <f>J8+K8+I8</f>
        <v>0</v>
      </c>
      <c r="I8" s="25">
        <v>0</v>
      </c>
      <c r="J8" s="25">
        <v>0</v>
      </c>
      <c r="K8" s="25">
        <v>0</v>
      </c>
      <c r="L8" s="26">
        <v>0</v>
      </c>
      <c r="M8" s="26">
        <v>0</v>
      </c>
      <c r="N8" s="25">
        <v>0</v>
      </c>
      <c r="O8" s="25">
        <v>0</v>
      </c>
      <c r="P8" s="102"/>
    </row>
    <row r="9" spans="1:16" s="1" customFormat="1" ht="64.5" customHeight="1" x14ac:dyDescent="0.3">
      <c r="A9" s="21" t="s">
        <v>22</v>
      </c>
      <c r="B9" s="22" t="s">
        <v>32</v>
      </c>
      <c r="C9" s="23" t="s">
        <v>20</v>
      </c>
      <c r="D9" s="25">
        <f>F9+G9</f>
        <v>58141172</v>
      </c>
      <c r="E9" s="26">
        <v>0</v>
      </c>
      <c r="F9" s="26">
        <v>0</v>
      </c>
      <c r="G9" s="25">
        <v>58141172</v>
      </c>
      <c r="H9" s="25">
        <f>J9+K9+I9</f>
        <v>48426849.649999999</v>
      </c>
      <c r="I9" s="25">
        <v>0</v>
      </c>
      <c r="J9" s="25">
        <v>0</v>
      </c>
      <c r="K9" s="25">
        <v>48426849.649999999</v>
      </c>
      <c r="L9" s="26">
        <f t="shared" si="0"/>
        <v>83.291836033164245</v>
      </c>
      <c r="M9" s="26">
        <v>0</v>
      </c>
      <c r="N9" s="25">
        <v>0</v>
      </c>
      <c r="O9" s="25">
        <f>K9/G9*100</f>
        <v>83.291836033164245</v>
      </c>
    </row>
    <row r="10" spans="1:16" s="1" customFormat="1" ht="32.25" customHeight="1" x14ac:dyDescent="0.3">
      <c r="A10" s="21" t="s">
        <v>35</v>
      </c>
      <c r="B10" s="22" t="s">
        <v>33</v>
      </c>
      <c r="C10" s="23" t="s">
        <v>26</v>
      </c>
      <c r="D10" s="25">
        <f>F10+G10</f>
        <v>0</v>
      </c>
      <c r="E10" s="26">
        <v>0</v>
      </c>
      <c r="F10" s="26">
        <v>0</v>
      </c>
      <c r="G10" s="25">
        <v>0</v>
      </c>
      <c r="H10" s="25">
        <f>J10+K10+I10</f>
        <v>0</v>
      </c>
      <c r="I10" s="25">
        <v>0</v>
      </c>
      <c r="J10" s="25">
        <v>0</v>
      </c>
      <c r="K10" s="25">
        <v>0</v>
      </c>
      <c r="L10" s="26">
        <v>0</v>
      </c>
      <c r="M10" s="26">
        <v>0</v>
      </c>
      <c r="N10" s="25">
        <v>0</v>
      </c>
      <c r="O10" s="25">
        <v>0</v>
      </c>
    </row>
    <row r="11" spans="1:16" s="1" customFormat="1" ht="32.25" customHeight="1" x14ac:dyDescent="0.3">
      <c r="A11" s="21" t="s">
        <v>36</v>
      </c>
      <c r="B11" s="98" t="s">
        <v>34</v>
      </c>
      <c r="C11" s="23" t="s">
        <v>26</v>
      </c>
      <c r="D11" s="25">
        <f>F11+G11</f>
        <v>0</v>
      </c>
      <c r="E11" s="26">
        <v>0</v>
      </c>
      <c r="F11" s="26">
        <v>0</v>
      </c>
      <c r="G11" s="25">
        <v>0</v>
      </c>
      <c r="H11" s="25">
        <f>J11+K11+I11</f>
        <v>0</v>
      </c>
      <c r="I11" s="25">
        <v>0</v>
      </c>
      <c r="J11" s="25">
        <v>0</v>
      </c>
      <c r="K11" s="25">
        <v>0</v>
      </c>
      <c r="L11" s="26">
        <v>0</v>
      </c>
      <c r="M11" s="26">
        <v>0</v>
      </c>
      <c r="N11" s="25">
        <v>0</v>
      </c>
      <c r="O11" s="25">
        <v>0</v>
      </c>
    </row>
    <row r="12" spans="1:16" s="1" customFormat="1" ht="43.5" customHeight="1" x14ac:dyDescent="0.3">
      <c r="A12" s="29" t="s">
        <v>15</v>
      </c>
      <c r="B12" s="10" t="s">
        <v>37</v>
      </c>
      <c r="C12" s="10"/>
      <c r="D12" s="34">
        <f t="shared" ref="D12:K12" si="1">SUM(D13:D15)</f>
        <v>39827062</v>
      </c>
      <c r="E12" s="34">
        <f t="shared" si="1"/>
        <v>0</v>
      </c>
      <c r="F12" s="34">
        <f t="shared" si="1"/>
        <v>0</v>
      </c>
      <c r="G12" s="34">
        <f t="shared" si="1"/>
        <v>39827062</v>
      </c>
      <c r="H12" s="34">
        <f t="shared" si="1"/>
        <v>20135411.210000001</v>
      </c>
      <c r="I12" s="34">
        <f t="shared" si="1"/>
        <v>0</v>
      </c>
      <c r="J12" s="34">
        <f t="shared" si="1"/>
        <v>0</v>
      </c>
      <c r="K12" s="34">
        <f t="shared" si="1"/>
        <v>20135411.210000001</v>
      </c>
      <c r="L12" s="9">
        <f t="shared" si="0"/>
        <v>50.557109158591715</v>
      </c>
      <c r="M12" s="9">
        <v>0</v>
      </c>
      <c r="N12" s="34">
        <v>0</v>
      </c>
      <c r="O12" s="34">
        <f>K12*100/G12</f>
        <v>50.557109158591715</v>
      </c>
    </row>
    <row r="13" spans="1:16" s="1" customFormat="1" ht="32.25" customHeight="1" x14ac:dyDescent="0.3">
      <c r="A13" s="129" t="s">
        <v>6</v>
      </c>
      <c r="B13" s="124" t="s">
        <v>38</v>
      </c>
      <c r="C13" s="23" t="s">
        <v>20</v>
      </c>
      <c r="D13" s="25">
        <f>F13+G13+E13</f>
        <v>38238062</v>
      </c>
      <c r="E13" s="25">
        <v>0</v>
      </c>
      <c r="F13" s="25">
        <v>0</v>
      </c>
      <c r="G13" s="25">
        <v>38238062</v>
      </c>
      <c r="H13" s="25">
        <f>J13+K13+I13</f>
        <v>18771409.48</v>
      </c>
      <c r="I13" s="25">
        <v>0</v>
      </c>
      <c r="J13" s="25">
        <v>0</v>
      </c>
      <c r="K13" s="25">
        <v>18771409.48</v>
      </c>
      <c r="L13" s="26">
        <f t="shared" si="0"/>
        <v>49.090901834930861</v>
      </c>
      <c r="M13" s="26">
        <v>0</v>
      </c>
      <c r="N13" s="25">
        <v>0</v>
      </c>
      <c r="O13" s="25">
        <f t="shared" ref="O13:O18" si="2">K13/G13*100</f>
        <v>49.090901834930861</v>
      </c>
    </row>
    <row r="14" spans="1:16" s="1" customFormat="1" ht="32.25" customHeight="1" x14ac:dyDescent="0.3">
      <c r="A14" s="130"/>
      <c r="B14" s="125"/>
      <c r="C14" s="23" t="s">
        <v>21</v>
      </c>
      <c r="D14" s="25">
        <f>F14+G14+E14</f>
        <v>1589000</v>
      </c>
      <c r="E14" s="25">
        <v>0</v>
      </c>
      <c r="F14" s="25">
        <v>0</v>
      </c>
      <c r="G14" s="25">
        <v>1589000</v>
      </c>
      <c r="H14" s="25">
        <f>J14+K14+I14</f>
        <v>1364001.73</v>
      </c>
      <c r="I14" s="25">
        <v>0</v>
      </c>
      <c r="J14" s="25">
        <v>0</v>
      </c>
      <c r="K14" s="25">
        <v>1364001.73</v>
      </c>
      <c r="L14" s="26">
        <f t="shared" si="0"/>
        <v>85.840259911894265</v>
      </c>
      <c r="M14" s="26">
        <v>0</v>
      </c>
      <c r="N14" s="25">
        <v>0</v>
      </c>
      <c r="O14" s="25">
        <f>K14/G14*100</f>
        <v>85.840259911894265</v>
      </c>
    </row>
    <row r="15" spans="1:16" s="1" customFormat="1" ht="37.5" customHeight="1" x14ac:dyDescent="0.3">
      <c r="A15" s="92" t="s">
        <v>7</v>
      </c>
      <c r="B15" s="91" t="s">
        <v>39</v>
      </c>
      <c r="C15" s="23" t="s">
        <v>20</v>
      </c>
      <c r="D15" s="25">
        <f>F15+G15+E15</f>
        <v>0</v>
      </c>
      <c r="E15" s="25">
        <v>0</v>
      </c>
      <c r="F15" s="25">
        <v>0</v>
      </c>
      <c r="G15" s="25">
        <v>0</v>
      </c>
      <c r="H15" s="25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34">
        <v>0</v>
      </c>
      <c r="O15" s="34">
        <v>0</v>
      </c>
    </row>
    <row r="16" spans="1:16" ht="45" customHeight="1" x14ac:dyDescent="0.3">
      <c r="A16" s="29" t="s">
        <v>16</v>
      </c>
      <c r="B16" s="10" t="s">
        <v>40</v>
      </c>
      <c r="C16" s="23"/>
      <c r="D16" s="34">
        <f>SUM(D17:D24)</f>
        <v>16740847</v>
      </c>
      <c r="E16" s="34">
        <f>SUM(E17:E24)</f>
        <v>0</v>
      </c>
      <c r="F16" s="34">
        <f>SUM(F17:F24)</f>
        <v>0</v>
      </c>
      <c r="G16" s="34">
        <f>SUM(G17:G24)</f>
        <v>16740847</v>
      </c>
      <c r="H16" s="34">
        <f>H17+H24</f>
        <v>285000</v>
      </c>
      <c r="I16" s="34">
        <f>I17+I24</f>
        <v>0</v>
      </c>
      <c r="J16" s="34">
        <f>J17+J24</f>
        <v>0</v>
      </c>
      <c r="K16" s="34">
        <f>K17+K24</f>
        <v>285000</v>
      </c>
      <c r="L16" s="9">
        <f t="shared" ref="L16:L36" si="3">H16/D16*100</f>
        <v>1.7024228224533682</v>
      </c>
      <c r="M16" s="9">
        <v>0</v>
      </c>
      <c r="N16" s="34">
        <v>0</v>
      </c>
      <c r="O16" s="34">
        <f t="shared" si="2"/>
        <v>1.7024228224533682</v>
      </c>
    </row>
    <row r="17" spans="1:16" ht="80.25" customHeight="1" x14ac:dyDescent="0.3">
      <c r="A17" s="129" t="s">
        <v>17</v>
      </c>
      <c r="B17" s="124" t="s">
        <v>41</v>
      </c>
      <c r="C17" s="94" t="s">
        <v>62</v>
      </c>
      <c r="D17" s="25">
        <f t="shared" ref="D17:D24" si="4">F17+G17+E17</f>
        <v>285000</v>
      </c>
      <c r="E17" s="25">
        <v>0</v>
      </c>
      <c r="F17" s="25">
        <v>0</v>
      </c>
      <c r="G17" s="25">
        <v>285000</v>
      </c>
      <c r="H17" s="25">
        <f t="shared" ref="H17:H24" si="5">I17+J17+K17</f>
        <v>285000</v>
      </c>
      <c r="I17" s="25">
        <v>0</v>
      </c>
      <c r="J17" s="25">
        <v>0</v>
      </c>
      <c r="K17" s="25">
        <v>285000</v>
      </c>
      <c r="L17" s="26">
        <f t="shared" si="3"/>
        <v>100</v>
      </c>
      <c r="M17" s="26">
        <v>0</v>
      </c>
      <c r="N17" s="25">
        <v>0</v>
      </c>
      <c r="O17" s="25">
        <f t="shared" si="2"/>
        <v>100</v>
      </c>
    </row>
    <row r="18" spans="1:16" ht="68.25" customHeight="1" x14ac:dyDescent="0.3">
      <c r="A18" s="131"/>
      <c r="B18" s="132"/>
      <c r="C18" s="23" t="s">
        <v>18</v>
      </c>
      <c r="D18" s="25">
        <f t="shared" si="4"/>
        <v>15383147</v>
      </c>
      <c r="E18" s="25">
        <v>0</v>
      </c>
      <c r="F18" s="25">
        <v>0</v>
      </c>
      <c r="G18" s="25">
        <v>15383147</v>
      </c>
      <c r="H18" s="25">
        <f t="shared" si="5"/>
        <v>15382714</v>
      </c>
      <c r="I18" s="25">
        <v>0</v>
      </c>
      <c r="J18" s="25">
        <v>0</v>
      </c>
      <c r="K18" s="25">
        <v>15382714</v>
      </c>
      <c r="L18" s="26">
        <f t="shared" si="3"/>
        <v>99.997185231344403</v>
      </c>
      <c r="M18" s="26">
        <v>0</v>
      </c>
      <c r="N18" s="25">
        <v>0</v>
      </c>
      <c r="O18" s="25">
        <f t="shared" si="2"/>
        <v>99.997185231344403</v>
      </c>
    </row>
    <row r="19" spans="1:16" ht="68.25" customHeight="1" x14ac:dyDescent="0.3">
      <c r="A19" s="131"/>
      <c r="B19" s="132"/>
      <c r="C19" s="23" t="s">
        <v>64</v>
      </c>
      <c r="D19" s="25">
        <f t="shared" si="4"/>
        <v>795000</v>
      </c>
      <c r="E19" s="25">
        <v>0</v>
      </c>
      <c r="F19" s="25">
        <v>0</v>
      </c>
      <c r="G19" s="25">
        <v>795000</v>
      </c>
      <c r="H19" s="25">
        <f t="shared" si="5"/>
        <v>786950</v>
      </c>
      <c r="I19" s="25">
        <v>0</v>
      </c>
      <c r="J19" s="25">
        <v>0</v>
      </c>
      <c r="K19" s="107">
        <v>786950</v>
      </c>
      <c r="L19" s="26">
        <f t="shared" si="3"/>
        <v>98.987421383647799</v>
      </c>
      <c r="M19" s="26">
        <v>0</v>
      </c>
      <c r="N19" s="25">
        <v>0</v>
      </c>
      <c r="O19" s="25">
        <f>K19/G19*100</f>
        <v>98.987421383647799</v>
      </c>
    </row>
    <row r="20" spans="1:16" ht="68.25" customHeight="1" x14ac:dyDescent="0.3">
      <c r="A20" s="131"/>
      <c r="B20" s="132"/>
      <c r="C20" s="23" t="s">
        <v>63</v>
      </c>
      <c r="D20" s="25">
        <f t="shared" si="4"/>
        <v>200000</v>
      </c>
      <c r="E20" s="25">
        <v>0</v>
      </c>
      <c r="F20" s="25">
        <v>0</v>
      </c>
      <c r="G20" s="25">
        <v>200000</v>
      </c>
      <c r="H20" s="25">
        <f t="shared" si="5"/>
        <v>200000</v>
      </c>
      <c r="I20" s="25">
        <v>0</v>
      </c>
      <c r="J20" s="25">
        <v>0</v>
      </c>
      <c r="K20" s="25">
        <v>200000</v>
      </c>
      <c r="L20" s="26">
        <f t="shared" si="3"/>
        <v>100</v>
      </c>
      <c r="M20" s="26">
        <v>0</v>
      </c>
      <c r="N20" s="25">
        <v>0</v>
      </c>
      <c r="O20" s="25">
        <f>K20/G20*100</f>
        <v>100</v>
      </c>
    </row>
    <row r="21" spans="1:16" ht="68.25" customHeight="1" x14ac:dyDescent="0.3">
      <c r="A21" s="131"/>
      <c r="B21" s="132"/>
      <c r="C21" s="23" t="s">
        <v>20</v>
      </c>
      <c r="D21" s="25">
        <f t="shared" si="4"/>
        <v>66500</v>
      </c>
      <c r="E21" s="25">
        <v>0</v>
      </c>
      <c r="F21" s="25">
        <v>0</v>
      </c>
      <c r="G21" s="25">
        <v>66500</v>
      </c>
      <c r="H21" s="25">
        <f t="shared" si="5"/>
        <v>39754</v>
      </c>
      <c r="I21" s="25">
        <v>0</v>
      </c>
      <c r="J21" s="25">
        <v>0</v>
      </c>
      <c r="K21" s="25">
        <v>39754</v>
      </c>
      <c r="L21" s="26">
        <f>H21/D21*100</f>
        <v>59.780451127819546</v>
      </c>
      <c r="M21" s="26">
        <v>0</v>
      </c>
      <c r="N21" s="25">
        <v>0</v>
      </c>
      <c r="O21" s="25">
        <f>K21/G21*100</f>
        <v>59.780451127819546</v>
      </c>
    </row>
    <row r="22" spans="1:16" ht="68.25" customHeight="1" x14ac:dyDescent="0.3">
      <c r="A22" s="131"/>
      <c r="B22" s="132"/>
      <c r="C22" s="23" t="s">
        <v>26</v>
      </c>
      <c r="D22" s="25">
        <f t="shared" si="4"/>
        <v>11200</v>
      </c>
      <c r="E22" s="25">
        <v>0</v>
      </c>
      <c r="F22" s="25">
        <v>0</v>
      </c>
      <c r="G22" s="25">
        <v>11200</v>
      </c>
      <c r="H22" s="25">
        <f t="shared" si="5"/>
        <v>5500</v>
      </c>
      <c r="I22" s="25">
        <v>0</v>
      </c>
      <c r="J22" s="25">
        <v>0</v>
      </c>
      <c r="K22" s="25">
        <v>5500</v>
      </c>
      <c r="L22" s="26">
        <f>H22/D22*100</f>
        <v>49.107142857142854</v>
      </c>
      <c r="M22" s="26">
        <v>0</v>
      </c>
      <c r="N22" s="25">
        <v>0</v>
      </c>
      <c r="O22" s="25">
        <f>K22/G22*100</f>
        <v>49.107142857142854</v>
      </c>
      <c r="P22" s="20"/>
    </row>
    <row r="23" spans="1:16" ht="68.25" customHeight="1" x14ac:dyDescent="0.3">
      <c r="A23" s="130"/>
      <c r="B23" s="125"/>
      <c r="C23" s="23" t="s">
        <v>21</v>
      </c>
      <c r="D23" s="25">
        <f t="shared" si="4"/>
        <v>0</v>
      </c>
      <c r="E23" s="25">
        <v>0</v>
      </c>
      <c r="F23" s="25">
        <v>0</v>
      </c>
      <c r="G23" s="25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25">
        <v>0</v>
      </c>
      <c r="O23" s="25">
        <v>0</v>
      </c>
    </row>
    <row r="24" spans="1:16" ht="58.5" customHeight="1" x14ac:dyDescent="0.3">
      <c r="A24" s="90" t="s">
        <v>23</v>
      </c>
      <c r="B24" s="91" t="s">
        <v>42</v>
      </c>
      <c r="C24" s="23" t="s">
        <v>20</v>
      </c>
      <c r="D24" s="25">
        <f t="shared" si="4"/>
        <v>0</v>
      </c>
      <c r="E24" s="25">
        <v>0</v>
      </c>
      <c r="F24" s="25">
        <v>0</v>
      </c>
      <c r="G24" s="25">
        <v>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25">
        <v>0</v>
      </c>
      <c r="O24" s="25">
        <v>0</v>
      </c>
    </row>
    <row r="25" spans="1:16" ht="61.5" customHeight="1" x14ac:dyDescent="0.3">
      <c r="A25" s="29" t="s">
        <v>24</v>
      </c>
      <c r="B25" s="10" t="s">
        <v>43</v>
      </c>
      <c r="C25" s="23"/>
      <c r="D25" s="37">
        <f>SUM(E25:G25)</f>
        <v>608901329.97000003</v>
      </c>
      <c r="E25" s="34">
        <f>SUM(E26:E32)</f>
        <v>13030100</v>
      </c>
      <c r="F25" s="34">
        <f>SUM(F26:F32)</f>
        <v>64325773.970000006</v>
      </c>
      <c r="G25" s="34">
        <f>SUM(G26:G32)</f>
        <v>531545456</v>
      </c>
      <c r="H25" s="34">
        <f>H26</f>
        <v>110578114.69</v>
      </c>
      <c r="I25" s="34">
        <f>I26</f>
        <v>0</v>
      </c>
      <c r="J25" s="34">
        <f>J26</f>
        <v>9438973.6300000008</v>
      </c>
      <c r="K25" s="34">
        <f>K26</f>
        <v>101139141.06</v>
      </c>
      <c r="L25" s="9">
        <f t="shared" si="3"/>
        <v>18.160268215450944</v>
      </c>
      <c r="M25" s="9">
        <v>0</v>
      </c>
      <c r="N25" s="9">
        <v>0</v>
      </c>
      <c r="O25" s="9">
        <f t="shared" ref="L25:O36" si="6">K25/G25*100</f>
        <v>19.027373843263558</v>
      </c>
    </row>
    <row r="26" spans="1:16" ht="45" customHeight="1" x14ac:dyDescent="0.3">
      <c r="A26" s="122" t="s">
        <v>25</v>
      </c>
      <c r="B26" s="124" t="s">
        <v>44</v>
      </c>
      <c r="C26" s="23" t="s">
        <v>20</v>
      </c>
      <c r="D26" s="25">
        <f t="shared" ref="D26:D32" si="7">F26+G26+E26</f>
        <v>142292293</v>
      </c>
      <c r="E26" s="25">
        <v>0</v>
      </c>
      <c r="F26" s="25">
        <v>9704600</v>
      </c>
      <c r="G26" s="26">
        <v>132587693</v>
      </c>
      <c r="H26" s="25">
        <f>I26+J26+K26</f>
        <v>110578114.69</v>
      </c>
      <c r="I26" s="25">
        <v>0</v>
      </c>
      <c r="J26" s="25">
        <v>9438973.6300000008</v>
      </c>
      <c r="K26" s="25">
        <v>101139141.06</v>
      </c>
      <c r="L26" s="26">
        <f t="shared" si="3"/>
        <v>77.711949367489623</v>
      </c>
      <c r="M26" s="26" t="e">
        <f t="shared" si="6"/>
        <v>#DIV/0!</v>
      </c>
      <c r="N26" s="26">
        <f t="shared" si="6"/>
        <v>97.262881829235624</v>
      </c>
      <c r="O26" s="26">
        <f t="shared" si="6"/>
        <v>76.280941897073362</v>
      </c>
    </row>
    <row r="27" spans="1:16" ht="45" customHeight="1" x14ac:dyDescent="0.3">
      <c r="A27" s="123"/>
      <c r="B27" s="125"/>
      <c r="C27" s="23" t="s">
        <v>26</v>
      </c>
      <c r="D27" s="25">
        <f t="shared" si="7"/>
        <v>287925758</v>
      </c>
      <c r="E27" s="25">
        <v>0</v>
      </c>
      <c r="F27" s="25">
        <v>0</v>
      </c>
      <c r="G27" s="26">
        <v>287925758</v>
      </c>
      <c r="H27" s="25">
        <f>K27</f>
        <v>222905458</v>
      </c>
      <c r="I27" s="25">
        <v>0</v>
      </c>
      <c r="J27" s="25">
        <v>0</v>
      </c>
      <c r="K27" s="25">
        <v>222905458</v>
      </c>
      <c r="L27" s="26">
        <f t="shared" si="6"/>
        <v>77.417685568791654</v>
      </c>
      <c r="M27" s="26">
        <v>0</v>
      </c>
      <c r="N27" s="26">
        <v>0</v>
      </c>
      <c r="O27" s="26">
        <f t="shared" si="6"/>
        <v>77.417685568791654</v>
      </c>
    </row>
    <row r="28" spans="1:16" ht="45" customHeight="1" x14ac:dyDescent="0.3">
      <c r="A28" s="122" t="s">
        <v>48</v>
      </c>
      <c r="B28" s="124" t="s">
        <v>45</v>
      </c>
      <c r="C28" s="23" t="s">
        <v>20</v>
      </c>
      <c r="D28" s="25">
        <f t="shared" si="7"/>
        <v>97860327.200000003</v>
      </c>
      <c r="E28" s="25">
        <v>0</v>
      </c>
      <c r="F28" s="25">
        <v>1622326</v>
      </c>
      <c r="G28" s="26">
        <v>96238001.200000003</v>
      </c>
      <c r="H28" s="25">
        <f>I28+J28+K28</f>
        <v>44094196.619999997</v>
      </c>
      <c r="I28" s="25">
        <v>0</v>
      </c>
      <c r="J28" s="25">
        <v>0</v>
      </c>
      <c r="K28" s="25">
        <v>44094196.619999997</v>
      </c>
      <c r="L28" s="26">
        <f t="shared" si="3"/>
        <v>45.058296739477896</v>
      </c>
      <c r="M28" s="26">
        <v>0</v>
      </c>
      <c r="N28" s="26">
        <v>0</v>
      </c>
      <c r="O28" s="26">
        <f t="shared" si="6"/>
        <v>45.817864118316706</v>
      </c>
    </row>
    <row r="29" spans="1:16" ht="45" customHeight="1" x14ac:dyDescent="0.3">
      <c r="A29" s="123"/>
      <c r="B29" s="125"/>
      <c r="C29" s="23" t="s">
        <v>26</v>
      </c>
      <c r="D29" s="25">
        <f t="shared" si="7"/>
        <v>62272</v>
      </c>
      <c r="E29" s="25">
        <v>0</v>
      </c>
      <c r="F29" s="25">
        <v>0</v>
      </c>
      <c r="G29" s="26">
        <v>62272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38" t="s">
        <v>49</v>
      </c>
      <c r="B30" s="22" t="s">
        <v>46</v>
      </c>
      <c r="C30" s="23" t="s">
        <v>20</v>
      </c>
      <c r="D30" s="25">
        <f t="shared" si="7"/>
        <v>76742817.770000011</v>
      </c>
      <c r="E30" s="25">
        <v>13030100</v>
      </c>
      <c r="F30" s="25">
        <v>51092834.770000003</v>
      </c>
      <c r="G30" s="26">
        <v>12619883</v>
      </c>
      <c r="H30" s="25">
        <f>I30+J30+K30</f>
        <v>69004983.850000009</v>
      </c>
      <c r="I30" s="25">
        <v>12627327.16</v>
      </c>
      <c r="J30" s="25">
        <v>46026909.100000001</v>
      </c>
      <c r="K30" s="25">
        <v>10350747.59</v>
      </c>
      <c r="L30" s="26">
        <f t="shared" si="3"/>
        <v>89.917188155391329</v>
      </c>
      <c r="M30" s="26">
        <f t="shared" si="6"/>
        <v>96.908904459674133</v>
      </c>
      <c r="N30" s="26">
        <f t="shared" si="6"/>
        <v>90.084860836544252</v>
      </c>
      <c r="O30" s="26">
        <f t="shared" si="6"/>
        <v>82.0193625408413</v>
      </c>
    </row>
    <row r="31" spans="1:16" ht="45" customHeight="1" x14ac:dyDescent="0.3">
      <c r="A31" s="38" t="s">
        <v>49</v>
      </c>
      <c r="B31" s="22" t="s">
        <v>72</v>
      </c>
      <c r="C31" s="23" t="s">
        <v>20</v>
      </c>
      <c r="D31" s="25">
        <f t="shared" si="7"/>
        <v>4017862</v>
      </c>
      <c r="E31" s="25">
        <v>0</v>
      </c>
      <c r="F31" s="25">
        <v>1906013.2</v>
      </c>
      <c r="G31" s="26">
        <v>2111848.7999999998</v>
      </c>
      <c r="H31" s="25">
        <v>0</v>
      </c>
      <c r="I31" s="25">
        <v>0</v>
      </c>
      <c r="J31" s="25">
        <v>0</v>
      </c>
      <c r="K31" s="25">
        <v>0</v>
      </c>
      <c r="L31" s="26">
        <f t="shared" si="3"/>
        <v>0</v>
      </c>
      <c r="M31" s="26">
        <v>0</v>
      </c>
      <c r="N31" s="26">
        <v>0</v>
      </c>
      <c r="O31" s="26">
        <f t="shared" si="6"/>
        <v>0</v>
      </c>
    </row>
    <row r="32" spans="1:16" ht="45" customHeight="1" x14ac:dyDescent="0.3">
      <c r="A32" s="38" t="s">
        <v>50</v>
      </c>
      <c r="B32" s="22" t="s">
        <v>47</v>
      </c>
      <c r="C32" s="23" t="s">
        <v>20</v>
      </c>
      <c r="D32" s="25">
        <f t="shared" si="7"/>
        <v>0</v>
      </c>
      <c r="E32" s="25">
        <v>0</v>
      </c>
      <c r="F32" s="25">
        <v>0</v>
      </c>
      <c r="G32" s="26">
        <v>0</v>
      </c>
      <c r="H32" s="25">
        <f>I32+J32+K32</f>
        <v>0</v>
      </c>
      <c r="I32" s="25">
        <v>0</v>
      </c>
      <c r="J32" s="25">
        <v>0</v>
      </c>
      <c r="K32" s="25">
        <v>0</v>
      </c>
      <c r="L32" s="26" t="e">
        <f t="shared" si="3"/>
        <v>#DIV/0!</v>
      </c>
      <c r="M32" s="26">
        <v>0</v>
      </c>
      <c r="N32" s="26">
        <v>0</v>
      </c>
      <c r="O32" s="26" t="e">
        <f t="shared" si="6"/>
        <v>#DIV/0!</v>
      </c>
    </row>
    <row r="33" spans="1:15" ht="47.25" customHeight="1" x14ac:dyDescent="0.3">
      <c r="A33" s="29" t="s">
        <v>51</v>
      </c>
      <c r="B33" s="10" t="s">
        <v>52</v>
      </c>
      <c r="C33" s="23"/>
      <c r="D33" s="34">
        <f t="shared" ref="D33:K33" si="8">D34</f>
        <v>293781974</v>
      </c>
      <c r="E33" s="34">
        <f t="shared" si="8"/>
        <v>0</v>
      </c>
      <c r="F33" s="34">
        <f t="shared" si="8"/>
        <v>0</v>
      </c>
      <c r="G33" s="34">
        <f t="shared" si="8"/>
        <v>293781974</v>
      </c>
      <c r="H33" s="34">
        <f t="shared" si="8"/>
        <v>229114979.91999999</v>
      </c>
      <c r="I33" s="34">
        <f t="shared" si="8"/>
        <v>0</v>
      </c>
      <c r="J33" s="34">
        <f t="shared" si="8"/>
        <v>0</v>
      </c>
      <c r="K33" s="34">
        <f t="shared" si="8"/>
        <v>229114979.91999999</v>
      </c>
      <c r="L33" s="9">
        <f t="shared" si="3"/>
        <v>77.988100086767062</v>
      </c>
      <c r="M33" s="9">
        <v>0</v>
      </c>
      <c r="N33" s="9">
        <v>0</v>
      </c>
      <c r="O33" s="9">
        <f t="shared" si="6"/>
        <v>77.988100086767062</v>
      </c>
    </row>
    <row r="34" spans="1:15" ht="45" customHeight="1" x14ac:dyDescent="0.3">
      <c r="A34" s="38" t="s">
        <v>54</v>
      </c>
      <c r="B34" s="22" t="s">
        <v>53</v>
      </c>
      <c r="C34" s="23" t="s">
        <v>20</v>
      </c>
      <c r="D34" s="25">
        <f>F34+G34+E34</f>
        <v>293781974</v>
      </c>
      <c r="E34" s="25">
        <v>0</v>
      </c>
      <c r="F34" s="25">
        <v>0</v>
      </c>
      <c r="G34" s="26">
        <v>293781974</v>
      </c>
      <c r="H34" s="25">
        <f>I34+J34+K34</f>
        <v>229114979.91999999</v>
      </c>
      <c r="I34" s="25">
        <v>0</v>
      </c>
      <c r="J34" s="25">
        <v>0</v>
      </c>
      <c r="K34" s="25">
        <v>229114979.91999999</v>
      </c>
      <c r="L34" s="26">
        <f t="shared" si="3"/>
        <v>77.988100086767062</v>
      </c>
      <c r="M34" s="26">
        <v>0</v>
      </c>
      <c r="N34" s="26">
        <v>0</v>
      </c>
      <c r="O34" s="26">
        <f t="shared" si="6"/>
        <v>77.988100086767062</v>
      </c>
    </row>
    <row r="35" spans="1:15" ht="114" customHeight="1" x14ac:dyDescent="0.3">
      <c r="A35" s="29" t="s">
        <v>55</v>
      </c>
      <c r="B35" s="10" t="s">
        <v>56</v>
      </c>
      <c r="C35" s="23"/>
      <c r="D35" s="34">
        <f>SUM(D36:D37)</f>
        <v>77565903</v>
      </c>
      <c r="E35" s="34">
        <f>E36</f>
        <v>0</v>
      </c>
      <c r="F35" s="34">
        <f>SUM(F36:F37)</f>
        <v>62961600</v>
      </c>
      <c r="G35" s="34">
        <f>SUM(G36:G37)</f>
        <v>14604303</v>
      </c>
      <c r="H35" s="34">
        <f>H36</f>
        <v>1123164</v>
      </c>
      <c r="I35" s="34">
        <f>I36</f>
        <v>0</v>
      </c>
      <c r="J35" s="34">
        <f>J36</f>
        <v>0</v>
      </c>
      <c r="K35" s="34">
        <f>K36</f>
        <v>1123164</v>
      </c>
      <c r="L35" s="9">
        <f t="shared" si="3"/>
        <v>1.4480125371582406</v>
      </c>
      <c r="M35" s="9">
        <v>0</v>
      </c>
      <c r="N35" s="9">
        <v>0</v>
      </c>
      <c r="O35" s="9">
        <f t="shared" si="6"/>
        <v>7.690637478556833</v>
      </c>
    </row>
    <row r="36" spans="1:15" ht="45" customHeight="1" x14ac:dyDescent="0.3">
      <c r="A36" s="122" t="s">
        <v>58</v>
      </c>
      <c r="B36" s="124" t="s">
        <v>57</v>
      </c>
      <c r="C36" s="23" t="s">
        <v>20</v>
      </c>
      <c r="D36" s="25">
        <f>F36+G36+E36</f>
        <v>77565903</v>
      </c>
      <c r="E36" s="25">
        <v>0</v>
      </c>
      <c r="F36" s="25">
        <v>62961600</v>
      </c>
      <c r="G36" s="26">
        <v>14604303</v>
      </c>
      <c r="H36" s="25">
        <f>I36+J36+K36</f>
        <v>1123164</v>
      </c>
      <c r="I36" s="25">
        <v>0</v>
      </c>
      <c r="J36" s="25">
        <v>0</v>
      </c>
      <c r="K36" s="25">
        <v>1123164</v>
      </c>
      <c r="L36" s="26">
        <f t="shared" si="3"/>
        <v>1.4480125371582406</v>
      </c>
      <c r="M36" s="26">
        <v>0</v>
      </c>
      <c r="N36" s="26">
        <v>0</v>
      </c>
      <c r="O36" s="26">
        <f t="shared" si="6"/>
        <v>7.690637478556833</v>
      </c>
    </row>
    <row r="37" spans="1:15" ht="45" customHeight="1" x14ac:dyDescent="0.3">
      <c r="A37" s="123"/>
      <c r="B37" s="125"/>
      <c r="C37" s="23" t="s">
        <v>26</v>
      </c>
      <c r="D37" s="25">
        <f>F37+G37+E37</f>
        <v>0</v>
      </c>
      <c r="E37" s="25">
        <v>0</v>
      </c>
      <c r="F37" s="25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45.75" customHeight="1" x14ac:dyDescent="0.3">
      <c r="A38" s="29" t="s">
        <v>59</v>
      </c>
      <c r="B38" s="10" t="s">
        <v>65</v>
      </c>
      <c r="C38" s="23"/>
      <c r="D38" s="34">
        <f t="shared" ref="D38:K38" si="9">D39</f>
        <v>0</v>
      </c>
      <c r="E38" s="34">
        <f t="shared" si="9"/>
        <v>0</v>
      </c>
      <c r="F38" s="34">
        <f t="shared" si="9"/>
        <v>0</v>
      </c>
      <c r="G38" s="34">
        <f t="shared" si="9"/>
        <v>0</v>
      </c>
      <c r="H38" s="34">
        <f t="shared" si="9"/>
        <v>0</v>
      </c>
      <c r="I38" s="34">
        <f t="shared" si="9"/>
        <v>0</v>
      </c>
      <c r="J38" s="34">
        <f t="shared" si="9"/>
        <v>0</v>
      </c>
      <c r="K38" s="34">
        <f t="shared" si="9"/>
        <v>0</v>
      </c>
      <c r="L38" s="9">
        <v>0</v>
      </c>
      <c r="M38" s="9">
        <v>0</v>
      </c>
      <c r="N38" s="9">
        <v>0</v>
      </c>
      <c r="O38" s="9">
        <v>0</v>
      </c>
    </row>
    <row r="39" spans="1:15" ht="97.5" customHeight="1" x14ac:dyDescent="0.3">
      <c r="A39" s="38" t="s">
        <v>60</v>
      </c>
      <c r="B39" s="22" t="s">
        <v>61</v>
      </c>
      <c r="C39" s="23" t="s">
        <v>20</v>
      </c>
      <c r="D39" s="25">
        <f>F39+G39+E39</f>
        <v>0</v>
      </c>
      <c r="E39" s="25">
        <v>0</v>
      </c>
      <c r="F39" s="25">
        <v>0</v>
      </c>
      <c r="G39" s="26">
        <v>0</v>
      </c>
      <c r="H39" s="25">
        <f>I39+J39+K39</f>
        <v>0</v>
      </c>
      <c r="I39" s="25">
        <v>0</v>
      </c>
      <c r="J39" s="25">
        <v>0</v>
      </c>
      <c r="K39" s="25">
        <v>0</v>
      </c>
      <c r="L39" s="26">
        <v>0</v>
      </c>
      <c r="M39" s="26">
        <v>0</v>
      </c>
      <c r="N39" s="26">
        <v>0</v>
      </c>
      <c r="O39" s="26">
        <v>0</v>
      </c>
    </row>
    <row r="40" spans="1:15" ht="19.5" customHeight="1" x14ac:dyDescent="0.3">
      <c r="A40" s="103"/>
      <c r="B40" s="99"/>
      <c r="C40" s="99"/>
      <c r="D40" s="99"/>
      <c r="E40" s="99"/>
      <c r="F40" s="99"/>
      <c r="G40" s="99"/>
      <c r="H40" s="100"/>
      <c r="I40" s="100"/>
      <c r="J40" s="100"/>
      <c r="K40" s="100"/>
      <c r="L40" s="101"/>
      <c r="M40" s="101"/>
      <c r="N40" s="101"/>
      <c r="O40" s="10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x14ac:dyDescent="0.3">
      <c r="A50" s="4"/>
      <c r="B50" s="1"/>
      <c r="C50" s="1"/>
      <c r="D50" s="1"/>
      <c r="E50" s="1"/>
      <c r="F50" s="1"/>
      <c r="G50" s="1"/>
    </row>
    <row r="51" spans="1:15" x14ac:dyDescent="0.3">
      <c r="A51" s="4"/>
      <c r="B51" s="1"/>
      <c r="C51" s="1"/>
      <c r="D51" s="1"/>
      <c r="E51" s="1"/>
      <c r="F51" s="1"/>
      <c r="G51" s="1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  <row r="190" spans="1:15" s="5" customFormat="1" x14ac:dyDescent="0.3">
      <c r="A190" s="4"/>
      <c r="B190" s="1"/>
      <c r="C190" s="1"/>
      <c r="D190" s="1"/>
      <c r="E190" s="1"/>
      <c r="F190" s="1"/>
      <c r="G190" s="1"/>
      <c r="L190" s="6"/>
      <c r="M190" s="6"/>
      <c r="N190" s="6"/>
      <c r="O190" s="6"/>
    </row>
    <row r="191" spans="1:15" s="5" customFormat="1" x14ac:dyDescent="0.3">
      <c r="A191" s="4"/>
      <c r="B191" s="1"/>
      <c r="C191" s="1"/>
      <c r="D191" s="1"/>
      <c r="E191" s="1"/>
      <c r="F191" s="1"/>
      <c r="G191" s="1"/>
      <c r="L191" s="6"/>
      <c r="M191" s="6"/>
      <c r="N191" s="6"/>
      <c r="O191" s="6"/>
    </row>
  </sheetData>
  <mergeCells count="17">
    <mergeCell ref="A28:A29"/>
    <mergeCell ref="B28:B29"/>
    <mergeCell ref="A36:A37"/>
    <mergeCell ref="B36:B37"/>
    <mergeCell ref="A5:C5"/>
    <mergeCell ref="A13:A14"/>
    <mergeCell ref="B13:B14"/>
    <mergeCell ref="A17:A23"/>
    <mergeCell ref="B17:B23"/>
    <mergeCell ref="A26:A27"/>
    <mergeCell ref="B26:B27"/>
    <mergeCell ref="A1:O1"/>
    <mergeCell ref="A2:A3"/>
    <mergeCell ref="C2:C3"/>
    <mergeCell ref="D2:G2"/>
    <mergeCell ref="H2:K2"/>
    <mergeCell ref="L2:O2"/>
  </mergeCells>
  <pageMargins left="0" right="0" top="0.39370078740157483" bottom="0" header="0.31496062992125984" footer="0.31496062992125984"/>
  <pageSetup paperSize="9" scale="44" fitToHeight="17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44</vt:i4>
      </vt:variant>
    </vt:vector>
  </HeadingPairs>
  <TitlesOfParts>
    <vt:vector size="66" baseType="lpstr">
      <vt:lpstr>август 2022</vt:lpstr>
      <vt:lpstr>июль 2022 </vt:lpstr>
      <vt:lpstr>июнь 2022</vt:lpstr>
      <vt:lpstr>май 2022</vt:lpstr>
      <vt:lpstr>апрель 2022 </vt:lpstr>
      <vt:lpstr>март 2022</vt:lpstr>
      <vt:lpstr>февраль 2022</vt:lpstr>
      <vt:lpstr>январь 2022</vt:lpstr>
      <vt:lpstr>декабрь 2021</vt:lpstr>
      <vt:lpstr>ноябрь 2021</vt:lpstr>
      <vt:lpstr>октябрь 2021</vt:lpstr>
      <vt:lpstr>сентябрь 2021</vt:lpstr>
      <vt:lpstr>август 2021</vt:lpstr>
      <vt:lpstr>июль 2021</vt:lpstr>
      <vt:lpstr>май 2021</vt:lpstr>
      <vt:lpstr>апрель 2021</vt:lpstr>
      <vt:lpstr>март 2021</vt:lpstr>
      <vt:lpstr>февраль 2021</vt:lpstr>
      <vt:lpstr>июнь 2021</vt:lpstr>
      <vt:lpstr>апрель 2020</vt:lpstr>
      <vt:lpstr>март 2020</vt:lpstr>
      <vt:lpstr>февраль 2020</vt:lpstr>
      <vt:lpstr>'август 2021'!Заголовки_для_печати</vt:lpstr>
      <vt:lpstr>'август 2022'!Заголовки_для_печати</vt:lpstr>
      <vt:lpstr>'апрель 2020'!Заголовки_для_печати</vt:lpstr>
      <vt:lpstr>'апрель 2021'!Заголовки_для_печати</vt:lpstr>
      <vt:lpstr>'апрель 2022 '!Заголовки_для_печати</vt:lpstr>
      <vt:lpstr>'декабрь 2021'!Заголовки_для_печати</vt:lpstr>
      <vt:lpstr>'июль 2021'!Заголовки_для_печати</vt:lpstr>
      <vt:lpstr>'июль 2022 '!Заголовки_для_печати</vt:lpstr>
      <vt:lpstr>'июнь 2021'!Заголовки_для_печати</vt:lpstr>
      <vt:lpstr>'июнь 2022'!Заголовки_для_печати</vt:lpstr>
      <vt:lpstr>'май 2021'!Заголовки_для_печати</vt:lpstr>
      <vt:lpstr>'май 2022'!Заголовки_для_печати</vt:lpstr>
      <vt:lpstr>'март 2020'!Заголовки_для_печати</vt:lpstr>
      <vt:lpstr>'март 2021'!Заголовки_для_печати</vt:lpstr>
      <vt:lpstr>'март 2022'!Заголовки_для_печати</vt:lpstr>
      <vt:lpstr>'ноябрь 2021'!Заголовки_для_печати</vt:lpstr>
      <vt:lpstr>'октябрь 2021'!Заголовки_для_печати</vt:lpstr>
      <vt:lpstr>'сентябрь 2021'!Заголовки_для_печати</vt:lpstr>
      <vt:lpstr>'февраль 2020'!Заголовки_для_печати</vt:lpstr>
      <vt:lpstr>'февраль 2021'!Заголовки_для_печати</vt:lpstr>
      <vt:lpstr>'февраль 2022'!Заголовки_для_печати</vt:lpstr>
      <vt:lpstr>'январь 2022'!Заголовки_для_печати</vt:lpstr>
      <vt:lpstr>'август 2021'!Область_печати</vt:lpstr>
      <vt:lpstr>'август 2022'!Область_печати</vt:lpstr>
      <vt:lpstr>'апрель 2020'!Область_печати</vt:lpstr>
      <vt:lpstr>'апрель 2021'!Область_печати</vt:lpstr>
      <vt:lpstr>'апрель 2022 '!Область_печати</vt:lpstr>
      <vt:lpstr>'декабрь 2021'!Область_печати</vt:lpstr>
      <vt:lpstr>'июль 2021'!Область_печати</vt:lpstr>
      <vt:lpstr>'июль 2022 '!Область_печати</vt:lpstr>
      <vt:lpstr>'июнь 2021'!Область_печати</vt:lpstr>
      <vt:lpstr>'июнь 2022'!Область_печати</vt:lpstr>
      <vt:lpstr>'май 2021'!Область_печати</vt:lpstr>
      <vt:lpstr>'май 2022'!Область_печати</vt:lpstr>
      <vt:lpstr>'март 2020'!Область_печати</vt:lpstr>
      <vt:lpstr>'март 2021'!Область_печати</vt:lpstr>
      <vt:lpstr>'март 2022'!Область_печати</vt:lpstr>
      <vt:lpstr>'ноябрь 2021'!Область_печати</vt:lpstr>
      <vt:lpstr>'октябрь 2021'!Область_печати</vt:lpstr>
      <vt:lpstr>'сентябрь 2021'!Область_печати</vt:lpstr>
      <vt:lpstr>'февраль 2020'!Область_печати</vt:lpstr>
      <vt:lpstr>'февраль 2021'!Область_печати</vt:lpstr>
      <vt:lpstr>'февраль 2022'!Область_печати</vt:lpstr>
      <vt:lpstr>'январь 2022'!Область_печати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Васнева АН</cp:lastModifiedBy>
  <cp:lastPrinted>2020-01-29T04:37:55Z</cp:lastPrinted>
  <dcterms:created xsi:type="dcterms:W3CDTF">2012-05-22T08:33:39Z</dcterms:created>
  <dcterms:modified xsi:type="dcterms:W3CDTF">2022-09-05T05:20:33Z</dcterms:modified>
</cp:coreProperties>
</file>