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8.2022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'!$A$7:$F$83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'!$A$4:$B$90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'!$A$4:$B$90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'!$A$1:$F$83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1" l="1"/>
  <c r="D70" i="1"/>
  <c r="D71" i="1"/>
  <c r="D72" i="1"/>
  <c r="E78" i="1" l="1"/>
  <c r="E79" i="1"/>
  <c r="D80" i="1"/>
  <c r="D81" i="1"/>
  <c r="C74" i="1" l="1"/>
  <c r="C73" i="1"/>
  <c r="C70" i="1"/>
  <c r="C48" i="1"/>
  <c r="C44" i="1"/>
  <c r="C41" i="1"/>
  <c r="C39" i="1"/>
  <c r="C30" i="1"/>
  <c r="C29" i="1" s="1"/>
  <c r="C25" i="1"/>
  <c r="C22" i="1"/>
  <c r="C19" i="1"/>
  <c r="C17" i="1" s="1"/>
  <c r="C13" i="1"/>
  <c r="C10" i="1" l="1"/>
  <c r="C9" i="1"/>
  <c r="C83" i="1" s="1"/>
  <c r="F70" i="1"/>
  <c r="D68" i="1"/>
  <c r="E69" i="1"/>
  <c r="E52" i="1"/>
  <c r="F30" i="1"/>
  <c r="D38" i="1"/>
  <c r="F25" i="1" l="1"/>
  <c r="D28" i="1"/>
  <c r="E82" i="1" l="1"/>
  <c r="E72" i="1"/>
  <c r="E70" i="1" l="1"/>
  <c r="F48" i="1"/>
  <c r="D52" i="1"/>
  <c r="D11" i="1" l="1"/>
  <c r="E11" i="1"/>
  <c r="D12" i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40" i="1"/>
  <c r="E40" i="1"/>
  <c r="D42" i="1"/>
  <c r="E42" i="1"/>
  <c r="D43" i="1"/>
  <c r="E43" i="1"/>
  <c r="D45" i="1"/>
  <c r="E45" i="1"/>
  <c r="D46" i="1"/>
  <c r="E46" i="1"/>
  <c r="D47" i="1"/>
  <c r="E47" i="1"/>
  <c r="D49" i="1"/>
  <c r="E49" i="1"/>
  <c r="D50" i="1"/>
  <c r="E50" i="1"/>
  <c r="D51" i="1"/>
  <c r="E51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75" i="1"/>
  <c r="E75" i="1"/>
  <c r="D76" i="1"/>
  <c r="E76" i="1"/>
  <c r="D77" i="1"/>
  <c r="E77" i="1"/>
  <c r="D78" i="1"/>
  <c r="D79" i="1"/>
  <c r="D82" i="1"/>
  <c r="F74" i="1"/>
  <c r="F73" i="1" s="1"/>
  <c r="F44" i="1"/>
  <c r="D44" i="1" s="1"/>
  <c r="F41" i="1"/>
  <c r="E41" i="1" s="1"/>
  <c r="F39" i="1"/>
  <c r="D39" i="1" s="1"/>
  <c r="D25" i="1"/>
  <c r="F22" i="1"/>
  <c r="F19" i="1"/>
  <c r="D19" i="1" s="1"/>
  <c r="F13" i="1"/>
  <c r="D13" i="1" s="1"/>
  <c r="D30" i="1"/>
  <c r="E19" i="1" l="1"/>
  <c r="F17" i="1"/>
  <c r="D73" i="1"/>
  <c r="D41" i="1"/>
  <c r="F29" i="1"/>
  <c r="E39" i="1"/>
  <c r="E30" i="1"/>
  <c r="E25" i="1"/>
  <c r="E13" i="1"/>
  <c r="F10" i="1"/>
  <c r="E74" i="1"/>
  <c r="E44" i="1"/>
  <c r="E22" i="1"/>
  <c r="D74" i="1"/>
  <c r="D22" i="1"/>
  <c r="D48" i="1"/>
  <c r="E48" i="1"/>
  <c r="E73" i="1" l="1"/>
  <c r="D29" i="1"/>
  <c r="E29" i="1"/>
  <c r="F9" i="1"/>
  <c r="F83" i="1" s="1"/>
  <c r="D10" i="1"/>
  <c r="E10" i="1"/>
  <c r="E17" i="1"/>
  <c r="D17" i="1"/>
  <c r="D9" i="1" l="1"/>
  <c r="E9" i="1"/>
  <c r="E83" i="1" l="1"/>
  <c r="D83" i="1"/>
</calcChain>
</file>

<file path=xl/sharedStrings.xml><?xml version="1.0" encoding="utf-8"?>
<sst xmlns="http://schemas.openxmlformats.org/spreadsheetml/2006/main" count="156" uniqueCount="156">
  <si>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</si>
  <si>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</si>
  <si>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</si>
  <si>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</si>
  <si>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</si>
  <si>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</si>
  <si>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</si>
  <si>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</si>
  <si>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</si>
  <si>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</si>
  <si>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</si>
  <si>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</si>
  <si>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</si>
  <si>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</si>
  <si>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</si>
  <si>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</si>
  <si>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</si>
  <si>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</si>
  <si>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</si>
  <si>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</si>
  <si>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</si>
  <si>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</si>
  <si>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</si>
  <si>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</si>
  <si>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</si>
  <si>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</si>
  <si>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</si>
  <si>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</si>
  <si>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</si>
  <si>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</si>
  <si>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</si>
  <si>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</si>
  <si>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</si>
  <si>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</si>
  <si>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</si>
  <si>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</si>
  <si>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</si>
  <si>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</si>
  <si>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</si>
  <si>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</si>
  <si>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</si>
  <si>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</si>
  <si>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</si>
  <si>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</si>
  <si>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</si>
  <si>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</si>
  <si>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</si>
  <si>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</si>
  <si>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</si>
  <si>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</si>
  <si>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</si>
  <si>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</si>
  <si>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</si>
  <si>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</si>
  <si>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</si>
  <si>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</si>
  <si>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</si>
  <si>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</si>
  <si>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</si>
  <si>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</si>
  <si>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</si>
  <si>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</si>
  <si>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</si>
  <si>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</si>
  <si>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</si>
  <si>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</si>
  <si>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</si>
  <si>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</si>
  <si>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</si>
  <si>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</si>
  <si>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</si>
  <si>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</si>
  <si>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</si>
  <si>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</si>
  <si>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</si>
  <si>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</si>
  <si>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</si>
  <si>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</si>
  <si>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</si>
  <si>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</si>
  <si>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</si>
  <si>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</si>
  <si>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</si>
  <si>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</si>
  <si>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</si>
  <si>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</si>
  <si>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</si>
  <si>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</si>
  <si>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</si>
  <si>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</si>
  <si>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</si>
  <si>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</si>
  <si>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</si>
  <si>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</si>
  <si>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</si>
  <si>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</si>
  <si>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</si>
  <si>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</si>
  <si>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</si>
  <si>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</si>
  <si>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</si>
  <si>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</si>
  <si>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</si>
  <si>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</si>
  <si>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</si>
  <si>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</si>
  <si>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</si>
  <si>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</si>
  <si>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</si>
  <si>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</si>
  <si>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</si>
  <si>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</si>
  <si>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</si>
  <si>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</si>
  <si>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</si>
  <si>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</si>
  <si>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</si>
  <si>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</si>
  <si>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</si>
  <si>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</si>
  <si>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</si>
  <si>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</si>
  <si>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</si>
  <si>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2022 год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</si>
  <si>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</si>
  <si>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</si>
  <si>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</si>
  <si>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</si>
  <si>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</si>
  <si>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</si>
  <si>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</si>
  <si>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</si>
  <si>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</si>
  <si>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</si>
  <si>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</si>
  <si>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</si>
  <si>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</si>
  <si>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</si>
  <si>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</si>
  <si>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</si>
  <si>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</si>
  <si>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Уточнённый бюджет, в рублях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</si>
  <si>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</si>
  <si>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</si>
  <si>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</si>
  <si>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</si>
  <si>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</si>
  <si>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</si>
  <si>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000 1 17 05040 04 0000 180</t>
  </si>
  <si>
    <t>Прочие неналоговые доходы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</si>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</sst>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7" fillId="2" borderId="0" xfId="0" applyNumberFormat="1" applyFont="1" applyFill="1" applyBorder="1"/>
    <xf numFmtId="0" fontId="7" fillId="2" borderId="0" xfId="0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left" wrapText="1"/>
    </xf>
    <xf numFmtId="49" fontId="4" fillId="0" borderId="1" xfId="2" applyNumberFormat="1" applyFont="1" applyFill="1" applyBorder="1" applyAlignment="1" applyProtection="1">
      <alignment horizontal="center" wrapText="1"/>
    </xf>
    <xf numFmtId="49" fontId="4" fillId="0" borderId="1" xfId="2" applyNumberFormat="1" applyFont="1" applyFill="1" applyBorder="1" applyAlignment="1" applyProtection="1">
      <alignment horizontal="left" wrapText="1"/>
    </xf>
    <xf numFmtId="0" fontId="4" fillId="0" borderId="1" xfId="2" applyFont="1" applyFill="1" applyBorder="1" applyAlignment="1">
      <alignment horizontal="left" wrapText="1"/>
    </xf>
    <xf numFmtId="49" fontId="2" fillId="0" borderId="1" xfId="2" applyNumberFormat="1" applyFont="1" applyFill="1" applyBorder="1" applyAlignment="1" applyProtection="1">
      <alignment horizontal="center" wrapText="1"/>
    </xf>
    <xf numFmtId="49" fontId="2" fillId="0" borderId="1" xfId="2" applyNumberFormat="1" applyFont="1" applyFill="1" applyBorder="1" applyAlignment="1">
      <alignment horizontal="left" wrapText="1"/>
    </xf>
    <xf numFmtId="1" fontId="2" fillId="0" borderId="1" xfId="2" applyNumberFormat="1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left" wrapText="1"/>
    </xf>
    <xf numFmtId="1" fontId="4" fillId="0" borderId="1" xfId="2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" fontId="4" fillId="0" borderId="1" xfId="2" applyNumberFormat="1" applyFont="1" applyFill="1" applyBorder="1" applyAlignment="1" applyProtection="1">
      <alignment horizontal="center" wrapText="1"/>
    </xf>
    <xf numFmtId="4" fontId="2" fillId="0" borderId="1" xfId="2" applyNumberFormat="1" applyFont="1" applyFill="1" applyBorder="1" applyAlignment="1" applyProtection="1">
      <alignment horizont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left" wrapText="1"/>
    </xf>
    <xf numFmtId="0" fontId="8" fillId="0" borderId="1" xfId="2" applyNumberFormat="1" applyFont="1" applyFill="1" applyBorder="1" applyAlignment="1" applyProtection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 applyProtection="1">
      <alignment horizontal="center" wrapText="1"/>
    </xf>
    <xf numFmtId="49" fontId="9" fillId="0" borderId="1" xfId="2" applyNumberFormat="1" applyFont="1" applyFill="1" applyBorder="1" applyAlignment="1" applyProtection="1">
      <alignment horizontal="left" wrapText="1"/>
    </xf>
    <xf numFmtId="4" fontId="9" fillId="0" borderId="1" xfId="2" applyNumberFormat="1" applyFont="1" applyFill="1" applyBorder="1" applyAlignment="1" applyProtection="1">
      <alignment horizontal="center" wrapText="1"/>
    </xf>
    <xf numFmtId="4" fontId="9" fillId="0" borderId="1" xfId="0" applyNumberFormat="1" applyFont="1" applyFill="1" applyBorder="1" applyAlignment="1">
      <alignment horizontal="center"/>
    </xf>
    <xf numFmtId="3" fontId="10" fillId="0" borderId="0" xfId="0" applyNumberFormat="1" applyFont="1" applyFill="1" applyBorder="1"/>
    <xf numFmtId="0" fontId="10" fillId="0" borderId="0" xfId="0" applyFont="1" applyFill="1" applyBorder="1"/>
    <xf numFmtId="3" fontId="9" fillId="0" borderId="0" xfId="0" applyNumberFormat="1" applyFont="1" applyFill="1" applyBorder="1"/>
    <xf numFmtId="0" fontId="9" fillId="0" borderId="0" xfId="0" applyFont="1" applyFill="1" applyBorder="1"/>
    <xf numFmtId="164" fontId="9" fillId="0" borderId="1" xfId="2" applyNumberFormat="1" applyFont="1" applyFill="1" applyBorder="1" applyAlignment="1" applyProtection="1">
      <alignment horizontal="left" wrapText="1"/>
    </xf>
    <xf numFmtId="0" fontId="9" fillId="0" borderId="1" xfId="1" applyFont="1" applyFill="1" applyBorder="1" applyAlignment="1">
      <alignment horizontal="left"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tabSelected="1" topLeftCell="A76" zoomScale="80" zoomScaleNormal="80" zoomScaleSheetLayoutView="75" workbookViewId="0">
      <selection activeCell="D70" sqref="D70"/>
    </sheetView>
  </sheetViews>
  <sheetFormatPr defaultRowHeight="15" x14ac:dyDescent="0.25"/>
  <cols>
    <col min="1" max="1" width="28.140625" style="23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8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66" t="s">
        <v>0</v>
      </c>
      <c r="F1" s="67"/>
    </row>
    <row r="2" spans="1:17" x14ac:dyDescent="0.25">
      <c r="A2" s="1"/>
      <c r="E2" s="66" t="s">
        <v>1</v>
      </c>
      <c r="F2" s="66"/>
    </row>
    <row r="3" spans="1:17" ht="19.5" customHeight="1" x14ac:dyDescent="0.25">
      <c r="A3" s="6"/>
      <c r="B3" s="7"/>
    </row>
    <row r="4" spans="1:17" s="11" customFormat="1" x14ac:dyDescent="0.25">
      <c r="A4" s="8"/>
      <c r="B4" s="68" t="s">
        <v>123</v>
      </c>
      <c r="C4" s="69"/>
      <c r="D4" s="69"/>
      <c r="E4" s="69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141</v>
      </c>
      <c r="D7" s="15" t="s">
        <v>4</v>
      </c>
      <c r="E7" s="15" t="s">
        <v>5</v>
      </c>
      <c r="F7" s="15" t="s">
        <v>6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34" t="s">
        <v>7</v>
      </c>
      <c r="B9" s="35" t="s">
        <v>8</v>
      </c>
      <c r="C9" s="47">
        <f>C10+C29</f>
        <v>4302519614</v>
      </c>
      <c r="D9" s="19">
        <f>F9-C9</f>
        <v>15818900</v>
      </c>
      <c r="E9" s="19">
        <f>(F9/C9)*100-100</f>
        <v>0.3676659590005471</v>
      </c>
      <c r="F9" s="47">
        <f>F10+F29</f>
        <v>4318338514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34"/>
      <c r="B10" s="36" t="s">
        <v>9</v>
      </c>
      <c r="C10" s="47">
        <f>C11+C12+C13+C17+C25</f>
        <v>3771689500</v>
      </c>
      <c r="D10" s="19">
        <f t="shared" ref="D10:D82" si="0">F10-C10</f>
        <v>0</v>
      </c>
      <c r="E10" s="19">
        <f t="shared" ref="E10:E78" si="1">(F10/C10)*100-100</f>
        <v>0</v>
      </c>
      <c r="F10" s="47">
        <f>F11+F12+F13+F17+F25</f>
        <v>3771689500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37" t="s">
        <v>10</v>
      </c>
      <c r="B11" s="33" t="s">
        <v>124</v>
      </c>
      <c r="C11" s="48">
        <v>3062320100</v>
      </c>
      <c r="D11" s="20">
        <f t="shared" si="0"/>
        <v>0</v>
      </c>
      <c r="E11" s="20">
        <f t="shared" si="1"/>
        <v>0</v>
      </c>
      <c r="F11" s="48">
        <v>3062320100</v>
      </c>
    </row>
    <row r="12" spans="1:17" ht="30" x14ac:dyDescent="0.25">
      <c r="A12" s="37" t="s">
        <v>11</v>
      </c>
      <c r="B12" s="38" t="s">
        <v>12</v>
      </c>
      <c r="C12" s="48">
        <v>8192400</v>
      </c>
      <c r="D12" s="20">
        <f t="shared" si="0"/>
        <v>0</v>
      </c>
      <c r="E12" s="20">
        <f t="shared" si="1"/>
        <v>0</v>
      </c>
      <c r="F12" s="48">
        <v>8192400</v>
      </c>
    </row>
    <row r="13" spans="1:17" x14ac:dyDescent="0.25">
      <c r="A13" s="37" t="s">
        <v>13</v>
      </c>
      <c r="B13" s="38" t="s">
        <v>14</v>
      </c>
      <c r="C13" s="48">
        <f>C14+C15+C16</f>
        <v>484238600</v>
      </c>
      <c r="D13" s="20">
        <f t="shared" si="0"/>
        <v>0</v>
      </c>
      <c r="E13" s="20">
        <f t="shared" si="1"/>
        <v>0</v>
      </c>
      <c r="F13" s="48">
        <f>F14+F15+F16</f>
        <v>484238600</v>
      </c>
    </row>
    <row r="14" spans="1:17" ht="30" x14ac:dyDescent="0.25">
      <c r="A14" s="37" t="s">
        <v>15</v>
      </c>
      <c r="B14" s="33" t="s">
        <v>125</v>
      </c>
      <c r="C14" s="48">
        <v>460000000</v>
      </c>
      <c r="D14" s="20">
        <f t="shared" si="0"/>
        <v>0</v>
      </c>
      <c r="E14" s="20">
        <f t="shared" si="1"/>
        <v>0</v>
      </c>
      <c r="F14" s="48">
        <v>460000000</v>
      </c>
    </row>
    <row r="15" spans="1:17" x14ac:dyDescent="0.25">
      <c r="A15" s="37" t="s">
        <v>16</v>
      </c>
      <c r="B15" s="33" t="s">
        <v>126</v>
      </c>
      <c r="C15" s="48">
        <v>1238600</v>
      </c>
      <c r="D15" s="20">
        <f t="shared" si="0"/>
        <v>0</v>
      </c>
      <c r="E15" s="20">
        <f t="shared" si="1"/>
        <v>0</v>
      </c>
      <c r="F15" s="48">
        <v>1238600</v>
      </c>
    </row>
    <row r="16" spans="1:17" ht="30" x14ac:dyDescent="0.25">
      <c r="A16" s="37" t="s">
        <v>58</v>
      </c>
      <c r="B16" s="33" t="s">
        <v>59</v>
      </c>
      <c r="C16" s="48">
        <v>23000000</v>
      </c>
      <c r="D16" s="20">
        <f t="shared" si="0"/>
        <v>0</v>
      </c>
      <c r="E16" s="20">
        <f t="shared" si="1"/>
        <v>0</v>
      </c>
      <c r="F16" s="48">
        <v>23000000</v>
      </c>
    </row>
    <row r="17" spans="1:17" x14ac:dyDescent="0.25">
      <c r="A17" s="37" t="s">
        <v>17</v>
      </c>
      <c r="B17" s="39" t="s">
        <v>18</v>
      </c>
      <c r="C17" s="48">
        <f>C18+C19+C22</f>
        <v>193381200</v>
      </c>
      <c r="D17" s="20">
        <f t="shared" si="0"/>
        <v>0</v>
      </c>
      <c r="E17" s="20">
        <f t="shared" si="1"/>
        <v>0</v>
      </c>
      <c r="F17" s="48">
        <f>F18+F19+F22</f>
        <v>193381200</v>
      </c>
    </row>
    <row r="18" spans="1:17" ht="45" x14ac:dyDescent="0.25">
      <c r="A18" s="37" t="s">
        <v>60</v>
      </c>
      <c r="B18" s="33" t="s">
        <v>61</v>
      </c>
      <c r="C18" s="48">
        <v>66611900</v>
      </c>
      <c r="D18" s="20">
        <f t="shared" si="0"/>
        <v>0</v>
      </c>
      <c r="E18" s="20">
        <f t="shared" si="1"/>
        <v>0</v>
      </c>
      <c r="F18" s="48">
        <v>66611900</v>
      </c>
    </row>
    <row r="19" spans="1:17" x14ac:dyDescent="0.25">
      <c r="A19" s="37" t="s">
        <v>45</v>
      </c>
      <c r="B19" s="33" t="s">
        <v>46</v>
      </c>
      <c r="C19" s="48">
        <f>C20+C21</f>
        <v>59000000</v>
      </c>
      <c r="D19" s="20">
        <f t="shared" si="0"/>
        <v>0</v>
      </c>
      <c r="E19" s="20">
        <f t="shared" si="1"/>
        <v>0</v>
      </c>
      <c r="F19" s="48">
        <f>F20+F21</f>
        <v>59000000</v>
      </c>
    </row>
    <row r="20" spans="1:17" x14ac:dyDescent="0.25">
      <c r="A20" s="37" t="s">
        <v>62</v>
      </c>
      <c r="B20" s="33" t="s">
        <v>64</v>
      </c>
      <c r="C20" s="48">
        <v>25000000</v>
      </c>
      <c r="D20" s="20">
        <f t="shared" si="0"/>
        <v>0</v>
      </c>
      <c r="E20" s="20">
        <f t="shared" si="1"/>
        <v>0</v>
      </c>
      <c r="F20" s="48">
        <v>25000000</v>
      </c>
    </row>
    <row r="21" spans="1:17" x14ac:dyDescent="0.25">
      <c r="A21" s="37" t="s">
        <v>63</v>
      </c>
      <c r="B21" s="33" t="s">
        <v>65</v>
      </c>
      <c r="C21" s="48">
        <v>34000000</v>
      </c>
      <c r="D21" s="20">
        <f t="shared" si="0"/>
        <v>0</v>
      </c>
      <c r="E21" s="20">
        <f t="shared" si="1"/>
        <v>0</v>
      </c>
      <c r="F21" s="48">
        <v>34000000</v>
      </c>
    </row>
    <row r="22" spans="1:17" x14ac:dyDescent="0.25">
      <c r="A22" s="37" t="s">
        <v>19</v>
      </c>
      <c r="B22" s="33" t="s">
        <v>20</v>
      </c>
      <c r="C22" s="48">
        <f>C23+C24</f>
        <v>67769300</v>
      </c>
      <c r="D22" s="20">
        <f t="shared" si="0"/>
        <v>0</v>
      </c>
      <c r="E22" s="20">
        <f t="shared" si="1"/>
        <v>0</v>
      </c>
      <c r="F22" s="48">
        <f>F23+F24</f>
        <v>67769300</v>
      </c>
    </row>
    <row r="23" spans="1:17" ht="30" x14ac:dyDescent="0.25">
      <c r="A23" s="37" t="s">
        <v>72</v>
      </c>
      <c r="B23" s="33" t="s">
        <v>66</v>
      </c>
      <c r="C23" s="48">
        <v>53416000</v>
      </c>
      <c r="D23" s="20">
        <f t="shared" si="0"/>
        <v>0</v>
      </c>
      <c r="E23" s="20">
        <f t="shared" si="1"/>
        <v>0</v>
      </c>
      <c r="F23" s="48">
        <v>53416000</v>
      </c>
    </row>
    <row r="24" spans="1:17" ht="14.25" customHeight="1" x14ac:dyDescent="0.25">
      <c r="A24" s="37" t="s">
        <v>73</v>
      </c>
      <c r="B24" s="33" t="s">
        <v>67</v>
      </c>
      <c r="C24" s="48">
        <v>14353300</v>
      </c>
      <c r="D24" s="20">
        <f t="shared" si="0"/>
        <v>0</v>
      </c>
      <c r="E24" s="20">
        <f t="shared" si="1"/>
        <v>0</v>
      </c>
      <c r="F24" s="48">
        <v>14353300</v>
      </c>
    </row>
    <row r="25" spans="1:17" ht="21" customHeight="1" x14ac:dyDescent="0.25">
      <c r="A25" s="37" t="s">
        <v>21</v>
      </c>
      <c r="B25" s="40" t="s">
        <v>22</v>
      </c>
      <c r="C25" s="48">
        <f>C26+C27+C28</f>
        <v>23557200</v>
      </c>
      <c r="D25" s="20">
        <f t="shared" si="0"/>
        <v>0</v>
      </c>
      <c r="E25" s="20">
        <f t="shared" si="1"/>
        <v>0</v>
      </c>
      <c r="F25" s="48">
        <f>F26+F27+F28</f>
        <v>23557200</v>
      </c>
    </row>
    <row r="26" spans="1:17" ht="30" customHeight="1" x14ac:dyDescent="0.25">
      <c r="A26" s="37" t="s">
        <v>68</v>
      </c>
      <c r="B26" s="33" t="s">
        <v>127</v>
      </c>
      <c r="C26" s="48">
        <v>23432200</v>
      </c>
      <c r="D26" s="20">
        <f t="shared" si="0"/>
        <v>0</v>
      </c>
      <c r="E26" s="20">
        <f t="shared" si="1"/>
        <v>0</v>
      </c>
      <c r="F26" s="48">
        <v>23432200</v>
      </c>
    </row>
    <row r="27" spans="1:17" ht="90" x14ac:dyDescent="0.25">
      <c r="A27" s="37" t="s">
        <v>69</v>
      </c>
      <c r="B27" s="51" t="s">
        <v>70</v>
      </c>
      <c r="C27" s="48">
        <v>115000</v>
      </c>
      <c r="D27" s="20">
        <f t="shared" si="0"/>
        <v>0</v>
      </c>
      <c r="E27" s="20">
        <f t="shared" si="1"/>
        <v>0</v>
      </c>
      <c r="F27" s="48">
        <v>115000</v>
      </c>
    </row>
    <row r="28" spans="1:17" ht="30" x14ac:dyDescent="0.25">
      <c r="A28" s="37" t="s">
        <v>142</v>
      </c>
      <c r="B28" s="51" t="s">
        <v>143</v>
      </c>
      <c r="C28" s="48">
        <v>10000</v>
      </c>
      <c r="D28" s="20">
        <f t="shared" si="0"/>
        <v>0</v>
      </c>
      <c r="E28" s="20">
        <v>0</v>
      </c>
      <c r="F28" s="48">
        <v>10000</v>
      </c>
    </row>
    <row r="29" spans="1:17" x14ac:dyDescent="0.25">
      <c r="A29" s="34"/>
      <c r="B29" s="41" t="s">
        <v>23</v>
      </c>
      <c r="C29" s="47">
        <f>C30+C39+C41+C44+C48+C70</f>
        <v>530830114</v>
      </c>
      <c r="D29" s="19">
        <f t="shared" si="0"/>
        <v>15818900</v>
      </c>
      <c r="E29" s="19">
        <f t="shared" si="1"/>
        <v>2.9800306317964385</v>
      </c>
      <c r="F29" s="47">
        <f>F30+F39+F41+F44+F48+F70</f>
        <v>546649014</v>
      </c>
    </row>
    <row r="30" spans="1:17" ht="30" x14ac:dyDescent="0.25">
      <c r="A30" s="37" t="s">
        <v>24</v>
      </c>
      <c r="B30" s="39" t="s">
        <v>25</v>
      </c>
      <c r="C30" s="48">
        <f>C31+C32+C33+C34+C35+C36+C37+C38</f>
        <v>359753511</v>
      </c>
      <c r="D30" s="20">
        <f t="shared" si="0"/>
        <v>3690500</v>
      </c>
      <c r="E30" s="20">
        <f t="shared" si="1"/>
        <v>1.0258412738604221</v>
      </c>
      <c r="F30" s="48">
        <f>F31+F32+F33+F34+F35+F36+F37+F38</f>
        <v>363444011</v>
      </c>
    </row>
    <row r="31" spans="1:17" ht="45" x14ac:dyDescent="0.25">
      <c r="A31" s="37" t="s">
        <v>71</v>
      </c>
      <c r="B31" s="33" t="s">
        <v>74</v>
      </c>
      <c r="C31" s="48">
        <v>343500</v>
      </c>
      <c r="D31" s="20">
        <f t="shared" si="0"/>
        <v>0</v>
      </c>
      <c r="E31" s="20">
        <f t="shared" si="1"/>
        <v>0</v>
      </c>
      <c r="F31" s="48">
        <v>343500</v>
      </c>
    </row>
    <row r="32" spans="1:17" s="61" customFormat="1" ht="75" x14ac:dyDescent="0.25">
      <c r="A32" s="56" t="s">
        <v>75</v>
      </c>
      <c r="B32" s="64" t="s">
        <v>76</v>
      </c>
      <c r="C32" s="58">
        <v>302430000</v>
      </c>
      <c r="D32" s="59">
        <f t="shared" si="0"/>
        <v>3600000</v>
      </c>
      <c r="E32" s="59">
        <f t="shared" si="1"/>
        <v>1.1903580993948992</v>
      </c>
      <c r="F32" s="58">
        <v>306030000</v>
      </c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</row>
    <row r="33" spans="1:17" s="63" customFormat="1" ht="75" x14ac:dyDescent="0.25">
      <c r="A33" s="56" t="s">
        <v>77</v>
      </c>
      <c r="B33" s="57" t="s">
        <v>78</v>
      </c>
      <c r="C33" s="58">
        <v>583700</v>
      </c>
      <c r="D33" s="59">
        <f t="shared" si="0"/>
        <v>90500</v>
      </c>
      <c r="E33" s="59">
        <f t="shared" si="1"/>
        <v>15.504540003426428</v>
      </c>
      <c r="F33" s="58">
        <v>674200</v>
      </c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</row>
    <row r="34" spans="1:17" ht="60" x14ac:dyDescent="0.25">
      <c r="A34" s="37" t="s">
        <v>79</v>
      </c>
      <c r="B34" s="33" t="s">
        <v>80</v>
      </c>
      <c r="C34" s="48">
        <v>218295</v>
      </c>
      <c r="D34" s="20">
        <f t="shared" si="0"/>
        <v>0</v>
      </c>
      <c r="E34" s="20">
        <f t="shared" si="1"/>
        <v>0</v>
      </c>
      <c r="F34" s="48">
        <v>218295</v>
      </c>
    </row>
    <row r="35" spans="1:17" s="26" customFormat="1" ht="38.25" customHeight="1" x14ac:dyDescent="0.25">
      <c r="A35" s="37" t="s">
        <v>81</v>
      </c>
      <c r="B35" s="33" t="s">
        <v>82</v>
      </c>
      <c r="C35" s="48">
        <v>50900000</v>
      </c>
      <c r="D35" s="20">
        <f t="shared" si="0"/>
        <v>0</v>
      </c>
      <c r="E35" s="20">
        <f t="shared" si="1"/>
        <v>0</v>
      </c>
      <c r="F35" s="48">
        <v>50900000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</row>
    <row r="36" spans="1:17" ht="51.75" customHeight="1" x14ac:dyDescent="0.25">
      <c r="A36" s="37" t="s">
        <v>83</v>
      </c>
      <c r="B36" s="33" t="s">
        <v>84</v>
      </c>
      <c r="C36" s="48">
        <v>61750</v>
      </c>
      <c r="D36" s="20">
        <f t="shared" si="0"/>
        <v>0</v>
      </c>
      <c r="E36" s="20">
        <f t="shared" si="1"/>
        <v>0</v>
      </c>
      <c r="F36" s="48">
        <v>61750</v>
      </c>
    </row>
    <row r="37" spans="1:17" ht="60" customHeight="1" x14ac:dyDescent="0.25">
      <c r="A37" s="37" t="s">
        <v>86</v>
      </c>
      <c r="B37" s="33" t="s">
        <v>85</v>
      </c>
      <c r="C37" s="48">
        <v>4000000</v>
      </c>
      <c r="D37" s="20">
        <f t="shared" si="0"/>
        <v>0</v>
      </c>
      <c r="E37" s="20">
        <f t="shared" si="1"/>
        <v>0</v>
      </c>
      <c r="F37" s="48">
        <v>4000000</v>
      </c>
    </row>
    <row r="38" spans="1:17" ht="96.75" customHeight="1" x14ac:dyDescent="0.25">
      <c r="A38" s="37" t="s">
        <v>144</v>
      </c>
      <c r="B38" s="51" t="s">
        <v>145</v>
      </c>
      <c r="C38" s="48">
        <v>1216266</v>
      </c>
      <c r="D38" s="20">
        <f t="shared" ref="D38" si="2">F38-C38</f>
        <v>0</v>
      </c>
      <c r="E38" s="20">
        <v>0</v>
      </c>
      <c r="F38" s="48">
        <v>1216266</v>
      </c>
    </row>
    <row r="39" spans="1:17" ht="21.75" customHeight="1" x14ac:dyDescent="0.25">
      <c r="A39" s="37" t="s">
        <v>26</v>
      </c>
      <c r="B39" s="39" t="s">
        <v>27</v>
      </c>
      <c r="C39" s="48">
        <f>C40</f>
        <v>12229472</v>
      </c>
      <c r="D39" s="20">
        <f t="shared" si="0"/>
        <v>0</v>
      </c>
      <c r="E39" s="20">
        <f t="shared" si="1"/>
        <v>0</v>
      </c>
      <c r="F39" s="48">
        <f>F40</f>
        <v>12229472</v>
      </c>
    </row>
    <row r="40" spans="1:17" x14ac:dyDescent="0.25">
      <c r="A40" s="37" t="s">
        <v>28</v>
      </c>
      <c r="B40" s="33" t="s">
        <v>29</v>
      </c>
      <c r="C40" s="48">
        <v>12229472</v>
      </c>
      <c r="D40" s="20">
        <f t="shared" si="0"/>
        <v>0</v>
      </c>
      <c r="E40" s="20">
        <f t="shared" si="1"/>
        <v>0</v>
      </c>
      <c r="F40" s="48">
        <v>12229472</v>
      </c>
    </row>
    <row r="41" spans="1:17" ht="30" x14ac:dyDescent="0.25">
      <c r="A41" s="37" t="s">
        <v>128</v>
      </c>
      <c r="B41" s="39" t="s">
        <v>117</v>
      </c>
      <c r="C41" s="48">
        <f>C42+C43</f>
        <v>9359886</v>
      </c>
      <c r="D41" s="20">
        <f t="shared" si="0"/>
        <v>1500404</v>
      </c>
      <c r="E41" s="20">
        <f t="shared" si="1"/>
        <v>16.030152503994174</v>
      </c>
      <c r="F41" s="48">
        <f>F42+F43</f>
        <v>10860290</v>
      </c>
    </row>
    <row r="42" spans="1:17" s="63" customFormat="1" ht="30" x14ac:dyDescent="0.25">
      <c r="A42" s="56" t="s">
        <v>88</v>
      </c>
      <c r="B42" s="57" t="s">
        <v>87</v>
      </c>
      <c r="C42" s="58">
        <v>6624900</v>
      </c>
      <c r="D42" s="59">
        <f t="shared" si="0"/>
        <v>1500000</v>
      </c>
      <c r="E42" s="59">
        <f t="shared" si="1"/>
        <v>22.641851197753923</v>
      </c>
      <c r="F42" s="58">
        <v>8124900</v>
      </c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</row>
    <row r="43" spans="1:17" s="63" customFormat="1" ht="30" x14ac:dyDescent="0.25">
      <c r="A43" s="56" t="s">
        <v>89</v>
      </c>
      <c r="B43" s="57" t="s">
        <v>90</v>
      </c>
      <c r="C43" s="58">
        <v>2734986</v>
      </c>
      <c r="D43" s="59">
        <f t="shared" si="0"/>
        <v>404</v>
      </c>
      <c r="E43" s="59">
        <f t="shared" si="1"/>
        <v>1.4771556417471743E-2</v>
      </c>
      <c r="F43" s="58">
        <v>2735390</v>
      </c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</row>
    <row r="44" spans="1:17" x14ac:dyDescent="0.25">
      <c r="A44" s="37" t="s">
        <v>30</v>
      </c>
      <c r="B44" s="39" t="s">
        <v>31</v>
      </c>
      <c r="C44" s="48">
        <f>C45+C46+C47</f>
        <v>75879299</v>
      </c>
      <c r="D44" s="20">
        <f t="shared" si="0"/>
        <v>8508900</v>
      </c>
      <c r="E44" s="20">
        <f t="shared" si="1"/>
        <v>11.213730374604538</v>
      </c>
      <c r="F44" s="48">
        <f>F45+F46+F47</f>
        <v>84388199</v>
      </c>
    </row>
    <row r="45" spans="1:17" ht="30" x14ac:dyDescent="0.25">
      <c r="A45" s="37" t="s">
        <v>91</v>
      </c>
      <c r="B45" s="33" t="s">
        <v>92</v>
      </c>
      <c r="C45" s="48">
        <v>25430000</v>
      </c>
      <c r="D45" s="20">
        <f t="shared" si="0"/>
        <v>0</v>
      </c>
      <c r="E45" s="20">
        <f t="shared" si="1"/>
        <v>0</v>
      </c>
      <c r="F45" s="48">
        <v>25430000</v>
      </c>
    </row>
    <row r="46" spans="1:17" s="63" customFormat="1" ht="75" x14ac:dyDescent="0.25">
      <c r="A46" s="56" t="s">
        <v>32</v>
      </c>
      <c r="B46" s="64" t="s">
        <v>33</v>
      </c>
      <c r="C46" s="58">
        <v>41749299</v>
      </c>
      <c r="D46" s="59">
        <f t="shared" si="0"/>
        <v>5108900</v>
      </c>
      <c r="E46" s="59">
        <f t="shared" si="1"/>
        <v>12.237091693443759</v>
      </c>
      <c r="F46" s="58">
        <v>46858199</v>
      </c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</row>
    <row r="47" spans="1:17" s="63" customFormat="1" ht="45" x14ac:dyDescent="0.25">
      <c r="A47" s="56" t="s">
        <v>93</v>
      </c>
      <c r="B47" s="57" t="s">
        <v>94</v>
      </c>
      <c r="C47" s="58">
        <v>8700000</v>
      </c>
      <c r="D47" s="59">
        <f t="shared" si="0"/>
        <v>3400000</v>
      </c>
      <c r="E47" s="59">
        <f t="shared" si="1"/>
        <v>39.080459770114942</v>
      </c>
      <c r="F47" s="58">
        <v>12100000</v>
      </c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</row>
    <row r="48" spans="1:17" x14ac:dyDescent="0.25">
      <c r="A48" s="37" t="s">
        <v>34</v>
      </c>
      <c r="B48" s="39" t="s">
        <v>35</v>
      </c>
      <c r="C48" s="48">
        <f>SUM(C49:C69)</f>
        <v>73430848</v>
      </c>
      <c r="D48" s="20">
        <f t="shared" si="0"/>
        <v>1503354</v>
      </c>
      <c r="E48" s="20">
        <f t="shared" si="1"/>
        <v>2.0473057862548529</v>
      </c>
      <c r="F48" s="48">
        <f>SUM(F49:F69)</f>
        <v>74934202</v>
      </c>
    </row>
    <row r="49" spans="1:17" ht="80.25" customHeight="1" x14ac:dyDescent="0.25">
      <c r="A49" s="37" t="s">
        <v>95</v>
      </c>
      <c r="B49" s="51" t="s">
        <v>96</v>
      </c>
      <c r="C49" s="48">
        <v>11500</v>
      </c>
      <c r="D49" s="20">
        <f t="shared" si="0"/>
        <v>0</v>
      </c>
      <c r="E49" s="20">
        <f t="shared" si="1"/>
        <v>0</v>
      </c>
      <c r="F49" s="48">
        <v>11500</v>
      </c>
    </row>
    <row r="50" spans="1:17" ht="90" x14ac:dyDescent="0.25">
      <c r="A50" s="37" t="s">
        <v>97</v>
      </c>
      <c r="B50" s="51" t="s">
        <v>98</v>
      </c>
      <c r="C50" s="48">
        <v>109600</v>
      </c>
      <c r="D50" s="20">
        <f t="shared" si="0"/>
        <v>0</v>
      </c>
      <c r="E50" s="20">
        <f t="shared" si="1"/>
        <v>0</v>
      </c>
      <c r="F50" s="48">
        <v>109600</v>
      </c>
    </row>
    <row r="51" spans="1:17" ht="75" x14ac:dyDescent="0.25">
      <c r="A51" s="37" t="s">
        <v>99</v>
      </c>
      <c r="B51" s="51" t="s">
        <v>100</v>
      </c>
      <c r="C51" s="48">
        <v>1800</v>
      </c>
      <c r="D51" s="20">
        <f t="shared" si="0"/>
        <v>0</v>
      </c>
      <c r="E51" s="20">
        <f t="shared" si="1"/>
        <v>0</v>
      </c>
      <c r="F51" s="48">
        <v>1800</v>
      </c>
    </row>
    <row r="52" spans="1:17" s="46" customFormat="1" ht="126" x14ac:dyDescent="0.2">
      <c r="A52" s="43" t="s">
        <v>135</v>
      </c>
      <c r="B52" s="52" t="s">
        <v>136</v>
      </c>
      <c r="C52" s="49">
        <v>289000</v>
      </c>
      <c r="D52" s="44">
        <f t="shared" ref="D52" si="3">F52-C52</f>
        <v>0</v>
      </c>
      <c r="E52" s="44">
        <f t="shared" si="1"/>
        <v>0</v>
      </c>
      <c r="F52" s="49">
        <v>289000</v>
      </c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</row>
    <row r="53" spans="1:17" ht="90" x14ac:dyDescent="0.25">
      <c r="A53" s="37" t="s">
        <v>129</v>
      </c>
      <c r="B53" s="51" t="s">
        <v>118</v>
      </c>
      <c r="C53" s="48">
        <v>4000</v>
      </c>
      <c r="D53" s="20">
        <f t="shared" si="0"/>
        <v>0</v>
      </c>
      <c r="E53" s="20">
        <f t="shared" si="1"/>
        <v>0</v>
      </c>
      <c r="F53" s="48">
        <v>4000</v>
      </c>
    </row>
    <row r="54" spans="1:17" ht="90" x14ac:dyDescent="0.25">
      <c r="A54" s="37" t="s">
        <v>101</v>
      </c>
      <c r="B54" s="51" t="s">
        <v>102</v>
      </c>
      <c r="C54" s="48">
        <v>1608650</v>
      </c>
      <c r="D54" s="20">
        <f t="shared" si="0"/>
        <v>0</v>
      </c>
      <c r="E54" s="20">
        <f t="shared" si="1"/>
        <v>0</v>
      </c>
      <c r="F54" s="48">
        <v>1608650</v>
      </c>
    </row>
    <row r="55" spans="1:17" ht="75" x14ac:dyDescent="0.25">
      <c r="A55" s="37" t="s">
        <v>121</v>
      </c>
      <c r="B55" s="51" t="s">
        <v>122</v>
      </c>
      <c r="C55" s="48">
        <v>50000</v>
      </c>
      <c r="D55" s="20">
        <f t="shared" si="0"/>
        <v>0</v>
      </c>
      <c r="E55" s="20">
        <f t="shared" si="1"/>
        <v>0</v>
      </c>
      <c r="F55" s="48">
        <v>50000</v>
      </c>
    </row>
    <row r="56" spans="1:17" ht="105" x14ac:dyDescent="0.25">
      <c r="A56" s="37" t="s">
        <v>119</v>
      </c>
      <c r="B56" s="51" t="s">
        <v>120</v>
      </c>
      <c r="C56" s="48">
        <v>75000</v>
      </c>
      <c r="D56" s="20">
        <f t="shared" si="0"/>
        <v>0</v>
      </c>
      <c r="E56" s="20">
        <f t="shared" si="1"/>
        <v>0</v>
      </c>
      <c r="F56" s="48">
        <v>75000</v>
      </c>
    </row>
    <row r="57" spans="1:17" ht="105" x14ac:dyDescent="0.25">
      <c r="A57" s="37" t="s">
        <v>103</v>
      </c>
      <c r="B57" s="51" t="s">
        <v>104</v>
      </c>
      <c r="C57" s="48">
        <v>482900</v>
      </c>
      <c r="D57" s="20">
        <f t="shared" si="0"/>
        <v>0</v>
      </c>
      <c r="E57" s="20">
        <f t="shared" si="1"/>
        <v>0</v>
      </c>
      <c r="F57" s="48">
        <v>482900</v>
      </c>
    </row>
    <row r="58" spans="1:17" ht="120" x14ac:dyDescent="0.25">
      <c r="A58" s="37" t="s">
        <v>105</v>
      </c>
      <c r="B58" s="51" t="s">
        <v>130</v>
      </c>
      <c r="C58" s="48">
        <v>58000</v>
      </c>
      <c r="D58" s="20">
        <f t="shared" si="0"/>
        <v>0</v>
      </c>
      <c r="E58" s="20">
        <f t="shared" si="1"/>
        <v>0</v>
      </c>
      <c r="F58" s="48">
        <v>58000</v>
      </c>
    </row>
    <row r="59" spans="1:17" ht="105" x14ac:dyDescent="0.25">
      <c r="A59" s="37" t="s">
        <v>106</v>
      </c>
      <c r="B59" s="51" t="s">
        <v>131</v>
      </c>
      <c r="C59" s="48">
        <v>90000</v>
      </c>
      <c r="D59" s="20">
        <f t="shared" si="0"/>
        <v>0</v>
      </c>
      <c r="E59" s="20">
        <f t="shared" si="1"/>
        <v>0</v>
      </c>
      <c r="F59" s="48">
        <v>90000</v>
      </c>
    </row>
    <row r="60" spans="1:17" ht="90" x14ac:dyDescent="0.25">
      <c r="A60" s="37" t="s">
        <v>107</v>
      </c>
      <c r="B60" s="51" t="s">
        <v>108</v>
      </c>
      <c r="C60" s="48">
        <v>103000</v>
      </c>
      <c r="D60" s="20">
        <f t="shared" si="0"/>
        <v>0</v>
      </c>
      <c r="E60" s="20">
        <f t="shared" si="1"/>
        <v>0</v>
      </c>
      <c r="F60" s="48">
        <v>103000</v>
      </c>
    </row>
    <row r="61" spans="1:17" ht="120" x14ac:dyDescent="0.25">
      <c r="A61" s="37" t="s">
        <v>109</v>
      </c>
      <c r="B61" s="51" t="s">
        <v>110</v>
      </c>
      <c r="C61" s="48">
        <v>17500</v>
      </c>
      <c r="D61" s="20">
        <f t="shared" si="0"/>
        <v>0</v>
      </c>
      <c r="E61" s="20">
        <f t="shared" si="1"/>
        <v>0</v>
      </c>
      <c r="F61" s="48">
        <v>17500</v>
      </c>
    </row>
    <row r="62" spans="1:17" ht="90" x14ac:dyDescent="0.25">
      <c r="A62" s="37" t="s">
        <v>111</v>
      </c>
      <c r="B62" s="51" t="s">
        <v>112</v>
      </c>
      <c r="C62" s="48">
        <v>13500</v>
      </c>
      <c r="D62" s="20">
        <f t="shared" si="0"/>
        <v>0</v>
      </c>
      <c r="E62" s="20">
        <f t="shared" si="1"/>
        <v>0</v>
      </c>
      <c r="F62" s="48">
        <v>13500</v>
      </c>
    </row>
    <row r="63" spans="1:17" ht="75" x14ac:dyDescent="0.25">
      <c r="A63" s="37" t="s">
        <v>113</v>
      </c>
      <c r="B63" s="51" t="s">
        <v>114</v>
      </c>
      <c r="C63" s="48">
        <v>1107300</v>
      </c>
      <c r="D63" s="20">
        <f t="shared" si="0"/>
        <v>0</v>
      </c>
      <c r="E63" s="20">
        <f t="shared" si="1"/>
        <v>0</v>
      </c>
      <c r="F63" s="48">
        <v>1107300</v>
      </c>
    </row>
    <row r="64" spans="1:17" ht="90" x14ac:dyDescent="0.25">
      <c r="A64" s="37" t="s">
        <v>115</v>
      </c>
      <c r="B64" s="51" t="s">
        <v>116</v>
      </c>
      <c r="C64" s="48">
        <v>4284700</v>
      </c>
      <c r="D64" s="20">
        <f t="shared" si="0"/>
        <v>0</v>
      </c>
      <c r="E64" s="20">
        <f t="shared" si="1"/>
        <v>0</v>
      </c>
      <c r="F64" s="48">
        <v>4284700</v>
      </c>
    </row>
    <row r="65" spans="1:17" ht="60" x14ac:dyDescent="0.25">
      <c r="A65" s="37" t="s">
        <v>49</v>
      </c>
      <c r="B65" s="42" t="s">
        <v>50</v>
      </c>
      <c r="C65" s="48">
        <v>451000</v>
      </c>
      <c r="D65" s="20">
        <f t="shared" si="0"/>
        <v>0</v>
      </c>
      <c r="E65" s="20">
        <f t="shared" si="1"/>
        <v>0</v>
      </c>
      <c r="F65" s="48">
        <v>451000</v>
      </c>
    </row>
    <row r="66" spans="1:17" s="63" customFormat="1" ht="78.75" customHeight="1" x14ac:dyDescent="0.25">
      <c r="A66" s="56" t="s">
        <v>51</v>
      </c>
      <c r="B66" s="65" t="s">
        <v>52</v>
      </c>
      <c r="C66" s="58">
        <v>924400</v>
      </c>
      <c r="D66" s="59">
        <f t="shared" si="0"/>
        <v>83864</v>
      </c>
      <c r="E66" s="59">
        <f t="shared" si="1"/>
        <v>9.0722630895716065</v>
      </c>
      <c r="F66" s="58">
        <v>1008264</v>
      </c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</row>
    <row r="67" spans="1:17" s="63" customFormat="1" ht="75" x14ac:dyDescent="0.25">
      <c r="A67" s="56" t="s">
        <v>132</v>
      </c>
      <c r="B67" s="65" t="s">
        <v>53</v>
      </c>
      <c r="C67" s="58">
        <v>54743800</v>
      </c>
      <c r="D67" s="59">
        <f t="shared" si="0"/>
        <v>1419490</v>
      </c>
      <c r="E67" s="59">
        <f t="shared" si="1"/>
        <v>2.5929694321548737</v>
      </c>
      <c r="F67" s="58">
        <v>56163290</v>
      </c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</row>
    <row r="68" spans="1:17" ht="60" x14ac:dyDescent="0.25">
      <c r="A68" s="53" t="s">
        <v>146</v>
      </c>
      <c r="B68" s="55" t="s">
        <v>147</v>
      </c>
      <c r="C68" s="48">
        <v>5198</v>
      </c>
      <c r="D68" s="20">
        <f t="shared" ref="D68:D72" si="4">F68-C68</f>
        <v>0</v>
      </c>
      <c r="E68" s="20">
        <v>0</v>
      </c>
      <c r="F68" s="48">
        <v>5198</v>
      </c>
    </row>
    <row r="69" spans="1:17" ht="63" customHeight="1" x14ac:dyDescent="0.25">
      <c r="A69" s="37" t="s">
        <v>47</v>
      </c>
      <c r="B69" s="33" t="s">
        <v>48</v>
      </c>
      <c r="C69" s="48">
        <v>9000000</v>
      </c>
      <c r="D69" s="20">
        <f t="shared" si="4"/>
        <v>0</v>
      </c>
      <c r="E69" s="20">
        <f t="shared" si="1"/>
        <v>0</v>
      </c>
      <c r="F69" s="48">
        <v>9000000</v>
      </c>
    </row>
    <row r="70" spans="1:17" ht="15.75" x14ac:dyDescent="0.25">
      <c r="A70" s="53" t="s">
        <v>137</v>
      </c>
      <c r="B70" s="54" t="s">
        <v>138</v>
      </c>
      <c r="C70" s="50">
        <f>C71+C72</f>
        <v>177098</v>
      </c>
      <c r="D70" s="20">
        <f t="shared" si="4"/>
        <v>615742</v>
      </c>
      <c r="E70" s="20">
        <f t="shared" si="1"/>
        <v>347.68433296818711</v>
      </c>
      <c r="F70" s="50">
        <f>F71+F72</f>
        <v>792840</v>
      </c>
    </row>
    <row r="71" spans="1:17" ht="15.75" x14ac:dyDescent="0.25">
      <c r="A71" s="53" t="s">
        <v>148</v>
      </c>
      <c r="B71" s="54" t="s">
        <v>149</v>
      </c>
      <c r="C71" s="50">
        <v>-505742</v>
      </c>
      <c r="D71" s="20">
        <f t="shared" si="4"/>
        <v>505742</v>
      </c>
      <c r="E71" s="20">
        <v>0</v>
      </c>
      <c r="F71" s="50">
        <v>0</v>
      </c>
    </row>
    <row r="72" spans="1:17" ht="30" x14ac:dyDescent="0.25">
      <c r="A72" s="37" t="s">
        <v>139</v>
      </c>
      <c r="B72" s="33" t="s">
        <v>140</v>
      </c>
      <c r="C72" s="48">
        <v>682840</v>
      </c>
      <c r="D72" s="20">
        <f t="shared" si="4"/>
        <v>110000</v>
      </c>
      <c r="E72" s="20">
        <f t="shared" si="1"/>
        <v>16.109191025716129</v>
      </c>
      <c r="F72" s="48">
        <v>792840</v>
      </c>
    </row>
    <row r="73" spans="1:17" x14ac:dyDescent="0.25">
      <c r="A73" s="34" t="s">
        <v>36</v>
      </c>
      <c r="B73" s="35" t="s">
        <v>37</v>
      </c>
      <c r="C73" s="47">
        <f>C74+C79+C82</f>
        <v>7284036872.8600006</v>
      </c>
      <c r="D73" s="19">
        <f>F73-C73</f>
        <v>54486200</v>
      </c>
      <c r="E73" s="19">
        <f>(F73/C73)*100-100</f>
        <v>0.74802202337845358</v>
      </c>
      <c r="F73" s="47">
        <f>F74+F79+F82+F80+F81</f>
        <v>7338523072.8600006</v>
      </c>
    </row>
    <row r="74" spans="1:17" s="28" customFormat="1" ht="30" x14ac:dyDescent="0.25">
      <c r="A74" s="37" t="s">
        <v>38</v>
      </c>
      <c r="B74" s="40" t="s">
        <v>39</v>
      </c>
      <c r="C74" s="48">
        <f>C75+C76+C77+C78</f>
        <v>7408240801.8600006</v>
      </c>
      <c r="D74" s="20">
        <f t="shared" si="0"/>
        <v>54484700</v>
      </c>
      <c r="E74" s="20">
        <f t="shared" si="1"/>
        <v>0.73546070460237445</v>
      </c>
      <c r="F74" s="48">
        <f>F75+F76+F77+F78</f>
        <v>7462725501.8600006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</row>
    <row r="75" spans="1:17" s="61" customFormat="1" x14ac:dyDescent="0.25">
      <c r="A75" s="56" t="s">
        <v>54</v>
      </c>
      <c r="B75" s="57" t="s">
        <v>133</v>
      </c>
      <c r="C75" s="58">
        <v>62662600</v>
      </c>
      <c r="D75" s="59">
        <f t="shared" si="0"/>
        <v>57342200</v>
      </c>
      <c r="E75" s="59">
        <f t="shared" si="1"/>
        <v>91.509449017436225</v>
      </c>
      <c r="F75" s="58">
        <v>120004800</v>
      </c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</row>
    <row r="76" spans="1:17" ht="30" x14ac:dyDescent="0.25">
      <c r="A76" s="37" t="s">
        <v>55</v>
      </c>
      <c r="B76" s="33" t="s">
        <v>40</v>
      </c>
      <c r="C76" s="48">
        <v>3497742101.8600001</v>
      </c>
      <c r="D76" s="20">
        <f t="shared" si="0"/>
        <v>0</v>
      </c>
      <c r="E76" s="20">
        <f t="shared" si="1"/>
        <v>0</v>
      </c>
      <c r="F76" s="48">
        <v>3497742101.8600001</v>
      </c>
    </row>
    <row r="77" spans="1:17" s="63" customFormat="1" ht="18" customHeight="1" x14ac:dyDescent="0.25">
      <c r="A77" s="56" t="s">
        <v>56</v>
      </c>
      <c r="B77" s="57" t="s">
        <v>134</v>
      </c>
      <c r="C77" s="58">
        <v>3745064300</v>
      </c>
      <c r="D77" s="59">
        <f t="shared" si="0"/>
        <v>-12553100</v>
      </c>
      <c r="E77" s="59">
        <f t="shared" si="1"/>
        <v>-0.33519050660892447</v>
      </c>
      <c r="F77" s="58">
        <v>3732511200</v>
      </c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</row>
    <row r="78" spans="1:17" s="63" customFormat="1" x14ac:dyDescent="0.25">
      <c r="A78" s="56" t="s">
        <v>57</v>
      </c>
      <c r="B78" s="57" t="s">
        <v>41</v>
      </c>
      <c r="C78" s="58">
        <v>102771800</v>
      </c>
      <c r="D78" s="59">
        <f t="shared" si="0"/>
        <v>9695600</v>
      </c>
      <c r="E78" s="59">
        <f t="shared" si="1"/>
        <v>9.4341054647286455</v>
      </c>
      <c r="F78" s="58">
        <v>112467400</v>
      </c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</row>
    <row r="79" spans="1:17" ht="29.25" customHeight="1" x14ac:dyDescent="0.25">
      <c r="A79" s="29" t="s">
        <v>150</v>
      </c>
      <c r="B79" s="30" t="s">
        <v>151</v>
      </c>
      <c r="C79" s="21">
        <v>-24110946</v>
      </c>
      <c r="D79" s="20">
        <f t="shared" si="0"/>
        <v>0</v>
      </c>
      <c r="E79" s="20">
        <f t="shared" ref="E79" si="5">(F79/C79)*100-100</f>
        <v>0</v>
      </c>
      <c r="F79" s="21">
        <v>-24110946</v>
      </c>
    </row>
    <row r="80" spans="1:17" ht="29.25" customHeight="1" x14ac:dyDescent="0.25">
      <c r="A80" s="29" t="s">
        <v>152</v>
      </c>
      <c r="B80" s="30" t="s">
        <v>153</v>
      </c>
      <c r="C80" s="21">
        <v>0</v>
      </c>
      <c r="D80" s="20">
        <f t="shared" ref="D80:D81" si="6">F80-C80</f>
        <v>1500</v>
      </c>
      <c r="E80" s="20">
        <v>0</v>
      </c>
      <c r="F80" s="21">
        <v>1500</v>
      </c>
    </row>
    <row r="81" spans="1:17" ht="29.25" customHeight="1" x14ac:dyDescent="0.25">
      <c r="A81" s="29" t="s">
        <v>154</v>
      </c>
      <c r="B81" s="30" t="s">
        <v>155</v>
      </c>
      <c r="C81" s="21">
        <v>0</v>
      </c>
      <c r="D81" s="20">
        <f t="shared" si="6"/>
        <v>492212</v>
      </c>
      <c r="E81" s="20">
        <v>0</v>
      </c>
      <c r="F81" s="21">
        <v>492212</v>
      </c>
    </row>
    <row r="82" spans="1:17" ht="45" x14ac:dyDescent="0.25">
      <c r="A82" s="29" t="s">
        <v>42</v>
      </c>
      <c r="B82" s="30" t="s">
        <v>43</v>
      </c>
      <c r="C82" s="21">
        <v>-100092983</v>
      </c>
      <c r="D82" s="20">
        <f t="shared" si="0"/>
        <v>-492212</v>
      </c>
      <c r="E82" s="20">
        <f t="shared" ref="E82" si="7">(F82/C82)*100-100</f>
        <v>0.49175475167923821</v>
      </c>
      <c r="F82" s="21">
        <v>-100585195</v>
      </c>
    </row>
    <row r="83" spans="1:17" s="11" customFormat="1" ht="14.25" x14ac:dyDescent="0.2">
      <c r="A83" s="31"/>
      <c r="B83" s="32" t="s">
        <v>44</v>
      </c>
      <c r="C83" s="22">
        <f>C9+C73</f>
        <v>11586556486.860001</v>
      </c>
      <c r="D83" s="19">
        <f t="shared" ref="D83" si="8">F83-C83</f>
        <v>70305100</v>
      </c>
      <c r="E83" s="19">
        <f t="shared" ref="E83" si="9">(F83/C83)*100-100</f>
        <v>0.60678166183136284</v>
      </c>
      <c r="F83" s="22">
        <f>F9+F73</f>
        <v>11656861586.860001</v>
      </c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1:17" x14ac:dyDescent="0.25">
      <c r="B84" s="24"/>
    </row>
    <row r="85" spans="1:17" x14ac:dyDescent="0.25">
      <c r="B85" s="24"/>
    </row>
    <row r="86" spans="1:17" x14ac:dyDescent="0.25">
      <c r="B86" s="24"/>
    </row>
    <row r="87" spans="1:17" x14ac:dyDescent="0.25">
      <c r="B87" s="24"/>
    </row>
    <row r="88" spans="1:17" x14ac:dyDescent="0.25">
      <c r="B88" s="24"/>
    </row>
    <row r="89" spans="1:17" x14ac:dyDescent="0.25">
      <c r="A89" s="5"/>
      <c r="B89" s="5"/>
    </row>
  </sheetData>
  <sheetProtection selectLockedCells="1" selectUnlockedCells="1"/>
  <autoFilter ref="A7:F83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2022-06-14T03:56:46Z</cp:lastPrinted>
  <dcterms:created xsi:type="dcterms:W3CDTF">2019-01-29T04:49:08Z</dcterms:created>
  <dcterms:modified xsi:type="dcterms:W3CDTF">2022-08-17T08:29:15Z</dcterms:modified>
</cp:coreProperties>
</file>