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8.06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муниципальные!$A$4:$W$192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муниципальные!$A$1:$X$203</definedName>
  </definedNames>
  <calcPr calcId="162913"/>
</workbook>
</file>

<file path=xl/calcChain.xml><?xml version="1.0" encoding="utf-8"?>
<calcChain xmlns="http://schemas.openxmlformats.org/spreadsheetml/2006/main">
  <c r="P133" i="33" l="1"/>
  <c r="R133" i="33"/>
  <c r="P134" i="33"/>
  <c r="S134" i="33"/>
  <c r="P135" i="33"/>
  <c r="S135" i="33"/>
  <c r="P136" i="33"/>
  <c r="Q136" i="33"/>
  <c r="S136" i="33"/>
  <c r="P137" i="33"/>
  <c r="Q137" i="33"/>
  <c r="S137" i="33"/>
  <c r="P138" i="33"/>
  <c r="Q138" i="33"/>
  <c r="S138" i="33"/>
  <c r="P139" i="33"/>
  <c r="S139" i="33"/>
  <c r="P140" i="33"/>
  <c r="S140" i="33"/>
  <c r="P141" i="33"/>
  <c r="S141" i="33"/>
  <c r="P142" i="33"/>
  <c r="S142" i="33"/>
  <c r="P143" i="33"/>
  <c r="S143" i="33"/>
  <c r="P144" i="33"/>
  <c r="S144" i="33"/>
  <c r="P145" i="33"/>
  <c r="S145" i="33"/>
  <c r="P146" i="33"/>
  <c r="Q146" i="33"/>
  <c r="S146" i="33"/>
  <c r="P147" i="33"/>
  <c r="Q147" i="33"/>
  <c r="S147" i="33"/>
  <c r="P148" i="33"/>
  <c r="Q148" i="33"/>
  <c r="S148" i="33"/>
  <c r="P150" i="33"/>
  <c r="S150" i="33"/>
  <c r="P151" i="33"/>
  <c r="Q151" i="33"/>
  <c r="S151" i="33"/>
  <c r="P152" i="33"/>
  <c r="S152" i="33"/>
  <c r="P153" i="33"/>
  <c r="Q153" i="33"/>
  <c r="S153" i="33"/>
  <c r="P154" i="33"/>
  <c r="S154" i="33"/>
  <c r="P156" i="33"/>
  <c r="S156" i="33"/>
  <c r="P157" i="33"/>
  <c r="S157" i="33"/>
  <c r="P158" i="33"/>
  <c r="S158" i="33"/>
  <c r="P159" i="33"/>
  <c r="S159" i="33"/>
  <c r="P160" i="33"/>
  <c r="S160" i="33"/>
  <c r="P161" i="33"/>
  <c r="S161" i="33"/>
  <c r="P162" i="33"/>
  <c r="S162" i="33"/>
  <c r="P163" i="33"/>
  <c r="S163" i="33"/>
  <c r="P164" i="33"/>
  <c r="S164" i="33"/>
  <c r="P165" i="33"/>
  <c r="S165" i="33"/>
  <c r="P166" i="33"/>
  <c r="S166" i="33"/>
  <c r="P167" i="33"/>
  <c r="S167" i="33"/>
  <c r="P168" i="33"/>
  <c r="S168" i="33"/>
  <c r="P169" i="33"/>
  <c r="S169" i="33"/>
  <c r="P170" i="33"/>
  <c r="S170" i="33"/>
  <c r="P171" i="33"/>
  <c r="Q171" i="33"/>
  <c r="R171" i="33"/>
  <c r="S171" i="33"/>
  <c r="P172" i="33"/>
  <c r="S172" i="33"/>
  <c r="P173" i="33"/>
  <c r="S173" i="33"/>
  <c r="P174" i="33"/>
  <c r="S174" i="33"/>
  <c r="P175" i="33"/>
  <c r="S175" i="33"/>
  <c r="P176" i="33"/>
  <c r="Q176" i="33"/>
  <c r="R176" i="33"/>
  <c r="S176" i="33"/>
  <c r="P177" i="33"/>
  <c r="Q177" i="33"/>
  <c r="R177" i="33"/>
  <c r="S177" i="33"/>
  <c r="P178" i="33"/>
  <c r="R178" i="33"/>
  <c r="P179" i="33"/>
  <c r="Q179" i="33"/>
  <c r="P180" i="33"/>
  <c r="Q180" i="33"/>
  <c r="S180" i="33"/>
  <c r="P181" i="33"/>
  <c r="S181" i="33"/>
  <c r="P182" i="33"/>
  <c r="Q182" i="33"/>
  <c r="S182" i="33"/>
  <c r="P183" i="33"/>
  <c r="Q183" i="33"/>
  <c r="S183" i="33"/>
  <c r="P184" i="33"/>
  <c r="Q184" i="33"/>
  <c r="S184" i="33"/>
  <c r="P185" i="33"/>
  <c r="Q185" i="33"/>
  <c r="S185" i="33"/>
  <c r="P186" i="33"/>
  <c r="S186" i="33"/>
  <c r="P187" i="33"/>
  <c r="Q187" i="33"/>
  <c r="S187" i="33"/>
  <c r="P188" i="33"/>
  <c r="Q188" i="33"/>
  <c r="S188" i="33"/>
  <c r="P189" i="33"/>
  <c r="Q189" i="33"/>
  <c r="P190" i="33"/>
  <c r="Q190" i="33"/>
  <c r="P191" i="33"/>
  <c r="Q191" i="33"/>
  <c r="S191" i="33"/>
  <c r="P192" i="33"/>
  <c r="Q192" i="33"/>
  <c r="S192" i="33"/>
  <c r="P193" i="33"/>
  <c r="Q193" i="33"/>
  <c r="S193" i="33"/>
  <c r="P194" i="33"/>
  <c r="S194" i="33"/>
  <c r="P195" i="33"/>
  <c r="S195" i="33"/>
  <c r="P196" i="33"/>
  <c r="S196" i="33"/>
  <c r="P198" i="33"/>
  <c r="S198" i="33"/>
  <c r="P199" i="33"/>
  <c r="S199" i="33"/>
  <c r="P200" i="33"/>
  <c r="S200" i="33"/>
  <c r="P201" i="33"/>
  <c r="S201" i="33"/>
  <c r="P202" i="33"/>
  <c r="S202" i="33"/>
  <c r="P203" i="33"/>
  <c r="S203" i="33"/>
  <c r="P204" i="33"/>
  <c r="S204" i="33"/>
  <c r="P122" i="33"/>
  <c r="Q122" i="33"/>
  <c r="S122" i="33"/>
  <c r="P123" i="33"/>
  <c r="S123" i="33"/>
  <c r="P124" i="33"/>
  <c r="Q124" i="33"/>
  <c r="S124" i="33"/>
  <c r="P125" i="33"/>
  <c r="S125" i="33"/>
  <c r="P126" i="33"/>
  <c r="S126" i="33"/>
  <c r="P127" i="33"/>
  <c r="Q127" i="33"/>
  <c r="R127" i="33"/>
  <c r="S127" i="33"/>
  <c r="P128" i="33"/>
  <c r="S128" i="33"/>
  <c r="P129" i="33"/>
  <c r="S129" i="33"/>
  <c r="P130" i="33"/>
  <c r="Q130" i="33"/>
  <c r="R130" i="33"/>
  <c r="S130" i="33"/>
  <c r="P131" i="33"/>
  <c r="Q131" i="33"/>
  <c r="R131" i="33"/>
  <c r="S131" i="33"/>
  <c r="P86" i="33"/>
  <c r="Q86" i="33"/>
  <c r="S86" i="33"/>
  <c r="P87" i="33"/>
  <c r="S87" i="33"/>
  <c r="P88" i="33"/>
  <c r="S88" i="33"/>
  <c r="P89" i="33"/>
  <c r="Q89" i="33"/>
  <c r="P90" i="33"/>
  <c r="Q90" i="33"/>
  <c r="P91" i="33"/>
  <c r="Q91" i="33"/>
  <c r="P92" i="33"/>
  <c r="Q92" i="33"/>
  <c r="P93" i="33"/>
  <c r="Q93" i="33"/>
  <c r="P94" i="33"/>
  <c r="Q94" i="33"/>
  <c r="P95" i="33"/>
  <c r="Q95" i="33"/>
  <c r="P96" i="33"/>
  <c r="Q96" i="33"/>
  <c r="P97" i="33"/>
  <c r="Q97" i="33"/>
  <c r="P98" i="33"/>
  <c r="S98" i="33"/>
  <c r="P99" i="33"/>
  <c r="Q99" i="33"/>
  <c r="S99" i="33"/>
  <c r="P100" i="33"/>
  <c r="S100" i="33"/>
  <c r="P101" i="33"/>
  <c r="Q101" i="33"/>
  <c r="P102" i="33"/>
  <c r="S102" i="33"/>
  <c r="P103" i="33"/>
  <c r="S103" i="33"/>
  <c r="P104" i="33"/>
  <c r="S104" i="33"/>
  <c r="P105" i="33"/>
  <c r="S105" i="33"/>
  <c r="P106" i="33"/>
  <c r="R106" i="33"/>
  <c r="P107" i="33"/>
  <c r="Q107" i="33"/>
  <c r="R107" i="33"/>
  <c r="S107" i="33"/>
  <c r="P108" i="33"/>
  <c r="Q108" i="33"/>
  <c r="P109" i="33"/>
  <c r="Q109" i="33"/>
  <c r="P110" i="33"/>
  <c r="Q110" i="33"/>
  <c r="S110" i="33"/>
  <c r="P111" i="33"/>
  <c r="Q111" i="33"/>
  <c r="S111" i="33"/>
  <c r="P112" i="33"/>
  <c r="Q112" i="33"/>
  <c r="S112" i="33"/>
  <c r="P113" i="33"/>
  <c r="Q113" i="33"/>
  <c r="S113" i="33"/>
  <c r="P114" i="33"/>
  <c r="S114" i="33"/>
  <c r="P115" i="33"/>
  <c r="S115" i="33"/>
  <c r="P116" i="33"/>
  <c r="S116" i="33"/>
  <c r="P117" i="33"/>
  <c r="S117" i="33"/>
  <c r="P118" i="33"/>
  <c r="S118" i="33"/>
  <c r="P119" i="33"/>
  <c r="S119" i="33"/>
  <c r="P72" i="33"/>
  <c r="Q72" i="33"/>
  <c r="R72" i="33"/>
  <c r="S72" i="33"/>
  <c r="P73" i="33"/>
  <c r="Q73" i="33"/>
  <c r="S73" i="33"/>
  <c r="P74" i="33"/>
  <c r="S74" i="33"/>
  <c r="P75" i="33"/>
  <c r="Q75" i="33"/>
  <c r="P76" i="33"/>
  <c r="S76" i="33"/>
  <c r="P77" i="33"/>
  <c r="S77" i="33"/>
  <c r="P78" i="33"/>
  <c r="S78" i="33"/>
  <c r="P79" i="33"/>
  <c r="S79" i="33"/>
  <c r="P80" i="33"/>
  <c r="S80" i="33"/>
  <c r="P81" i="33"/>
  <c r="S81" i="33"/>
  <c r="P82" i="33"/>
  <c r="S82" i="33"/>
  <c r="P68" i="33"/>
  <c r="S68" i="33"/>
  <c r="P69" i="33"/>
  <c r="Q69" i="33"/>
  <c r="S69" i="33"/>
  <c r="P70" i="33"/>
  <c r="Q70" i="33"/>
  <c r="P71" i="33"/>
  <c r="Q71" i="33"/>
  <c r="R71" i="33"/>
  <c r="S71" i="33"/>
  <c r="P63" i="33"/>
  <c r="S63" i="33"/>
  <c r="P54" i="33"/>
  <c r="S54" i="33"/>
  <c r="P55" i="33"/>
  <c r="S55" i="33"/>
  <c r="P56" i="33"/>
  <c r="Q56" i="33"/>
  <c r="S56" i="33"/>
  <c r="P57" i="33"/>
  <c r="Q57" i="33"/>
  <c r="S57" i="33"/>
  <c r="P58" i="33"/>
  <c r="Q58" i="33"/>
  <c r="R58" i="33"/>
  <c r="S58" i="33"/>
  <c r="P59" i="33"/>
  <c r="Q59" i="33"/>
  <c r="S59" i="33"/>
  <c r="P60" i="33"/>
  <c r="Q60" i="33"/>
  <c r="P61" i="33"/>
  <c r="S61" i="33"/>
  <c r="P62" i="33"/>
  <c r="S62" i="33"/>
  <c r="P25" i="33"/>
  <c r="S25" i="33"/>
  <c r="P26" i="33"/>
  <c r="Q26" i="33"/>
  <c r="S26" i="33"/>
  <c r="P28" i="33"/>
  <c r="S28" i="33"/>
  <c r="P29" i="33"/>
  <c r="S29" i="33"/>
  <c r="P30" i="33"/>
  <c r="S30" i="33"/>
  <c r="P31" i="33"/>
  <c r="Q31" i="33"/>
  <c r="S31" i="33"/>
  <c r="P32" i="33"/>
  <c r="Q32" i="33"/>
  <c r="S32" i="33"/>
  <c r="P33" i="33"/>
  <c r="Q33" i="33"/>
  <c r="S33" i="33"/>
  <c r="P34" i="33"/>
  <c r="S34" i="33"/>
  <c r="P35" i="33"/>
  <c r="S35" i="33"/>
  <c r="P36" i="33"/>
  <c r="S36" i="33"/>
  <c r="P37" i="33"/>
  <c r="S37" i="33"/>
  <c r="P38" i="33"/>
  <c r="Q38" i="33"/>
  <c r="S38" i="33"/>
  <c r="P39" i="33"/>
  <c r="Q39" i="33"/>
  <c r="S39" i="33"/>
  <c r="S23" i="33"/>
  <c r="S24" i="33"/>
  <c r="R11" i="33"/>
  <c r="Q11" i="33"/>
  <c r="Q16" i="33"/>
  <c r="Q21" i="33"/>
  <c r="P18" i="33"/>
  <c r="P19" i="33"/>
  <c r="P20" i="33"/>
  <c r="P21" i="33"/>
  <c r="Q7" i="33"/>
  <c r="U123" i="33" l="1"/>
  <c r="W123" i="33"/>
  <c r="U124" i="33"/>
  <c r="W124" i="33"/>
  <c r="W125" i="33"/>
  <c r="W126" i="33"/>
  <c r="W128" i="33"/>
  <c r="W129" i="33"/>
  <c r="U130" i="33"/>
  <c r="V130" i="33"/>
  <c r="W130" i="33"/>
  <c r="U132" i="33"/>
  <c r="V132" i="33"/>
  <c r="W132" i="33"/>
  <c r="U133" i="33"/>
  <c r="V133" i="33"/>
  <c r="W135" i="33"/>
  <c r="U138" i="33"/>
  <c r="W138" i="33"/>
  <c r="W139" i="33"/>
  <c r="W140" i="33"/>
  <c r="W141" i="33"/>
  <c r="W143" i="33"/>
  <c r="W144" i="33"/>
  <c r="W145" i="33"/>
  <c r="U148" i="33"/>
  <c r="W148" i="33"/>
  <c r="W149" i="33"/>
  <c r="W150" i="33"/>
  <c r="W152" i="33"/>
  <c r="U153" i="33"/>
  <c r="W153" i="33"/>
  <c r="W154" i="33"/>
  <c r="U155" i="33"/>
  <c r="W155" i="33"/>
  <c r="W158" i="33"/>
  <c r="W160" i="33"/>
  <c r="W161" i="33"/>
  <c r="W162" i="33"/>
  <c r="W163" i="33"/>
  <c r="W164" i="33"/>
  <c r="W165" i="33"/>
  <c r="W166" i="33"/>
  <c r="W168" i="33"/>
  <c r="W169" i="33"/>
  <c r="W170" i="33"/>
  <c r="W173" i="33"/>
  <c r="W174" i="33"/>
  <c r="W175" i="33"/>
  <c r="U177" i="33"/>
  <c r="V177" i="33"/>
  <c r="W177" i="33"/>
  <c r="V178" i="33"/>
  <c r="U179" i="33"/>
  <c r="W181" i="33"/>
  <c r="U182" i="33"/>
  <c r="W182" i="33"/>
  <c r="U183" i="33"/>
  <c r="W183" i="33"/>
  <c r="U185" i="33"/>
  <c r="W185" i="33"/>
  <c r="W186" i="33"/>
  <c r="U189" i="33"/>
  <c r="U190" i="33"/>
  <c r="U191" i="33"/>
  <c r="W191" i="33"/>
  <c r="U193" i="33"/>
  <c r="W193" i="33"/>
  <c r="W195" i="33"/>
  <c r="W196" i="33"/>
  <c r="W197" i="33"/>
  <c r="W198" i="33"/>
  <c r="W199" i="33"/>
  <c r="W200" i="33"/>
  <c r="W201" i="33"/>
  <c r="W203" i="33"/>
  <c r="W204" i="33"/>
  <c r="W87" i="33"/>
  <c r="W88" i="33"/>
  <c r="U89" i="33"/>
  <c r="U90" i="33"/>
  <c r="U91" i="33"/>
  <c r="U92" i="33"/>
  <c r="U93" i="33"/>
  <c r="U94" i="33"/>
  <c r="U95" i="33"/>
  <c r="U96" i="33"/>
  <c r="U97" i="33"/>
  <c r="W98" i="33"/>
  <c r="W100" i="33"/>
  <c r="U101" i="33"/>
  <c r="W102" i="33"/>
  <c r="W103" i="33"/>
  <c r="W105" i="33"/>
  <c r="V106" i="33"/>
  <c r="U107" i="33"/>
  <c r="V107" i="33"/>
  <c r="W107" i="33"/>
  <c r="U109" i="33"/>
  <c r="W109" i="33"/>
  <c r="U111" i="33"/>
  <c r="W111" i="33"/>
  <c r="U113" i="33"/>
  <c r="W113" i="33"/>
  <c r="W114" i="33"/>
  <c r="W116" i="33"/>
  <c r="W117" i="33"/>
  <c r="W119" i="33"/>
  <c r="W68" i="33"/>
  <c r="U69" i="33"/>
  <c r="W69" i="33"/>
  <c r="U70" i="33"/>
  <c r="U71" i="33"/>
  <c r="V71" i="33"/>
  <c r="W71" i="33"/>
  <c r="U72" i="33"/>
  <c r="V72" i="33"/>
  <c r="W72" i="33"/>
  <c r="W74" i="33"/>
  <c r="U75" i="33"/>
  <c r="W77" i="33"/>
  <c r="W78" i="33"/>
  <c r="W79" i="33"/>
  <c r="W81" i="33"/>
  <c r="W82" i="33"/>
  <c r="W54" i="33"/>
  <c r="W55" i="33"/>
  <c r="U56" i="33"/>
  <c r="W56" i="33"/>
  <c r="U57" i="33"/>
  <c r="W57" i="33"/>
  <c r="U58" i="33"/>
  <c r="V58" i="33"/>
  <c r="W58" i="33"/>
  <c r="U60" i="33"/>
  <c r="W61" i="33"/>
  <c r="W63" i="33"/>
  <c r="W9" i="33"/>
  <c r="W10" i="33"/>
  <c r="U11" i="33"/>
  <c r="V11" i="33"/>
  <c r="W11" i="33"/>
  <c r="W13" i="33"/>
  <c r="W14" i="33"/>
  <c r="W15" i="33"/>
  <c r="W17" i="33"/>
  <c r="W18" i="33"/>
  <c r="W19" i="33"/>
  <c r="W20" i="33"/>
  <c r="U21" i="33"/>
  <c r="W21" i="33"/>
  <c r="W22" i="33"/>
  <c r="U24" i="33"/>
  <c r="W24" i="33"/>
  <c r="W25" i="33"/>
  <c r="W26" i="33"/>
  <c r="U27" i="33"/>
  <c r="V27" i="33"/>
  <c r="W27" i="33"/>
  <c r="U28" i="33"/>
  <c r="V28" i="33"/>
  <c r="W28" i="33"/>
  <c r="W30" i="33"/>
  <c r="U32" i="33"/>
  <c r="W32" i="33"/>
  <c r="W35" i="33"/>
  <c r="W37" i="33"/>
  <c r="U39" i="33"/>
  <c r="W39" i="33"/>
  <c r="Q132" i="33"/>
  <c r="R132" i="33"/>
  <c r="S132" i="33"/>
  <c r="S48" i="33"/>
  <c r="S50" i="33"/>
  <c r="S42" i="33"/>
  <c r="S43" i="33"/>
  <c r="S44" i="33"/>
  <c r="S9" i="33"/>
  <c r="S10" i="33"/>
  <c r="S11" i="33"/>
  <c r="S13" i="33"/>
  <c r="S14" i="33"/>
  <c r="S15" i="33"/>
  <c r="S17" i="33"/>
  <c r="S19" i="33"/>
  <c r="S21" i="33"/>
  <c r="Q24" i="33"/>
  <c r="E202" i="33"/>
  <c r="F202" i="33"/>
  <c r="G202" i="33"/>
  <c r="I202" i="33"/>
  <c r="J202" i="33"/>
  <c r="K202" i="33"/>
  <c r="M202" i="33"/>
  <c r="N202" i="33"/>
  <c r="O202" i="33"/>
  <c r="L204" i="33"/>
  <c r="D204" i="33"/>
  <c r="H204" i="33"/>
  <c r="E180" i="33"/>
  <c r="F180" i="33"/>
  <c r="G180" i="33"/>
  <c r="I180" i="33"/>
  <c r="J180" i="33"/>
  <c r="K180" i="33"/>
  <c r="M180" i="33"/>
  <c r="U180" i="33" s="1"/>
  <c r="N180" i="33"/>
  <c r="O180" i="33"/>
  <c r="L183" i="33"/>
  <c r="H183" i="33"/>
  <c r="D182" i="33"/>
  <c r="D183" i="33"/>
  <c r="H182" i="33"/>
  <c r="L182" i="33"/>
  <c r="T182" i="33" s="1"/>
  <c r="E99" i="33"/>
  <c r="F99" i="33"/>
  <c r="G99" i="33"/>
  <c r="I99" i="33"/>
  <c r="J99" i="33"/>
  <c r="K99" i="33"/>
  <c r="M99" i="33"/>
  <c r="N99" i="33"/>
  <c r="O99" i="33"/>
  <c r="D103" i="33"/>
  <c r="H103" i="33"/>
  <c r="L103" i="33"/>
  <c r="T103" i="33" s="1"/>
  <c r="L102" i="33"/>
  <c r="H102" i="33"/>
  <c r="D102" i="33"/>
  <c r="D101" i="33"/>
  <c r="H101" i="33"/>
  <c r="L101" i="33"/>
  <c r="T101" i="33" s="1"/>
  <c r="W180" i="33" l="1"/>
  <c r="T102" i="33"/>
  <c r="W99" i="33"/>
  <c r="U99" i="33"/>
  <c r="T183" i="33"/>
  <c r="T204" i="33"/>
  <c r="W202" i="33"/>
  <c r="L19" i="33"/>
  <c r="H19" i="33"/>
  <c r="D19" i="33"/>
  <c r="T19" i="33" l="1"/>
  <c r="H203" i="33"/>
  <c r="H202" i="33" s="1"/>
  <c r="D203" i="33"/>
  <c r="D202" i="33" s="1"/>
  <c r="W44" i="33"/>
  <c r="L203" i="33"/>
  <c r="H200" i="33"/>
  <c r="L200" i="33"/>
  <c r="T200" i="33" s="1"/>
  <c r="D200" i="33"/>
  <c r="E167" i="33"/>
  <c r="F167" i="33"/>
  <c r="G167" i="33"/>
  <c r="I167" i="33"/>
  <c r="J167" i="33"/>
  <c r="K167" i="33"/>
  <c r="M167" i="33"/>
  <c r="N167" i="33"/>
  <c r="O167" i="33"/>
  <c r="L170" i="33"/>
  <c r="H170" i="33"/>
  <c r="D170" i="33"/>
  <c r="E137" i="33"/>
  <c r="F137" i="33"/>
  <c r="G137" i="33"/>
  <c r="I137" i="33"/>
  <c r="J137" i="33"/>
  <c r="K137" i="33"/>
  <c r="M137" i="33"/>
  <c r="N137" i="33"/>
  <c r="O137" i="33"/>
  <c r="L140" i="33"/>
  <c r="L141" i="33"/>
  <c r="D140" i="33"/>
  <c r="D141" i="33"/>
  <c r="H140" i="33"/>
  <c r="H141" i="33"/>
  <c r="E127" i="33"/>
  <c r="F127" i="33"/>
  <c r="G127" i="33"/>
  <c r="I127" i="33"/>
  <c r="J127" i="33"/>
  <c r="K127" i="33"/>
  <c r="M127" i="33"/>
  <c r="N127" i="33"/>
  <c r="O127" i="33"/>
  <c r="L128" i="33"/>
  <c r="L129" i="33"/>
  <c r="H128" i="33"/>
  <c r="H129" i="33"/>
  <c r="D128" i="33"/>
  <c r="D129" i="33"/>
  <c r="E122" i="33"/>
  <c r="F122" i="33"/>
  <c r="G122" i="33"/>
  <c r="I122" i="33"/>
  <c r="J122" i="33"/>
  <c r="K122" i="33"/>
  <c r="M122" i="33"/>
  <c r="N122" i="33"/>
  <c r="O122" i="33"/>
  <c r="D126" i="33"/>
  <c r="H126" i="33"/>
  <c r="L126" i="33"/>
  <c r="D125" i="33"/>
  <c r="H125" i="33"/>
  <c r="L125" i="33"/>
  <c r="T125" i="33" l="1"/>
  <c r="W122" i="33"/>
  <c r="U122" i="33"/>
  <c r="T128" i="33"/>
  <c r="V127" i="33"/>
  <c r="T141" i="33"/>
  <c r="W137" i="33"/>
  <c r="U137" i="33"/>
  <c r="W167" i="33"/>
  <c r="T203" i="33"/>
  <c r="L202" i="33"/>
  <c r="T126" i="33"/>
  <c r="T129" i="33"/>
  <c r="W127" i="33"/>
  <c r="U127" i="33"/>
  <c r="T140" i="33"/>
  <c r="T170" i="33"/>
  <c r="L79" i="33"/>
  <c r="T79" i="33" s="1"/>
  <c r="H79" i="33"/>
  <c r="D79" i="33"/>
  <c r="T202" i="33" l="1"/>
  <c r="E41" i="33"/>
  <c r="F41" i="33"/>
  <c r="G41" i="33"/>
  <c r="I41" i="33"/>
  <c r="J41" i="33"/>
  <c r="K41" i="33"/>
  <c r="M41" i="33"/>
  <c r="N41" i="33"/>
  <c r="O41" i="33"/>
  <c r="S41" i="33" s="1"/>
  <c r="L44" i="33"/>
  <c r="H44" i="33"/>
  <c r="D44" i="33"/>
  <c r="E29" i="33"/>
  <c r="F29" i="33"/>
  <c r="G29" i="33"/>
  <c r="I29" i="33"/>
  <c r="J29" i="33"/>
  <c r="K29" i="33"/>
  <c r="M29" i="33"/>
  <c r="N29" i="33"/>
  <c r="O29" i="33"/>
  <c r="L26" i="33"/>
  <c r="D26" i="33"/>
  <c r="H26" i="33"/>
  <c r="T26" i="33" s="1"/>
  <c r="P44" i="33" l="1"/>
  <c r="W29" i="33"/>
  <c r="T44" i="33"/>
  <c r="D158" i="33" l="1"/>
  <c r="D157" i="33" s="1"/>
  <c r="D190" i="33"/>
  <c r="H190" i="33"/>
  <c r="L190" i="33"/>
  <c r="T190" i="33" s="1"/>
  <c r="D169" i="33"/>
  <c r="H169" i="33"/>
  <c r="L169" i="33"/>
  <c r="E159" i="33"/>
  <c r="F159" i="33"/>
  <c r="G159" i="33"/>
  <c r="I159" i="33"/>
  <c r="J159" i="33"/>
  <c r="K159" i="33"/>
  <c r="M159" i="33"/>
  <c r="N159" i="33"/>
  <c r="O159" i="33"/>
  <c r="E157" i="33"/>
  <c r="F157" i="33"/>
  <c r="G157" i="33"/>
  <c r="I157" i="33"/>
  <c r="J157" i="33"/>
  <c r="K157" i="33"/>
  <c r="M157" i="33"/>
  <c r="N157" i="33"/>
  <c r="O157" i="33"/>
  <c r="E142" i="33"/>
  <c r="F142" i="33"/>
  <c r="G142" i="33"/>
  <c r="I142" i="33"/>
  <c r="J142" i="33"/>
  <c r="K142" i="33"/>
  <c r="M142" i="33"/>
  <c r="N142" i="33"/>
  <c r="O142" i="33"/>
  <c r="L145" i="33"/>
  <c r="H144" i="33"/>
  <c r="H145" i="33"/>
  <c r="D144" i="33"/>
  <c r="D145" i="33"/>
  <c r="L144" i="33"/>
  <c r="E112" i="33"/>
  <c r="F112" i="33"/>
  <c r="G112" i="33"/>
  <c r="I112" i="33"/>
  <c r="J112" i="33"/>
  <c r="K112" i="33"/>
  <c r="M112" i="33"/>
  <c r="N112" i="33"/>
  <c r="O112" i="33"/>
  <c r="D114" i="33"/>
  <c r="H114" i="33"/>
  <c r="L114" i="33"/>
  <c r="T114" i="33" l="1"/>
  <c r="T144" i="33"/>
  <c r="W142" i="33"/>
  <c r="W159" i="33"/>
  <c r="W112" i="33"/>
  <c r="U112" i="33"/>
  <c r="T145" i="33"/>
  <c r="W157" i="33"/>
  <c r="T169" i="33"/>
  <c r="E67" i="33"/>
  <c r="F67" i="33"/>
  <c r="G67" i="33"/>
  <c r="I67" i="33"/>
  <c r="J67" i="33"/>
  <c r="K67" i="33"/>
  <c r="M67" i="33"/>
  <c r="N67" i="33"/>
  <c r="R67" i="33" s="1"/>
  <c r="O67" i="33"/>
  <c r="S67" i="33" l="1"/>
  <c r="Q67" i="33"/>
  <c r="V67" i="33"/>
  <c r="W67" i="33"/>
  <c r="U67" i="33"/>
  <c r="E76" i="33"/>
  <c r="F76" i="33"/>
  <c r="G76" i="33"/>
  <c r="I76" i="33"/>
  <c r="J76" i="33"/>
  <c r="K76" i="33"/>
  <c r="M76" i="33"/>
  <c r="N76" i="33"/>
  <c r="O76" i="33"/>
  <c r="L78" i="33"/>
  <c r="H78" i="33"/>
  <c r="D78" i="33"/>
  <c r="L72" i="33"/>
  <c r="D72" i="33"/>
  <c r="H72" i="33"/>
  <c r="E38" i="33"/>
  <c r="F38" i="33"/>
  <c r="G38" i="33"/>
  <c r="I38" i="33"/>
  <c r="J38" i="33"/>
  <c r="K38" i="33"/>
  <c r="M38" i="33"/>
  <c r="N38" i="33"/>
  <c r="O38" i="33"/>
  <c r="H11" i="33"/>
  <c r="W38" i="33" l="1"/>
  <c r="U38" i="33"/>
  <c r="T78" i="33"/>
  <c r="T72" i="33"/>
  <c r="W76" i="33"/>
  <c r="K23" i="33"/>
  <c r="E36" i="33" l="1"/>
  <c r="F36" i="33"/>
  <c r="G36" i="33"/>
  <c r="I36" i="33"/>
  <c r="J36" i="33"/>
  <c r="K36" i="33"/>
  <c r="M36" i="33"/>
  <c r="N36" i="33"/>
  <c r="O36" i="33"/>
  <c r="L37" i="33"/>
  <c r="H37" i="33"/>
  <c r="D37" i="33"/>
  <c r="W36" i="33" l="1"/>
  <c r="T37" i="33"/>
  <c r="L70" i="33"/>
  <c r="H70" i="33"/>
  <c r="D70" i="33"/>
  <c r="T70" i="33" l="1"/>
  <c r="L107" i="33"/>
  <c r="H107" i="33"/>
  <c r="D107" i="33"/>
  <c r="L106" i="33"/>
  <c r="H106" i="33"/>
  <c r="D106" i="33"/>
  <c r="T107" i="33" l="1"/>
  <c r="T106" i="33"/>
  <c r="E23" i="33"/>
  <c r="Q23" i="33" s="1"/>
  <c r="F23" i="33"/>
  <c r="G23" i="33"/>
  <c r="I23" i="33"/>
  <c r="J23" i="33"/>
  <c r="M23" i="33"/>
  <c r="U23" i="33" s="1"/>
  <c r="N23" i="33"/>
  <c r="V23" i="33" s="1"/>
  <c r="O23" i="33"/>
  <c r="W23" i="33" s="1"/>
  <c r="L24" i="33"/>
  <c r="D24" i="33"/>
  <c r="H24" i="33"/>
  <c r="T24" i="33" l="1"/>
  <c r="P24" i="33"/>
  <c r="E49" i="33"/>
  <c r="F49" i="33"/>
  <c r="G49" i="33"/>
  <c r="I49" i="33"/>
  <c r="J49" i="33"/>
  <c r="K49" i="33"/>
  <c r="M49" i="33"/>
  <c r="N49" i="33"/>
  <c r="O49" i="33"/>
  <c r="S49" i="33" s="1"/>
  <c r="W48" i="33" l="1"/>
  <c r="W50" i="33"/>
  <c r="W42" i="33"/>
  <c r="W43" i="33"/>
  <c r="L10" i="33"/>
  <c r="L11" i="33"/>
  <c r="T11" i="33" s="1"/>
  <c r="H10" i="33"/>
  <c r="D10" i="33"/>
  <c r="I8" i="33"/>
  <c r="J8" i="33"/>
  <c r="K8" i="33"/>
  <c r="M8" i="33"/>
  <c r="N8" i="33"/>
  <c r="V8" i="33" s="1"/>
  <c r="O8" i="33"/>
  <c r="E8" i="33"/>
  <c r="F8" i="33"/>
  <c r="G8" i="33"/>
  <c r="D11" i="33"/>
  <c r="P11" i="33" s="1"/>
  <c r="E115" i="33"/>
  <c r="F115" i="33"/>
  <c r="G115" i="33"/>
  <c r="I115" i="33"/>
  <c r="J115" i="33"/>
  <c r="K115" i="33"/>
  <c r="M115" i="33"/>
  <c r="N115" i="33"/>
  <c r="O115" i="33"/>
  <c r="W115" i="33" l="1"/>
  <c r="T10" i="33"/>
  <c r="W8" i="33"/>
  <c r="U8" i="33"/>
  <c r="Q8" i="33"/>
  <c r="R8" i="33"/>
  <c r="P10" i="33"/>
  <c r="S8" i="33"/>
  <c r="D124" i="33"/>
  <c r="L124" i="33"/>
  <c r="L123" i="33"/>
  <c r="H124" i="33"/>
  <c r="H132" i="33"/>
  <c r="H123" i="33"/>
  <c r="D123" i="33"/>
  <c r="D122" i="33" s="1"/>
  <c r="D39" i="33"/>
  <c r="I80" i="33"/>
  <c r="G80" i="33"/>
  <c r="K80" i="33"/>
  <c r="O80" i="33"/>
  <c r="O73" i="33"/>
  <c r="L75" i="33"/>
  <c r="O53" i="33"/>
  <c r="N53" i="33"/>
  <c r="M53" i="33"/>
  <c r="K53" i="33"/>
  <c r="J53" i="33"/>
  <c r="I53" i="33"/>
  <c r="G53" i="33"/>
  <c r="F53" i="33"/>
  <c r="E53" i="33"/>
  <c r="L58" i="33"/>
  <c r="H58" i="33"/>
  <c r="D58" i="33"/>
  <c r="H57" i="33"/>
  <c r="K156" i="33"/>
  <c r="G156" i="33"/>
  <c r="L158" i="33"/>
  <c r="H158" i="33"/>
  <c r="H157" i="33" s="1"/>
  <c r="O151" i="33"/>
  <c r="N151" i="33"/>
  <c r="M151" i="33"/>
  <c r="K151" i="33"/>
  <c r="J151" i="33"/>
  <c r="I151" i="33"/>
  <c r="G151" i="33"/>
  <c r="F151" i="33"/>
  <c r="E151" i="33"/>
  <c r="L155" i="33"/>
  <c r="H155" i="33"/>
  <c r="D155" i="33"/>
  <c r="O147" i="33"/>
  <c r="N147" i="33"/>
  <c r="M147" i="33"/>
  <c r="K147" i="33"/>
  <c r="K146" i="33" s="1"/>
  <c r="J147" i="33"/>
  <c r="I147" i="33"/>
  <c r="I146" i="33" s="1"/>
  <c r="G147" i="33"/>
  <c r="F147" i="33"/>
  <c r="F146" i="33" s="1"/>
  <c r="E147" i="33"/>
  <c r="E146" i="33" s="1"/>
  <c r="L150" i="33"/>
  <c r="D150" i="33"/>
  <c r="H150" i="33"/>
  <c r="L148" i="33"/>
  <c r="H148" i="33"/>
  <c r="D148" i="33"/>
  <c r="H32" i="33"/>
  <c r="L28" i="33"/>
  <c r="L27" i="33"/>
  <c r="K16" i="33"/>
  <c r="L22" i="33"/>
  <c r="T148" i="33" l="1"/>
  <c r="U147" i="33"/>
  <c r="W147" i="33"/>
  <c r="U151" i="33"/>
  <c r="W151" i="33"/>
  <c r="T158" i="33"/>
  <c r="T58" i="33"/>
  <c r="R53" i="33"/>
  <c r="W80" i="33"/>
  <c r="T124" i="33"/>
  <c r="T150" i="33"/>
  <c r="T155" i="33"/>
  <c r="Q53" i="33"/>
  <c r="S53" i="33"/>
  <c r="O66" i="33"/>
  <c r="T123" i="33"/>
  <c r="D38" i="33"/>
  <c r="L122" i="33"/>
  <c r="H122" i="33"/>
  <c r="L157" i="33"/>
  <c r="U53" i="33"/>
  <c r="W53" i="33"/>
  <c r="N146" i="33"/>
  <c r="V53" i="33"/>
  <c r="J146" i="33"/>
  <c r="G146" i="33"/>
  <c r="M146" i="33"/>
  <c r="O156" i="33"/>
  <c r="O146" i="33"/>
  <c r="F86" i="33"/>
  <c r="W146" i="33" l="1"/>
  <c r="U146" i="33"/>
  <c r="W156" i="33"/>
  <c r="T157" i="33"/>
  <c r="T122" i="33"/>
  <c r="L111" i="33"/>
  <c r="H111" i="33"/>
  <c r="L109" i="33"/>
  <c r="T111" i="33" l="1"/>
  <c r="L96" i="33"/>
  <c r="H96" i="33"/>
  <c r="T96" i="33" l="1"/>
  <c r="O31" i="33"/>
  <c r="W31" i="33" s="1"/>
  <c r="N31" i="33"/>
  <c r="M31" i="33"/>
  <c r="U31" i="33" s="1"/>
  <c r="K31" i="33"/>
  <c r="J31" i="33"/>
  <c r="I31" i="33"/>
  <c r="G31" i="33"/>
  <c r="F31" i="33"/>
  <c r="E31" i="33"/>
  <c r="O172" i="33" l="1"/>
  <c r="N172" i="33"/>
  <c r="M172" i="33"/>
  <c r="K172" i="33"/>
  <c r="J172" i="33"/>
  <c r="I172" i="33"/>
  <c r="G172" i="33"/>
  <c r="F172" i="33"/>
  <c r="E172" i="33"/>
  <c r="L175" i="33"/>
  <c r="H175" i="33"/>
  <c r="D175" i="33"/>
  <c r="W172" i="33" l="1"/>
  <c r="T175" i="33"/>
  <c r="L199" i="33"/>
  <c r="L197" i="33"/>
  <c r="L196" i="33"/>
  <c r="D186" i="33"/>
  <c r="D185" i="33"/>
  <c r="H185" i="33"/>
  <c r="L185" i="33"/>
  <c r="D181" i="33"/>
  <c r="D180" i="33" s="1"/>
  <c r="H181" i="33"/>
  <c r="H180" i="33" s="1"/>
  <c r="L181" i="33"/>
  <c r="D177" i="33"/>
  <c r="L177" i="33"/>
  <c r="L173" i="33"/>
  <c r="L168" i="33"/>
  <c r="T185" i="33" l="1"/>
  <c r="L167" i="33"/>
  <c r="T181" i="33"/>
  <c r="L180" i="33"/>
  <c r="L166" i="33"/>
  <c r="D166" i="33"/>
  <c r="L165" i="33"/>
  <c r="L163" i="33"/>
  <c r="H163" i="33"/>
  <c r="D163" i="33"/>
  <c r="L162" i="33"/>
  <c r="H162" i="33"/>
  <c r="D160" i="33"/>
  <c r="L154" i="33"/>
  <c r="D154" i="33"/>
  <c r="L153" i="33"/>
  <c r="H153" i="33"/>
  <c r="D153" i="33"/>
  <c r="L152" i="33"/>
  <c r="T152" i="33" s="1"/>
  <c r="H152" i="33"/>
  <c r="L149" i="33"/>
  <c r="T149" i="33" s="1"/>
  <c r="H149" i="33"/>
  <c r="H147" i="33" s="1"/>
  <c r="D149" i="33"/>
  <c r="D147" i="33" s="1"/>
  <c r="L143" i="33"/>
  <c r="H143" i="33"/>
  <c r="H142" i="33" s="1"/>
  <c r="D143" i="33"/>
  <c r="D142" i="33" s="1"/>
  <c r="L139" i="33"/>
  <c r="H139" i="33"/>
  <c r="D139" i="33"/>
  <c r="D138" i="33"/>
  <c r="L138" i="33"/>
  <c r="H138" i="33"/>
  <c r="H137" i="33" s="1"/>
  <c r="L39" i="33"/>
  <c r="H39" i="33"/>
  <c r="H38" i="33" s="1"/>
  <c r="T39" i="33" l="1"/>
  <c r="T138" i="33"/>
  <c r="T139" i="33"/>
  <c r="T162" i="33"/>
  <c r="T143" i="33"/>
  <c r="T153" i="33"/>
  <c r="T163" i="33"/>
  <c r="T180" i="33"/>
  <c r="L137" i="33"/>
  <c r="D137" i="33"/>
  <c r="L147" i="33"/>
  <c r="L38" i="33"/>
  <c r="L142" i="33"/>
  <c r="L151" i="33"/>
  <c r="L35" i="33"/>
  <c r="L48" i="33"/>
  <c r="L43" i="33"/>
  <c r="T38" i="33" l="1"/>
  <c r="T142" i="33"/>
  <c r="T147" i="33"/>
  <c r="T137" i="33"/>
  <c r="L36" i="33"/>
  <c r="L146" i="33"/>
  <c r="L32" i="33" l="1"/>
  <c r="T32" i="33" s="1"/>
  <c r="D25" i="33" l="1"/>
  <c r="H25" i="33"/>
  <c r="L25" i="33"/>
  <c r="L21" i="33"/>
  <c r="H17" i="33"/>
  <c r="L17" i="33"/>
  <c r="T17" i="33" s="1"/>
  <c r="L133" i="33"/>
  <c r="D132" i="33"/>
  <c r="D57" i="33"/>
  <c r="T25" i="33" l="1"/>
  <c r="K59" i="33"/>
  <c r="H55" i="33"/>
  <c r="H193" i="33" l="1"/>
  <c r="L191" i="33"/>
  <c r="L57" i="33" l="1"/>
  <c r="T57" i="33" l="1"/>
  <c r="E86" i="33"/>
  <c r="G86" i="33"/>
  <c r="I86" i="33"/>
  <c r="J86" i="33"/>
  <c r="K86" i="33"/>
  <c r="M86" i="33"/>
  <c r="N86" i="33"/>
  <c r="O86" i="33"/>
  <c r="W86" i="33" l="1"/>
  <c r="U86" i="33"/>
  <c r="L90" i="33"/>
  <c r="D90" i="33"/>
  <c r="H90" i="33"/>
  <c r="T90" i="33" l="1"/>
  <c r="E136" i="33"/>
  <c r="F136" i="33"/>
  <c r="G136" i="33"/>
  <c r="D196" i="33"/>
  <c r="D197" i="33"/>
  <c r="D198" i="33"/>
  <c r="D199" i="33"/>
  <c r="D201" i="33"/>
  <c r="D195" i="33"/>
  <c r="E194" i="33"/>
  <c r="F194" i="33"/>
  <c r="G194" i="33"/>
  <c r="E192" i="33"/>
  <c r="F192" i="33"/>
  <c r="G192" i="33"/>
  <c r="D193" i="33"/>
  <c r="E188" i="33"/>
  <c r="F188" i="33"/>
  <c r="F187" i="33" s="1"/>
  <c r="G188" i="33"/>
  <c r="D191" i="33"/>
  <c r="D189" i="33"/>
  <c r="E184" i="33"/>
  <c r="F184" i="33"/>
  <c r="G184" i="33"/>
  <c r="D178" i="33"/>
  <c r="D179" i="33"/>
  <c r="E176" i="33"/>
  <c r="F176" i="33"/>
  <c r="G176" i="33"/>
  <c r="D174" i="33"/>
  <c r="D173" i="33"/>
  <c r="D168" i="33"/>
  <c r="D161" i="33"/>
  <c r="D162" i="33"/>
  <c r="D164" i="33"/>
  <c r="D165" i="33"/>
  <c r="D152" i="33"/>
  <c r="E134" i="33"/>
  <c r="F134" i="33"/>
  <c r="G134" i="33"/>
  <c r="D135" i="33"/>
  <c r="E131" i="33"/>
  <c r="F131" i="33"/>
  <c r="G131" i="33"/>
  <c r="D133" i="33"/>
  <c r="D130" i="33"/>
  <c r="D127" i="33" s="1"/>
  <c r="D167" i="33" l="1"/>
  <c r="D192" i="33"/>
  <c r="G187" i="33"/>
  <c r="D131" i="33"/>
  <c r="D159" i="33"/>
  <c r="D156" i="33" s="1"/>
  <c r="D194" i="33"/>
  <c r="D151" i="33"/>
  <c r="D134" i="33"/>
  <c r="D172" i="33"/>
  <c r="D184" i="33"/>
  <c r="D136" i="33"/>
  <c r="F171" i="33"/>
  <c r="F156" i="33"/>
  <c r="E156" i="33"/>
  <c r="G171" i="33"/>
  <c r="E121" i="33"/>
  <c r="E171" i="33"/>
  <c r="D188" i="33"/>
  <c r="D187" i="33" s="1"/>
  <c r="E187" i="33"/>
  <c r="D176" i="33"/>
  <c r="F121" i="33"/>
  <c r="G121" i="33"/>
  <c r="E118" i="33"/>
  <c r="F118" i="33"/>
  <c r="G118" i="33"/>
  <c r="D119" i="33"/>
  <c r="D118" i="33" s="1"/>
  <c r="D117" i="33"/>
  <c r="D116" i="33"/>
  <c r="D113" i="33"/>
  <c r="D112" i="33" s="1"/>
  <c r="E110" i="33"/>
  <c r="F110" i="33"/>
  <c r="G110" i="33"/>
  <c r="D111" i="33"/>
  <c r="E108" i="33"/>
  <c r="F108" i="33"/>
  <c r="G108" i="33"/>
  <c r="D109" i="33"/>
  <c r="E104" i="33"/>
  <c r="F104" i="33"/>
  <c r="G104" i="33"/>
  <c r="D105" i="33"/>
  <c r="D104" i="33" s="1"/>
  <c r="E85" i="33"/>
  <c r="F85" i="33"/>
  <c r="G85" i="33"/>
  <c r="D100" i="33"/>
  <c r="D99" i="33" s="1"/>
  <c r="D88" i="33"/>
  <c r="D89" i="33"/>
  <c r="D91" i="33"/>
  <c r="D92" i="33"/>
  <c r="D93" i="33"/>
  <c r="D94" i="33"/>
  <c r="D95" i="33"/>
  <c r="D96" i="33"/>
  <c r="D97" i="33"/>
  <c r="D98" i="33"/>
  <c r="D87" i="33"/>
  <c r="E80" i="33"/>
  <c r="F80" i="33"/>
  <c r="D82" i="33"/>
  <c r="D81" i="33"/>
  <c r="D77" i="33"/>
  <c r="D76" i="33" s="1"/>
  <c r="E73" i="33"/>
  <c r="E66" i="33" s="1"/>
  <c r="F73" i="33"/>
  <c r="F66" i="33" s="1"/>
  <c r="G73" i="33"/>
  <c r="D75" i="33"/>
  <c r="D74" i="33"/>
  <c r="D69" i="33"/>
  <c r="D71" i="33"/>
  <c r="D68" i="33"/>
  <c r="G66" i="33" l="1"/>
  <c r="S66" i="33" s="1"/>
  <c r="D110" i="33"/>
  <c r="D146" i="33"/>
  <c r="D67" i="33"/>
  <c r="F84" i="33"/>
  <c r="E65" i="33"/>
  <c r="D115" i="33"/>
  <c r="D80" i="33"/>
  <c r="D86" i="33"/>
  <c r="E84" i="33"/>
  <c r="D108" i="33"/>
  <c r="D171" i="33"/>
  <c r="D121" i="33"/>
  <c r="D73" i="33"/>
  <c r="E62" i="33"/>
  <c r="F62" i="33"/>
  <c r="G62" i="33"/>
  <c r="D63" i="33"/>
  <c r="D62" i="33" s="1"/>
  <c r="E59" i="33"/>
  <c r="F59" i="33"/>
  <c r="G59" i="33"/>
  <c r="D61" i="33"/>
  <c r="D60" i="33"/>
  <c r="D55" i="33"/>
  <c r="D56" i="33"/>
  <c r="D54" i="33"/>
  <c r="E47" i="33"/>
  <c r="F47" i="33"/>
  <c r="G47" i="33"/>
  <c r="D50" i="33"/>
  <c r="D49" i="33" s="1"/>
  <c r="D48" i="33"/>
  <c r="P48" i="33" s="1"/>
  <c r="D42" i="33"/>
  <c r="D43" i="33"/>
  <c r="P43" i="33" s="1"/>
  <c r="E34" i="33"/>
  <c r="F34" i="33"/>
  <c r="G34" i="33"/>
  <c r="D35" i="33"/>
  <c r="D66" i="33" l="1"/>
  <c r="D65" i="33" s="1"/>
  <c r="D41" i="33"/>
  <c r="G65" i="33"/>
  <c r="D34" i="33"/>
  <c r="D47" i="33"/>
  <c r="D46" i="33" s="1"/>
  <c r="D85" i="33"/>
  <c r="D84" i="33" s="1"/>
  <c r="D36" i="33"/>
  <c r="D53" i="33"/>
  <c r="F46" i="33"/>
  <c r="F65" i="33"/>
  <c r="E46" i="33"/>
  <c r="F52" i="33"/>
  <c r="E33" i="33"/>
  <c r="E52" i="33"/>
  <c r="G33" i="33"/>
  <c r="G52" i="33"/>
  <c r="F33" i="33"/>
  <c r="G84" i="33"/>
  <c r="D59" i="33"/>
  <c r="G46" i="33"/>
  <c r="D32" i="33"/>
  <c r="D30" i="33"/>
  <c r="D27" i="33"/>
  <c r="D28" i="33"/>
  <c r="E16" i="33"/>
  <c r="F16" i="33"/>
  <c r="G16" i="33"/>
  <c r="D18" i="33"/>
  <c r="D20" i="33"/>
  <c r="D21" i="33"/>
  <c r="D22" i="33"/>
  <c r="D17" i="33"/>
  <c r="P17" i="33" s="1"/>
  <c r="E12" i="33"/>
  <c r="F12" i="33"/>
  <c r="G12" i="33"/>
  <c r="D14" i="33"/>
  <c r="D15" i="33"/>
  <c r="D13" i="33"/>
  <c r="D9" i="33"/>
  <c r="D8" i="33" l="1"/>
  <c r="D29" i="33"/>
  <c r="D33" i="33"/>
  <c r="F7" i="33"/>
  <c r="D23" i="33"/>
  <c r="D16" i="33"/>
  <c r="G7" i="33"/>
  <c r="G5" i="33" s="1"/>
  <c r="E7" i="33"/>
  <c r="E5" i="33" s="1"/>
  <c r="D31" i="33"/>
  <c r="D52" i="33"/>
  <c r="D12" i="33"/>
  <c r="I194" i="33"/>
  <c r="J194" i="33"/>
  <c r="K194" i="33"/>
  <c r="M194" i="33"/>
  <c r="N194" i="33"/>
  <c r="O194" i="33"/>
  <c r="H195" i="33"/>
  <c r="L195" i="33"/>
  <c r="H196" i="33"/>
  <c r="T196" i="33" s="1"/>
  <c r="H197" i="33"/>
  <c r="T197" i="33" s="1"/>
  <c r="H198" i="33"/>
  <c r="L198" i="33"/>
  <c r="H199" i="33"/>
  <c r="T199" i="33" s="1"/>
  <c r="H201" i="33"/>
  <c r="L201" i="33"/>
  <c r="I188" i="33"/>
  <c r="J188" i="33"/>
  <c r="K188" i="33"/>
  <c r="M188" i="33"/>
  <c r="N188" i="33"/>
  <c r="O188" i="33"/>
  <c r="W188" i="33" l="1"/>
  <c r="U188" i="33"/>
  <c r="T201" i="33"/>
  <c r="T198" i="33"/>
  <c r="T195" i="33"/>
  <c r="W194" i="33"/>
  <c r="F5" i="33"/>
  <c r="D7" i="33"/>
  <c r="D5" i="33" s="1"/>
  <c r="H194" i="33"/>
  <c r="L194" i="33"/>
  <c r="T194" i="33" l="1"/>
  <c r="W49" i="33"/>
  <c r="L50" i="33"/>
  <c r="P50" i="33" s="1"/>
  <c r="H50" i="33"/>
  <c r="H49" i="33" s="1"/>
  <c r="H48" i="33"/>
  <c r="L49" i="33" l="1"/>
  <c r="P49" i="33" s="1"/>
  <c r="T50" i="33"/>
  <c r="T49" i="33" l="1"/>
  <c r="H94" i="33" l="1"/>
  <c r="L94" i="33"/>
  <c r="T94" i="33" l="1"/>
  <c r="I136" i="33"/>
  <c r="J136" i="33"/>
  <c r="K136" i="33"/>
  <c r="N136" i="33"/>
  <c r="O136" i="33" l="1"/>
  <c r="M136" i="33"/>
  <c r="L69" i="33"/>
  <c r="U136" i="33" l="1"/>
  <c r="W136" i="33"/>
  <c r="I192" i="33"/>
  <c r="J192" i="33"/>
  <c r="K192" i="33"/>
  <c r="M192" i="33"/>
  <c r="N192" i="33"/>
  <c r="O192" i="33"/>
  <c r="L193" i="33"/>
  <c r="L189" i="33"/>
  <c r="H189" i="33"/>
  <c r="L97" i="33"/>
  <c r="H97" i="33"/>
  <c r="I73" i="33"/>
  <c r="I66" i="33" s="1"/>
  <c r="J73" i="33"/>
  <c r="J66" i="33" s="1"/>
  <c r="K73" i="33"/>
  <c r="W73" i="33" s="1"/>
  <c r="M73" i="33"/>
  <c r="N73" i="33"/>
  <c r="N66" i="33" s="1"/>
  <c r="R66" i="33" s="1"/>
  <c r="H75" i="33"/>
  <c r="T75" i="33" s="1"/>
  <c r="T97" i="33" l="1"/>
  <c r="T189" i="33"/>
  <c r="W192" i="33"/>
  <c r="U192" i="33"/>
  <c r="M66" i="33"/>
  <c r="Q66" i="33" s="1"/>
  <c r="U73" i="33"/>
  <c r="T193" i="33"/>
  <c r="K66" i="33"/>
  <c r="W66" i="33" s="1"/>
  <c r="U66" i="33" l="1"/>
  <c r="V66" i="33"/>
  <c r="M47" i="33"/>
  <c r="N47" i="33"/>
  <c r="O47" i="33"/>
  <c r="S47" i="33" s="1"/>
  <c r="I47" i="33"/>
  <c r="I46" i="33" s="1"/>
  <c r="J47" i="33"/>
  <c r="J46" i="33" s="1"/>
  <c r="K47" i="33"/>
  <c r="K46" i="33" s="1"/>
  <c r="H47" i="33"/>
  <c r="H46" i="33" s="1"/>
  <c r="H192" i="33"/>
  <c r="H191" i="33"/>
  <c r="T191" i="33" s="1"/>
  <c r="H186" i="33"/>
  <c r="I184" i="33"/>
  <c r="J184" i="33"/>
  <c r="K184" i="33"/>
  <c r="I176" i="33"/>
  <c r="J176" i="33"/>
  <c r="K176" i="33"/>
  <c r="H178" i="33"/>
  <c r="H179" i="33"/>
  <c r="H177" i="33"/>
  <c r="T177" i="33" s="1"/>
  <c r="H174" i="33"/>
  <c r="H173" i="33"/>
  <c r="T173" i="33" s="1"/>
  <c r="H168" i="33"/>
  <c r="T168" i="33" s="1"/>
  <c r="H161" i="33"/>
  <c r="H164" i="33"/>
  <c r="H165" i="33"/>
  <c r="T165" i="33" s="1"/>
  <c r="H166" i="33"/>
  <c r="T166" i="33" s="1"/>
  <c r="H160" i="33"/>
  <c r="H154" i="33"/>
  <c r="T154" i="33" s="1"/>
  <c r="I134" i="33"/>
  <c r="J134" i="33"/>
  <c r="K134" i="33"/>
  <c r="H135" i="33"/>
  <c r="I131" i="33"/>
  <c r="J131" i="33"/>
  <c r="K131" i="33"/>
  <c r="H133" i="33"/>
  <c r="T133" i="33" s="1"/>
  <c r="H130" i="33"/>
  <c r="H127" i="33" s="1"/>
  <c r="I118" i="33"/>
  <c r="J118" i="33"/>
  <c r="K118" i="33"/>
  <c r="H119" i="33"/>
  <c r="H118" i="33" s="1"/>
  <c r="H117" i="33"/>
  <c r="H116" i="33"/>
  <c r="H113" i="33"/>
  <c r="H112" i="33" s="1"/>
  <c r="I110" i="33"/>
  <c r="J110" i="33"/>
  <c r="K110" i="33"/>
  <c r="H110" i="33"/>
  <c r="I108" i="33"/>
  <c r="J108" i="33"/>
  <c r="K108" i="33"/>
  <c r="H167" i="33" l="1"/>
  <c r="T167" i="33" s="1"/>
  <c r="N46" i="33"/>
  <c r="H151" i="33"/>
  <c r="T151" i="33" s="1"/>
  <c r="M46" i="33"/>
  <c r="H159" i="33"/>
  <c r="H156" i="33" s="1"/>
  <c r="W47" i="33"/>
  <c r="H115" i="33"/>
  <c r="H172" i="33"/>
  <c r="T48" i="33"/>
  <c r="O46" i="33"/>
  <c r="S46" i="33" s="1"/>
  <c r="I156" i="33"/>
  <c r="H188" i="33"/>
  <c r="H136" i="33"/>
  <c r="K171" i="33"/>
  <c r="I171" i="33"/>
  <c r="H184" i="33"/>
  <c r="J187" i="33"/>
  <c r="I187" i="33"/>
  <c r="K121" i="33"/>
  <c r="I121" i="33"/>
  <c r="J121" i="33"/>
  <c r="H131" i="33"/>
  <c r="J156" i="33"/>
  <c r="H134" i="33"/>
  <c r="J171" i="33"/>
  <c r="H176" i="33"/>
  <c r="K187" i="33"/>
  <c r="L47" i="33"/>
  <c r="P47" i="33" s="1"/>
  <c r="H109" i="33"/>
  <c r="T109" i="33" s="1"/>
  <c r="I104" i="33"/>
  <c r="J104" i="33"/>
  <c r="K104" i="33"/>
  <c r="H105" i="33"/>
  <c r="H104" i="33" s="1"/>
  <c r="I85" i="33"/>
  <c r="J85" i="33"/>
  <c r="K85" i="33"/>
  <c r="H100" i="33"/>
  <c r="H99" i="33" s="1"/>
  <c r="L100" i="33"/>
  <c r="H87" i="33"/>
  <c r="H88" i="33"/>
  <c r="H89" i="33"/>
  <c r="H91" i="33"/>
  <c r="H92" i="33"/>
  <c r="H93" i="33"/>
  <c r="H95" i="33"/>
  <c r="H98" i="33"/>
  <c r="J80" i="33"/>
  <c r="H82" i="33"/>
  <c r="H81" i="33"/>
  <c r="H77" i="33"/>
  <c r="H76" i="33" s="1"/>
  <c r="H74" i="33"/>
  <c r="H73" i="33" s="1"/>
  <c r="H69" i="33"/>
  <c r="T69" i="33" s="1"/>
  <c r="H71" i="33"/>
  <c r="H68" i="33"/>
  <c r="I62" i="33"/>
  <c r="J62" i="33"/>
  <c r="K62" i="33"/>
  <c r="I59" i="33"/>
  <c r="J59" i="33"/>
  <c r="M59" i="33"/>
  <c r="N59" i="33"/>
  <c r="O59" i="33"/>
  <c r="L61" i="33"/>
  <c r="H61" i="33"/>
  <c r="H56" i="33"/>
  <c r="H60" i="33"/>
  <c r="H63" i="33"/>
  <c r="H62" i="33" s="1"/>
  <c r="H54" i="33"/>
  <c r="H42" i="33"/>
  <c r="H43" i="33"/>
  <c r="I34" i="33"/>
  <c r="I33" i="33" s="1"/>
  <c r="J34" i="33"/>
  <c r="J33" i="33" s="1"/>
  <c r="K34" i="33"/>
  <c r="K33" i="33" s="1"/>
  <c r="H35" i="33"/>
  <c r="T35" i="33" s="1"/>
  <c r="H30" i="33"/>
  <c r="H27" i="33"/>
  <c r="T27" i="33" s="1"/>
  <c r="H28" i="33"/>
  <c r="T28" i="33" s="1"/>
  <c r="H22" i="33"/>
  <c r="T22" i="33" s="1"/>
  <c r="I16" i="33"/>
  <c r="J16" i="33"/>
  <c r="H18" i="33"/>
  <c r="H20" i="33"/>
  <c r="H21" i="33"/>
  <c r="T21" i="33" s="1"/>
  <c r="I12" i="33"/>
  <c r="J12" i="33"/>
  <c r="K12" i="33"/>
  <c r="H14" i="33"/>
  <c r="H15" i="33"/>
  <c r="H13" i="33"/>
  <c r="H9" i="33"/>
  <c r="H8" i="33" s="1"/>
  <c r="W59" i="33" l="1"/>
  <c r="U59" i="33"/>
  <c r="L99" i="33"/>
  <c r="T100" i="33"/>
  <c r="T61" i="33"/>
  <c r="H29" i="33"/>
  <c r="H146" i="33"/>
  <c r="T146" i="33" s="1"/>
  <c r="H41" i="33"/>
  <c r="H108" i="33"/>
  <c r="H67" i="33"/>
  <c r="H66" i="33" s="1"/>
  <c r="J84" i="33"/>
  <c r="H36" i="33"/>
  <c r="T36" i="33" s="1"/>
  <c r="I7" i="33"/>
  <c r="H23" i="33"/>
  <c r="K7" i="33"/>
  <c r="J7" i="33"/>
  <c r="H53" i="33"/>
  <c r="H80" i="33"/>
  <c r="H86" i="33"/>
  <c r="H31" i="33"/>
  <c r="L46" i="33"/>
  <c r="P46" i="33" s="1"/>
  <c r="T47" i="33"/>
  <c r="W46" i="33"/>
  <c r="H187" i="33"/>
  <c r="H16" i="33"/>
  <c r="H34" i="33"/>
  <c r="H171" i="33"/>
  <c r="H121" i="33"/>
  <c r="K65" i="33"/>
  <c r="I65" i="33"/>
  <c r="I52" i="33"/>
  <c r="K52" i="33"/>
  <c r="H59" i="33"/>
  <c r="J52" i="33"/>
  <c r="H12" i="33"/>
  <c r="M118" i="33"/>
  <c r="N118" i="33"/>
  <c r="O118" i="33"/>
  <c r="L119" i="33"/>
  <c r="M110" i="33"/>
  <c r="N110" i="33"/>
  <c r="O110" i="33"/>
  <c r="M108" i="33"/>
  <c r="N108" i="33"/>
  <c r="O108" i="33"/>
  <c r="W108" i="33" s="1"/>
  <c r="W110" i="33" l="1"/>
  <c r="U110" i="33"/>
  <c r="W118" i="33"/>
  <c r="U108" i="33"/>
  <c r="T119" i="33"/>
  <c r="T99" i="33"/>
  <c r="H85" i="33"/>
  <c r="H65" i="33"/>
  <c r="H7" i="33"/>
  <c r="H33" i="33"/>
  <c r="T46" i="33"/>
  <c r="K84" i="33"/>
  <c r="K5" i="33" s="1"/>
  <c r="J65" i="33"/>
  <c r="J5" i="33" s="1"/>
  <c r="H52" i="33"/>
  <c r="L118" i="33"/>
  <c r="T118" i="33" l="1"/>
  <c r="L9" i="33"/>
  <c r="T9" i="33" l="1"/>
  <c r="P9" i="33"/>
  <c r="L8" i="33"/>
  <c r="W41" i="33"/>
  <c r="T8" i="33" l="1"/>
  <c r="P8" i="33"/>
  <c r="M134" i="33"/>
  <c r="N134" i="33"/>
  <c r="O134" i="33"/>
  <c r="L135" i="33"/>
  <c r="L130" i="33"/>
  <c r="M80" i="33"/>
  <c r="N80" i="33"/>
  <c r="L82" i="33"/>
  <c r="L77" i="33"/>
  <c r="T82" i="33" l="1"/>
  <c r="T135" i="33"/>
  <c r="T77" i="33"/>
  <c r="T130" i="33"/>
  <c r="W134" i="33"/>
  <c r="L127" i="33"/>
  <c r="L76" i="33"/>
  <c r="L134" i="33"/>
  <c r="M62" i="33"/>
  <c r="N62" i="33"/>
  <c r="O62" i="33"/>
  <c r="L63" i="33"/>
  <c r="L55" i="33"/>
  <c r="M16" i="33"/>
  <c r="U16" i="33" s="1"/>
  <c r="N16" i="33"/>
  <c r="O16" i="33"/>
  <c r="T55" i="33" l="1"/>
  <c r="W62" i="33"/>
  <c r="T76" i="33"/>
  <c r="T63" i="33"/>
  <c r="T134" i="33"/>
  <c r="T127" i="33"/>
  <c r="W16" i="33"/>
  <c r="S16" i="33"/>
  <c r="M52" i="33"/>
  <c r="L23" i="33"/>
  <c r="L62" i="33"/>
  <c r="T62" i="33" l="1"/>
  <c r="T23" i="33"/>
  <c r="X23" i="33" s="1"/>
  <c r="P23" i="33"/>
  <c r="Q52" i="33"/>
  <c r="U52" i="33"/>
  <c r="L188" i="33"/>
  <c r="L18" i="33"/>
  <c r="T18" i="33" s="1"/>
  <c r="L20" i="33"/>
  <c r="T20" i="33" s="1"/>
  <c r="T188" i="33" l="1"/>
  <c r="L98" i="33"/>
  <c r="T98" i="33" l="1"/>
  <c r="M104" i="33"/>
  <c r="N104" i="33"/>
  <c r="O104" i="33"/>
  <c r="W104" i="33" l="1"/>
  <c r="N85" i="33"/>
  <c r="R85" i="33" s="1"/>
  <c r="O85" i="33"/>
  <c r="S85" i="33" s="1"/>
  <c r="M85" i="33"/>
  <c r="Q85" i="33" s="1"/>
  <c r="L105" i="33"/>
  <c r="L68" i="33"/>
  <c r="N52" i="33"/>
  <c r="R52" i="33" s="1"/>
  <c r="O52" i="33"/>
  <c r="T105" i="33" l="1"/>
  <c r="T68" i="33"/>
  <c r="V52" i="33"/>
  <c r="W85" i="33"/>
  <c r="S52" i="33"/>
  <c r="W52" i="33"/>
  <c r="U85" i="33"/>
  <c r="V85" i="33"/>
  <c r="L104" i="33"/>
  <c r="T104" i="33" l="1"/>
  <c r="M12" i="33"/>
  <c r="N12" i="33"/>
  <c r="N7" i="33" s="1"/>
  <c r="R7" i="33" s="1"/>
  <c r="O12" i="33"/>
  <c r="M34" i="33"/>
  <c r="N34" i="33"/>
  <c r="O34" i="33"/>
  <c r="M131" i="33"/>
  <c r="N131" i="33"/>
  <c r="O131" i="33"/>
  <c r="M176" i="33"/>
  <c r="N176" i="33"/>
  <c r="O176" i="33"/>
  <c r="M184" i="33"/>
  <c r="N184" i="33"/>
  <c r="O184" i="33"/>
  <c r="W176" i="33" l="1"/>
  <c r="U176" i="33"/>
  <c r="V131" i="33"/>
  <c r="W34" i="33"/>
  <c r="W184" i="33"/>
  <c r="U184" i="33"/>
  <c r="V176" i="33"/>
  <c r="W131" i="33"/>
  <c r="U131" i="33"/>
  <c r="W12" i="33"/>
  <c r="S12" i="33"/>
  <c r="V7" i="33"/>
  <c r="M33" i="33"/>
  <c r="N33" i="33"/>
  <c r="O7" i="33"/>
  <c r="M7" i="33"/>
  <c r="L31" i="33"/>
  <c r="T31" i="33" s="1"/>
  <c r="O33" i="33"/>
  <c r="N84" i="33"/>
  <c r="R84" i="33" s="1"/>
  <c r="M84" i="33"/>
  <c r="Q84" i="33" s="1"/>
  <c r="O84" i="33"/>
  <c r="S84" i="33" s="1"/>
  <c r="O121" i="33"/>
  <c r="S121" i="33" s="1"/>
  <c r="M121" i="33"/>
  <c r="Q121" i="33" s="1"/>
  <c r="N121" i="33"/>
  <c r="R121" i="33" s="1"/>
  <c r="N156" i="33"/>
  <c r="M156" i="33"/>
  <c r="O187" i="33"/>
  <c r="M187" i="33"/>
  <c r="N187" i="33"/>
  <c r="O171" i="33"/>
  <c r="M171" i="33"/>
  <c r="N171" i="33"/>
  <c r="U171" i="33" l="1"/>
  <c r="W187" i="33"/>
  <c r="U33" i="33"/>
  <c r="V171" i="33"/>
  <c r="W171" i="33"/>
  <c r="U187" i="33"/>
  <c r="W33" i="33"/>
  <c r="V121" i="33"/>
  <c r="U7" i="33"/>
  <c r="W7" i="33"/>
  <c r="S7" i="33"/>
  <c r="V84" i="33"/>
  <c r="U121" i="33"/>
  <c r="W84" i="33"/>
  <c r="W121" i="33"/>
  <c r="L192" i="33" l="1"/>
  <c r="L42" i="33"/>
  <c r="P42" i="33" s="1"/>
  <c r="T192" i="33" l="1"/>
  <c r="L41" i="33"/>
  <c r="P41" i="33" s="1"/>
  <c r="T4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N65" i="33" l="1"/>
  <c r="M65" i="33"/>
  <c r="M5" i="33" s="1"/>
  <c r="L187" i="33"/>
  <c r="T187" i="33" l="1"/>
  <c r="N5" i="33"/>
  <c r="R65" i="33"/>
  <c r="Q5" i="33"/>
  <c r="Q65" i="33"/>
  <c r="V65" i="33"/>
  <c r="U65" i="33"/>
  <c r="O65" i="33"/>
  <c r="O5" i="33" s="1"/>
  <c r="V5" i="33" l="1"/>
  <c r="R5" i="33"/>
  <c r="S65" i="33"/>
  <c r="W65" i="33"/>
  <c r="L89" i="33"/>
  <c r="T89" i="33" l="1"/>
  <c r="W5" i="33"/>
  <c r="S5" i="33"/>
  <c r="L14" i="33"/>
  <c r="L15" i="33"/>
  <c r="T14" i="33" l="1"/>
  <c r="P14" i="33"/>
  <c r="T15" i="33"/>
  <c r="P15" i="33"/>
  <c r="L178" i="33"/>
  <c r="T178" i="33" s="1"/>
  <c r="L117" i="33" l="1"/>
  <c r="T117" i="33" l="1"/>
  <c r="L95" i="33"/>
  <c r="T95" i="33" l="1"/>
  <c r="L71" i="33"/>
  <c r="T71" i="33" l="1"/>
  <c r="L67" i="33"/>
  <c r="P67" i="33" s="1"/>
  <c r="T67" i="33" l="1"/>
  <c r="L60" i="33"/>
  <c r="T60" i="33" l="1"/>
  <c r="L59" i="33"/>
  <c r="L132" i="33"/>
  <c r="T132" i="33" l="1"/>
  <c r="P132" i="33"/>
  <c r="T59" i="33"/>
  <c r="L131" i="33"/>
  <c r="T131" i="33" l="1"/>
  <c r="L93" i="33"/>
  <c r="T93" i="33" l="1"/>
  <c r="L186" i="33"/>
  <c r="L179" i="33"/>
  <c r="L74" i="33"/>
  <c r="L81" i="33"/>
  <c r="L54" i="33"/>
  <c r="L56" i="33"/>
  <c r="T56" i="33" l="1"/>
  <c r="T81" i="33"/>
  <c r="T179" i="33"/>
  <c r="T54" i="33"/>
  <c r="T74" i="33"/>
  <c r="T186" i="33"/>
  <c r="L80" i="33"/>
  <c r="L53" i="33"/>
  <c r="P53" i="33" s="1"/>
  <c r="L73" i="33"/>
  <c r="L184" i="33"/>
  <c r="L176" i="33"/>
  <c r="T184" i="33" l="1"/>
  <c r="T176" i="33"/>
  <c r="L66" i="33"/>
  <c r="P66" i="33" s="1"/>
  <c r="T73" i="33"/>
  <c r="T80" i="33"/>
  <c r="L52" i="33"/>
  <c r="T53" i="33"/>
  <c r="L121" i="33"/>
  <c r="P121" i="33" s="1"/>
  <c r="T66" i="33" l="1"/>
  <c r="T52" i="33"/>
  <c r="P52" i="33"/>
  <c r="T121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74" i="33" l="1"/>
  <c r="T174" i="33" l="1"/>
  <c r="L172" i="33"/>
  <c r="T172" i="33" l="1"/>
  <c r="L171" i="33"/>
  <c r="T171" i="33" l="1"/>
  <c r="L108" i="33"/>
  <c r="L164" i="33"/>
  <c r="L161" i="33"/>
  <c r="T164" i="33" l="1"/>
  <c r="T161" i="33"/>
  <c r="T108" i="33"/>
  <c r="L91" i="33"/>
  <c r="T91" i="33" l="1"/>
  <c r="L65" i="33"/>
  <c r="P65" i="33" s="1"/>
  <c r="L116" i="33"/>
  <c r="L113" i="33"/>
  <c r="L92" i="33"/>
  <c r="L88" i="33"/>
  <c r="L87" i="33"/>
  <c r="T87" i="33" l="1"/>
  <c r="T92" i="33"/>
  <c r="T116" i="33"/>
  <c r="T88" i="33"/>
  <c r="T113" i="33"/>
  <c r="L115" i="33"/>
  <c r="L112" i="33"/>
  <c r="L86" i="33"/>
  <c r="T65" i="33"/>
  <c r="L110" i="33"/>
  <c r="L160" i="33"/>
  <c r="T160" i="33" l="1"/>
  <c r="T112" i="33"/>
  <c r="T110" i="33"/>
  <c r="T86" i="33"/>
  <c r="T115" i="33"/>
  <c r="L85" i="33"/>
  <c r="P85" i="33" s="1"/>
  <c r="L159" i="33"/>
  <c r="T159" i="33" l="1"/>
  <c r="L156" i="33"/>
  <c r="T85" i="33"/>
  <c r="L136" i="33"/>
  <c r="L84" i="33"/>
  <c r="P84" i="33" s="1"/>
  <c r="T136" i="33" l="1"/>
  <c r="T156" i="33"/>
  <c r="X136" i="33"/>
  <c r="T43" i="33"/>
  <c r="L30" i="33"/>
  <c r="L29" i="33" l="1"/>
  <c r="T30" i="33"/>
  <c r="T41" i="33"/>
  <c r="X41" i="33" s="1"/>
  <c r="L34" i="33"/>
  <c r="L13" i="33"/>
  <c r="T34" i="33" l="1"/>
  <c r="T29" i="33"/>
  <c r="T13" i="33"/>
  <c r="P13" i="33"/>
  <c r="L33" i="33"/>
  <c r="L16" i="33"/>
  <c r="L12" i="33"/>
  <c r="T33" i="33" l="1"/>
  <c r="P16" i="33"/>
  <c r="T16" i="33"/>
  <c r="T12" i="33"/>
  <c r="P12" i="33"/>
  <c r="L7" i="33"/>
  <c r="L5" i="33" s="1"/>
  <c r="P5" i="33" l="1"/>
  <c r="P7" i="33"/>
  <c r="X7" i="33" s="1"/>
  <c r="I84" i="33"/>
  <c r="H84" i="33"/>
  <c r="H5" i="33" s="1"/>
  <c r="I5" i="33" l="1"/>
  <c r="U5" i="33" s="1"/>
  <c r="T5" i="33"/>
  <c r="U84" i="33"/>
  <c r="T84" i="33"/>
  <c r="T7" i="33" l="1"/>
</calcChain>
</file>

<file path=xl/sharedStrings.xml><?xml version="1.0" encoding="utf-8"?>
<sst xmlns="http://schemas.openxmlformats.org/spreadsheetml/2006/main" count="642" uniqueCount="399">
  <si>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</si>
  <si>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</si>
  <si>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</si>
  <si>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</si>
  <si>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</si>
  <si>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</si>
  <si>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</si>
  <si>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</si>
  <si>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</si>
  <si>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</si>
  <si>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</si>
  <si>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</si>
  <si>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</si>
  <si>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</si>
  <si>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</si>
  <si>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</si>
  <si>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</si>
  <si>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</si>
  <si>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</si>
  <si>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</si>
  <si>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</si>
  <si>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</si>
  <si>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</si>
  <si>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</si>
  <si>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</si>
  <si>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</si>
  <si>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</si>
  <si>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</si>
  <si>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</si>
  <si>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</si>
  <si>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</si>
  <si>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</si>
  <si>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</si>
  <si>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</si>
  <si>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</si>
  <si>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</si>
  <si>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</si>
  <si>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</si>
  <si>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</si>
  <si>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</si>
  <si>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</si>
  <si>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</si>
  <si>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</si>
  <si>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</si>
  <si>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</si>
  <si>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</si>
  <si>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</si>
  <si>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</si>
  <si>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</si>
  <si>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</si>
  <si>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</si>
  <si>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</si>
  <si>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</si>
  <si>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</si>
  <si>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 xml:space="preserve">Подпрограмма "Молодёжь Нефтеюганска" 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</si>
  <si>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</si>
  <si>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</si>
  <si>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</si>
  <si>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</si>
  <si>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</si>
  <si>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</si>
  <si>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</si>
  <si>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</si>
  <si>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</si>
  <si>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</si>
  <si>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</si>
  <si>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</si>
  <si>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</si>
  <si>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</si>
  <si>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</si>
  <si>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</si>
  <si>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</si>
  <si>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</si>
  <si>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</si>
  <si>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</si>
  <si>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</si>
  <si>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</si>
  <si>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</si>
  <si>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</si>
  <si>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</si>
  <si>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</si>
  <si>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</si>
  <si>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</si>
  <si>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</si>
  <si>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</si>
  <si>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</si>
  <si>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</si>
  <si>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</si>
  <si>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</si>
  <si>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</si>
  <si>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</si>
  <si>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</si>
  <si>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</si>
  <si>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</si>
  <si>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</si>
  <si>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</si>
  <si>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</si>
  <si>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</si>
  <si>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</si>
  <si>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</si>
  <si>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</si>
  <si>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</si>
  <si>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</si>
  <si>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</si>
  <si>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</si>
  <si>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</si>
  <si>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</si>
  <si>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</si>
  <si>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</si>
  <si>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</si>
  <si>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</si>
  <si>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</si>
  <si>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</si>
  <si>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</si>
  <si>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</si>
  <si>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</si>
  <si>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</si>
  <si>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</si>
  <si>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</si>
  <si>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</si>
  <si>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</si>
  <si>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</si>
  <si>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</si>
  <si>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</si>
  <si>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</si>
  <si>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>6.1.2.1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</si>
  <si>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</si>
  <si>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</si>
  <si>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</si>
  <si>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</si>
  <si>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</si>
  <si>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</si>
  <si>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</si>
  <si>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</si>
  <si>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</si>
  <si>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</si>
  <si>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</si>
  <si>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</si>
  <si>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</si>
  <si>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</si>
  <si>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</si>
  <si>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</si>
  <si>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</si>
  <si>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</si>
  <si>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</si>
  <si>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</si>
  <si>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</si>
  <si>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</si>
  <si>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</si>
  <si>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</si>
  <si>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7.5.2</t>
  </si>
  <si>
    <t>Обеспечение функционирования казённого учреждения</t>
  </si>
  <si>
    <t>23</t>
  </si>
  <si>
    <t>2.2.1</t>
  </si>
  <si>
    <t>9.1.1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</si>
  <si>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</si>
  <si>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</si>
  <si>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</si>
  <si>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</si>
  <si>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</si>
  <si>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</si>
  <si>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</si>
  <si>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</si>
  <si>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</si>
  <si>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</si>
  <si>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</si>
  <si>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</si>
  <si>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</si>
  <si>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</si>
  <si>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</si>
  <si>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</si>
  <si>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</si>
  <si>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</si>
  <si>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16</t>
  </si>
  <si>
    <t>17</t>
  </si>
  <si>
    <t>19</t>
  </si>
  <si>
    <t>Обеспечение деятельности департамента финансов</t>
  </si>
  <si>
    <t>1.1.2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</si>
  <si>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</si>
  <si>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</si>
  <si>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</si>
  <si>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</si>
  <si>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</si>
  <si>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</si>
  <si>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</si>
  <si>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</si>
  <si>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</si>
  <si>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</si>
  <si>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Развитие жилищно-коммунального комплекса и повышение энергетической эффективности в городе Нефтеюганске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</si>
  <si>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</si>
  <si>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</si>
  <si>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</si>
  <si>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</si>
  <si>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</si>
  <si>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</si>
  <si>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</si>
  <si>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</si>
  <si>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</si>
  <si>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</si>
  <si>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</si>
  <si>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</si>
  <si>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</si>
  <si>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</si>
  <si>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</si>
  <si>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</si>
  <si>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</si>
  <si>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</si>
  <si>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</si>
  <si>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</si>
  <si>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</si>
  <si>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</si>
  <si>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</si>
  <si>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</si>
  <si>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</si>
  <si>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</si>
  <si>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</si>
  <si>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</si>
  <si>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</si>
  <si>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</si>
  <si>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</si>
  <si>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</si>
  <si>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</si>
  <si>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</si>
  <si>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</si>
  <si>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</si>
  <si>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</si>
  <si>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</si>
  <si>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</si>
  <si>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</si>
  <si>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</si>
  <si>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</si>
  <si>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</si>
  <si>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</si>
  <si>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</si>
  <si>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</si>
  <si>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</si>
  <si>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</si>
  <si>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</si>
  <si>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</si>
  <si>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</si>
  <si>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</si>
  <si>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</si>
  <si>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</si>
  <si>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</si>
  <si>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</si>
  <si>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</si>
  <si>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</si>
  <si>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Поддержка социально ориентированных некоммерческих организаций, осуществляющих деятельность в городе Нефтеюганске</t>
  </si>
  <si>
    <t>13.2</t>
  </si>
  <si>
    <t>Социально-экономическое развитие города Нефтеюганска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</si>
  <si>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</si>
  <si>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</si>
  <si>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</si>
  <si>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</si>
  <si>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</si>
  <si>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</si>
  <si>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</si>
  <si>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</si>
  <si>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</si>
  <si>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</si>
  <si>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</si>
  <si>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</si>
  <si>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</si>
  <si>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</si>
  <si>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</si>
  <si>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10.2</t>
  </si>
  <si>
    <t>5.2.2</t>
  </si>
  <si>
    <t>Совершенствование инфраструктуры спорта в городе Нефтеюганске</t>
  </si>
  <si>
    <t>7.1.2.1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</si>
  <si>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</si>
  <si>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</si>
  <si>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</si>
  <si>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Подпрограмма "Модернизация, развитие учреждений культуры и организация обустройства мест массового отдыха населения"</t>
  </si>
  <si>
    <t>Дополнительные меры социальной поддержки отдельных категорий граждан города Нефтеюганска</t>
  </si>
  <si>
    <t>Департамент градостроительства и земельных отнощений отношений администрации города</t>
  </si>
  <si>
    <t>Подпрограмма "Развитие системы массовой физической культуры, подготовки спортивного резерва и спорта высших достижений"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</si>
  <si>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</si>
  <si>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</si>
  <si>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Улучшение условий дорожного движения и устранение опасных участков на улично-дорожной сети</t>
  </si>
  <si>
    <t>Подпрограмма "Управление муниципальным долгом города Нефтеюганска"</t>
  </si>
  <si>
    <t>4.2</t>
  </si>
  <si>
    <t>4.2.1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</si>
  <si>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</si>
  <si>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</si>
  <si>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</si>
  <si>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</si>
  <si>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</si>
  <si>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</si>
  <si>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терроризма в городе Нефтеюганске</t>
  </si>
  <si>
    <t>7.1.1.8</t>
  </si>
  <si>
    <t>7.1.1.10</t>
  </si>
  <si>
    <t>1.4.4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</si>
  <si>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</si>
  <si>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</si>
  <si>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7.1.1.2</t>
  </si>
  <si>
    <t xml:space="preserve"> </t>
  </si>
  <si>
    <t>Повышение уровня антитеррористической защищенности муниципальных объектов</t>
  </si>
  <si>
    <t>Реализация мероприятий по землеустройству и землепользованию</t>
  </si>
  <si>
    <t>5.1.3</t>
  </si>
  <si>
    <t>6.1.3.1</t>
  </si>
  <si>
    <t>11.2.1</t>
  </si>
  <si>
    <t>7.1.5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</si>
  <si>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</si>
  <si>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</si>
  <si>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</si>
  <si>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</si>
  <si>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</si>
  <si>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</si>
  <si>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</si>
  <si>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</si>
  <si>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</si>
  <si>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</si>
  <si>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</si>
  <si>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</si>
  <si>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</si>
  <si>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Региональный проект "Спорт – норма жизни"</t>
  </si>
  <si>
    <t>5.1.4</t>
  </si>
  <si>
    <t>Обеспечение функционирования сети автомобильных дорог общего пользования местного значения</t>
  </si>
  <si>
    <t>Осуществление полномочий в области градостроительной деятельности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</si>
  <si>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</si>
  <si>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Обслуживание муниципального долга</t>
  </si>
  <si>
    <t>Региональный проект "Формирование комфортной городской среды"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</si>
  <si>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</si>
  <si>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</si>
  <si>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Благоустройство и озеленение города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</si>
  <si>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</si>
  <si>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</si>
  <si>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Региональный проект "Чистая вода"</t>
  </si>
  <si>
    <t>Мероприятия по капитальному ремонту многоквартирных домов</t>
  </si>
  <si>
    <t>Улучшение санитарного состояния городских территорий</t>
  </si>
  <si>
    <t>Региональный проект "Чистая страна"</t>
  </si>
  <si>
    <t>Реализация мероприятий по капитальному ремонту (с заменой) систем газораспределения, теплоснабжения, водоснабжения и водоотведения, в том числе с применением композитных материалов</t>
  </si>
  <si>
    <t>Организация отдыха и оздоровления детей</t>
  </si>
  <si>
    <t>На государственную поддержку отрасли культуры</t>
  </si>
  <si>
    <t>6.1.1.4</t>
  </si>
  <si>
    <t>6.1.1.5</t>
  </si>
  <si>
    <t>Создание образовательных организаций, организаций для отдыха и оздоровления детей</t>
  </si>
  <si>
    <t>Обеспечение реализации молодёжной политики</t>
  </si>
  <si>
    <t>Проектирование и строительство инженерных сетей для увеличения объемов жилищного строительства</t>
  </si>
  <si>
    <t>Региональный проект "Обеспечение устойчивого сокращения непригодного для проживания жилищного фонда"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</si>
  <si>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</si>
  <si>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</si>
  <si>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</si>
  <si>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</si>
  <si>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</si>
  <si>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Оказание финансовой и имущественной поддержки социально ориентированным некоммерческим организациям</t>
  </si>
  <si>
    <t>12.1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</si>
  <si>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</si>
  <si>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</si>
  <si>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</si>
  <si>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</si>
  <si>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</si>
  <si>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</si>
  <si>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</si>
  <si>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</si>
  <si>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</si>
  <si>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</si>
  <si>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</si>
  <si>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</si>
  <si>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8.1.2</t>
  </si>
  <si>
    <t>13.1.3</t>
  </si>
  <si>
    <t>13.2.3</t>
  </si>
  <si>
    <t>Реализация инициативных проектов, отобранных по результатам конкурса</t>
  </si>
  <si>
    <t>1.4.5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</si>
  <si>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</si>
  <si>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3.3</t>
  </si>
  <si>
    <t>6.1.4</t>
  </si>
  <si>
    <t>Техническое обследование, реконструкция, капитальный ремонт, строительство объектов культуры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</si>
  <si>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</si>
  <si>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8.1.3</t>
  </si>
  <si>
    <t>8.1.4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</si>
  <si>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</si>
  <si>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</si>
  <si>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</si>
  <si>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</si>
  <si>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</si>
  <si>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</si>
  <si>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</si>
  <si>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</si>
  <si>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</si>
  <si>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12.2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</si>
  <si>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</si>
  <si>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</si>
  <si>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16.1</t>
  </si>
  <si>
    <t>Строительство и реконструкция объектов муниципальной собственности</t>
  </si>
  <si>
    <t>7.1.2.2</t>
  </si>
  <si>
    <t>7.1.2.3</t>
  </si>
  <si>
    <t>7.1.2.4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</si>
  <si>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</si>
  <si>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</si>
  <si>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</si>
  <si>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</si>
  <si>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16.2</t>
  </si>
  <si>
    <t>Освоение на 08.06.2022 года                                                                                                                                                (рублей)</t>
  </si>
  <si>
    <t>ПЛАН на 3 квартала 2022 года                                                                                                                                         (рублей)</t>
  </si>
  <si>
    <t>% исполнения к плану на 3 кваратала 2022 года</t>
  </si>
  <si>
    <t>13.3.2</t>
  </si>
  <si>
    <t>13.3.3</t>
  </si>
  <si>
    <t>Повышение квалификации по вопросам профилактики терроризма муниципальных служащих и работников муниципальных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</si>
</sst>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36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0" fontId="33" fillId="0" borderId="1" xfId="0" applyFont="1" applyFill="1" applyBorder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4" fillId="0" borderId="0" xfId="0" applyFont="1" applyFill="1" applyBorder="1" applyAlignment="1">
      <alignment horizontal="justify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top" wrapText="1"/>
    </xf>
    <xf numFmtId="2" fontId="36" fillId="0" borderId="5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justify"/>
    </xf>
    <xf numFmtId="44" fontId="3" fillId="0" borderId="4" xfId="0" applyNumberFormat="1" applyFont="1" applyFill="1" applyBorder="1" applyAlignment="1">
      <alignment horizontal="left" vertical="top" wrapText="1"/>
    </xf>
    <xf numFmtId="44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4" fontId="33" fillId="0" borderId="1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4" fontId="3" fillId="2" borderId="6" xfId="2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vertical="top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tabSelected="1" zoomScale="80" zoomScaleNormal="80" zoomScaleSheetLayoutView="70" workbookViewId="0">
      <pane xSplit="3" ySplit="4" topLeftCell="L179" activePane="bottomRight" state="frozen"/>
      <selection pane="topRight" activeCell="D1" sqref="D1"/>
      <selection pane="bottomLeft" activeCell="A5" sqref="A5"/>
      <selection pane="bottomRight" activeCell="C185" sqref="A185:XFD186"/>
    </sheetView>
  </sheetViews>
  <sheetFormatPr defaultRowHeight="18.75" x14ac:dyDescent="0.3"/>
  <cols>
    <col min="1" max="1" width="9.140625" style="4" customWidth="1"/>
    <col min="2" max="2" width="80.28515625" style="75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47" t="s">
        <v>171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pans="1:24" s="1" customFormat="1" ht="46.5" customHeight="1" x14ac:dyDescent="0.3">
      <c r="A2" s="157" t="s">
        <v>0</v>
      </c>
      <c r="B2" s="68" t="s">
        <v>1</v>
      </c>
      <c r="C2" s="158" t="s">
        <v>38</v>
      </c>
      <c r="D2" s="167" t="s">
        <v>394</v>
      </c>
      <c r="E2" s="168"/>
      <c r="F2" s="168"/>
      <c r="G2" s="169"/>
      <c r="H2" s="164" t="s">
        <v>325</v>
      </c>
      <c r="I2" s="165"/>
      <c r="J2" s="165"/>
      <c r="K2" s="166"/>
      <c r="L2" s="156" t="s">
        <v>393</v>
      </c>
      <c r="M2" s="156"/>
      <c r="N2" s="156"/>
      <c r="O2" s="156"/>
      <c r="P2" s="150" t="s">
        <v>395</v>
      </c>
      <c r="Q2" s="151"/>
      <c r="R2" s="151"/>
      <c r="S2" s="152"/>
      <c r="T2" s="159" t="s">
        <v>326</v>
      </c>
      <c r="U2" s="160"/>
      <c r="V2" s="160"/>
      <c r="W2" s="161"/>
      <c r="X2" s="134" t="s">
        <v>143</v>
      </c>
    </row>
    <row r="3" spans="1:24" s="1" customFormat="1" ht="37.5" x14ac:dyDescent="0.3">
      <c r="A3" s="157"/>
      <c r="B3" s="69" t="s">
        <v>2</v>
      </c>
      <c r="C3" s="158"/>
      <c r="D3" s="47" t="s">
        <v>60</v>
      </c>
      <c r="E3" s="47" t="s">
        <v>61</v>
      </c>
      <c r="F3" s="47" t="s">
        <v>121</v>
      </c>
      <c r="G3" s="47" t="s">
        <v>62</v>
      </c>
      <c r="H3" s="112" t="s">
        <v>60</v>
      </c>
      <c r="I3" s="112" t="s">
        <v>61</v>
      </c>
      <c r="J3" s="112" t="s">
        <v>121</v>
      </c>
      <c r="K3" s="112" t="s">
        <v>62</v>
      </c>
      <c r="L3" s="46" t="s">
        <v>60</v>
      </c>
      <c r="M3" s="46" t="s">
        <v>61</v>
      </c>
      <c r="N3" s="46" t="s">
        <v>121</v>
      </c>
      <c r="O3" s="46" t="s">
        <v>62</v>
      </c>
      <c r="P3" s="46" t="s">
        <v>60</v>
      </c>
      <c r="Q3" s="46" t="s">
        <v>61</v>
      </c>
      <c r="R3" s="46" t="s">
        <v>121</v>
      </c>
      <c r="S3" s="46" t="s">
        <v>62</v>
      </c>
      <c r="T3" s="46" t="s">
        <v>60</v>
      </c>
      <c r="U3" s="46" t="s">
        <v>61</v>
      </c>
      <c r="V3" s="46" t="s">
        <v>121</v>
      </c>
      <c r="W3" s="46" t="s">
        <v>62</v>
      </c>
      <c r="X3" s="135"/>
    </row>
    <row r="4" spans="1:24" s="1" customFormat="1" x14ac:dyDescent="0.3">
      <c r="A4" s="111" t="s">
        <v>7</v>
      </c>
      <c r="B4" s="70" t="s">
        <v>32</v>
      </c>
      <c r="C4" s="111" t="s">
        <v>64</v>
      </c>
      <c r="D4" s="67">
        <v>4</v>
      </c>
      <c r="E4" s="67">
        <v>5</v>
      </c>
      <c r="F4" s="67">
        <v>6</v>
      </c>
      <c r="G4" s="67" t="s">
        <v>100</v>
      </c>
      <c r="H4" s="111" t="s">
        <v>36</v>
      </c>
      <c r="I4" s="111" t="s">
        <v>80</v>
      </c>
      <c r="J4" s="111" t="s">
        <v>83</v>
      </c>
      <c r="K4" s="111" t="s">
        <v>85</v>
      </c>
      <c r="L4" s="111" t="s">
        <v>89</v>
      </c>
      <c r="M4" s="111" t="s">
        <v>90</v>
      </c>
      <c r="N4" s="111" t="s">
        <v>91</v>
      </c>
      <c r="O4" s="111" t="s">
        <v>97</v>
      </c>
      <c r="P4" s="111"/>
      <c r="Q4" s="111"/>
      <c r="R4" s="111"/>
      <c r="S4" s="111"/>
      <c r="T4" s="111" t="s">
        <v>173</v>
      </c>
      <c r="U4" s="111" t="s">
        <v>174</v>
      </c>
      <c r="V4" s="111" t="s">
        <v>156</v>
      </c>
      <c r="W4" s="111" t="s">
        <v>175</v>
      </c>
      <c r="X4" s="44">
        <v>20</v>
      </c>
    </row>
    <row r="5" spans="1:24" s="56" customFormat="1" ht="22.5" x14ac:dyDescent="0.3">
      <c r="A5" s="149" t="s">
        <v>63</v>
      </c>
      <c r="B5" s="149"/>
      <c r="C5" s="149"/>
      <c r="D5" s="66">
        <f t="shared" ref="D5:O5" si="0">D7+D33+D41+D46+D52+D65+D84+D121+D136+D146+D156+D167+D171+D187+D194+D202</f>
        <v>8953378231.4899998</v>
      </c>
      <c r="E5" s="66">
        <f t="shared" si="0"/>
        <v>4337250696.5100002</v>
      </c>
      <c r="F5" s="66">
        <f t="shared" si="0"/>
        <v>607659054.98000002</v>
      </c>
      <c r="G5" s="66">
        <f t="shared" si="0"/>
        <v>4008468480</v>
      </c>
      <c r="H5" s="66">
        <f t="shared" si="0"/>
        <v>12887174172.859999</v>
      </c>
      <c r="I5" s="66">
        <f t="shared" si="0"/>
        <v>6268533484.8800001</v>
      </c>
      <c r="J5" s="66">
        <f t="shared" si="0"/>
        <v>1077044716.98</v>
      </c>
      <c r="K5" s="66">
        <f t="shared" si="0"/>
        <v>5541595971</v>
      </c>
      <c r="L5" s="66">
        <f t="shared" si="0"/>
        <v>3957495663.6799989</v>
      </c>
      <c r="M5" s="66">
        <f t="shared" si="0"/>
        <v>1920576841.3599997</v>
      </c>
      <c r="N5" s="66">
        <f t="shared" si="0"/>
        <v>146173597.13000003</v>
      </c>
      <c r="O5" s="66">
        <f t="shared" si="0"/>
        <v>1890745225.1900001</v>
      </c>
      <c r="P5" s="66">
        <f>L5/D5*100</f>
        <v>44.201144655779856</v>
      </c>
      <c r="Q5" s="66">
        <f>M5/E5*100</f>
        <v>44.280973726176484</v>
      </c>
      <c r="R5" s="66">
        <f>N5/F5*100</f>
        <v>24.055199364191331</v>
      </c>
      <c r="S5" s="66">
        <f>O5/G5*100</f>
        <v>47.168768686189097</v>
      </c>
      <c r="T5" s="54">
        <f>L5/H5*100</f>
        <v>30.708793181474693</v>
      </c>
      <c r="U5" s="54">
        <f>M5/I5*100</f>
        <v>30.638375722049215</v>
      </c>
      <c r="V5" s="54">
        <f>N5/J5*100</f>
        <v>13.571729643674058</v>
      </c>
      <c r="W5" s="54">
        <f>O5/K5*100</f>
        <v>34.119146092290961</v>
      </c>
      <c r="X5" s="55"/>
    </row>
    <row r="6" spans="1:24" s="1" customFormat="1" x14ac:dyDescent="0.3">
      <c r="A6" s="162" t="s">
        <v>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21"/>
    </row>
    <row r="7" spans="1:24" s="56" customFormat="1" ht="49.5" customHeight="1" x14ac:dyDescent="0.3">
      <c r="A7" s="52">
        <v>1</v>
      </c>
      <c r="B7" s="137" t="s">
        <v>188</v>
      </c>
      <c r="C7" s="137"/>
      <c r="D7" s="54">
        <f t="shared" ref="D7:O7" si="1">D8+D12+D16+D23+D29+D31</f>
        <v>1391751487</v>
      </c>
      <c r="E7" s="54">
        <f t="shared" si="1"/>
        <v>412662647</v>
      </c>
      <c r="F7" s="54">
        <f t="shared" si="1"/>
        <v>84080600</v>
      </c>
      <c r="G7" s="54">
        <f t="shared" si="1"/>
        <v>895008240</v>
      </c>
      <c r="H7" s="54">
        <f t="shared" si="1"/>
        <v>1794533183.3699999</v>
      </c>
      <c r="I7" s="54">
        <f t="shared" si="1"/>
        <v>477293333.37</v>
      </c>
      <c r="J7" s="54">
        <f t="shared" si="1"/>
        <v>125267900</v>
      </c>
      <c r="K7" s="54">
        <f t="shared" si="1"/>
        <v>1191971950</v>
      </c>
      <c r="L7" s="54">
        <f t="shared" si="1"/>
        <v>432431789.02999997</v>
      </c>
      <c r="M7" s="54">
        <f t="shared" si="1"/>
        <v>22943159.640000001</v>
      </c>
      <c r="N7" s="54">
        <f t="shared" si="1"/>
        <v>11083973.65</v>
      </c>
      <c r="O7" s="54">
        <f t="shared" si="1"/>
        <v>398404655.74000001</v>
      </c>
      <c r="P7" s="19">
        <f>L7/D7*100</f>
        <v>31.071049182935056</v>
      </c>
      <c r="Q7" s="19">
        <f>M7/E7*100</f>
        <v>5.5597858945542029</v>
      </c>
      <c r="R7" s="19">
        <f>N7/F7*100</f>
        <v>13.182557748160695</v>
      </c>
      <c r="S7" s="19">
        <f>O7/G7*100</f>
        <v>44.514076846934955</v>
      </c>
      <c r="T7" s="19">
        <f>L7/H7*100</f>
        <v>24.097174297882042</v>
      </c>
      <c r="U7" s="19">
        <f t="shared" ref="U7:X7" si="2">M7/I7*100</f>
        <v>4.8069306725921432</v>
      </c>
      <c r="V7" s="19">
        <f t="shared" si="2"/>
        <v>8.8482154247017792</v>
      </c>
      <c r="W7" s="19">
        <f t="shared" si="2"/>
        <v>33.423995903594879</v>
      </c>
      <c r="X7" s="19">
        <f t="shared" si="2"/>
        <v>7.1851908141701174E-6</v>
      </c>
    </row>
    <row r="8" spans="1:24" s="56" customFormat="1" ht="37.5" x14ac:dyDescent="0.3">
      <c r="A8" s="52" t="s">
        <v>12</v>
      </c>
      <c r="B8" s="71" t="s">
        <v>39</v>
      </c>
      <c r="C8" s="109"/>
      <c r="D8" s="76">
        <f t="shared" ref="D8:O8" si="3">SUM(D9:D11)</f>
        <v>796638656</v>
      </c>
      <c r="E8" s="76">
        <f t="shared" si="3"/>
        <v>385487647</v>
      </c>
      <c r="F8" s="76">
        <f t="shared" si="3"/>
        <v>84080600</v>
      </c>
      <c r="G8" s="76">
        <f t="shared" si="3"/>
        <v>327070409</v>
      </c>
      <c r="H8" s="76">
        <f>SUM(H9:H11)</f>
        <v>865359727</v>
      </c>
      <c r="I8" s="76">
        <f t="shared" si="3"/>
        <v>395123400</v>
      </c>
      <c r="J8" s="76">
        <f t="shared" si="3"/>
        <v>84080600</v>
      </c>
      <c r="K8" s="76">
        <f t="shared" si="3"/>
        <v>386155727</v>
      </c>
      <c r="L8" s="76">
        <f t="shared" si="3"/>
        <v>215170747.13</v>
      </c>
      <c r="M8" s="76">
        <f t="shared" si="3"/>
        <v>21819459.640000001</v>
      </c>
      <c r="N8" s="76">
        <f t="shared" si="3"/>
        <v>11083973.65</v>
      </c>
      <c r="O8" s="76">
        <f t="shared" si="3"/>
        <v>182267313.84</v>
      </c>
      <c r="P8" s="19">
        <f t="shared" ref="P8:P39" si="4">L8/D8*100</f>
        <v>27.009830053991251</v>
      </c>
      <c r="Q8" s="19">
        <f t="shared" ref="Q8:Q39" si="5">M8/E8*100</f>
        <v>5.660222787891307</v>
      </c>
      <c r="R8" s="19">
        <f t="shared" ref="R8:R39" si="6">N8/F8*100</f>
        <v>13.182557748160695</v>
      </c>
      <c r="S8" s="19">
        <f t="shared" ref="S8:S39" si="7">O8/G8*100</f>
        <v>55.72724062603902</v>
      </c>
      <c r="T8" s="19">
        <f t="shared" ref="T8:T39" si="8">L8/H8*100</f>
        <v>24.86489033594696</v>
      </c>
      <c r="U8" s="19">
        <f t="shared" ref="U8:U39" si="9">M8/I8*100</f>
        <v>5.522188673209433</v>
      </c>
      <c r="V8" s="19">
        <f t="shared" ref="V8:V28" si="10">N8/J8*100</f>
        <v>13.182557748160695</v>
      </c>
      <c r="W8" s="19">
        <f t="shared" ref="W8:W39" si="11">O8/K8*100</f>
        <v>47.200468903054755</v>
      </c>
      <c r="X8" s="55"/>
    </row>
    <row r="9" spans="1:24" s="1" customFormat="1" ht="41.25" customHeight="1" x14ac:dyDescent="0.3">
      <c r="A9" s="95" t="s">
        <v>29</v>
      </c>
      <c r="B9" s="96" t="s">
        <v>319</v>
      </c>
      <c r="C9" s="18" t="s">
        <v>149</v>
      </c>
      <c r="D9" s="45">
        <f>SUM(E9:G9)</f>
        <v>274006652</v>
      </c>
      <c r="E9" s="45">
        <v>0</v>
      </c>
      <c r="F9" s="45">
        <v>0</v>
      </c>
      <c r="G9" s="45">
        <v>274006652</v>
      </c>
      <c r="H9" s="45">
        <f t="shared" ref="H9:H11" si="12">SUM(I9:K9)</f>
        <v>297964086</v>
      </c>
      <c r="I9" s="45">
        <v>0</v>
      </c>
      <c r="J9" s="45">
        <v>0</v>
      </c>
      <c r="K9" s="45">
        <v>297964086</v>
      </c>
      <c r="L9" s="50">
        <f>M9+N9+O9</f>
        <v>172971042.94</v>
      </c>
      <c r="M9" s="50">
        <v>0</v>
      </c>
      <c r="N9" s="50">
        <v>0</v>
      </c>
      <c r="O9" s="50">
        <v>172971042.94</v>
      </c>
      <c r="P9" s="19">
        <f t="shared" si="4"/>
        <v>63.126585313702535</v>
      </c>
      <c r="Q9" s="19"/>
      <c r="R9" s="19"/>
      <c r="S9" s="19">
        <f t="shared" si="7"/>
        <v>63.126585313702535</v>
      </c>
      <c r="T9" s="19">
        <f t="shared" si="8"/>
        <v>58.050970256865121</v>
      </c>
      <c r="U9" s="19"/>
      <c r="V9" s="19"/>
      <c r="W9" s="19">
        <f t="shared" si="11"/>
        <v>58.050970256865121</v>
      </c>
      <c r="X9" s="59"/>
    </row>
    <row r="10" spans="1:24" s="1" customFormat="1" ht="41.25" customHeight="1" x14ac:dyDescent="0.3">
      <c r="A10" s="95" t="s">
        <v>177</v>
      </c>
      <c r="B10" s="96" t="s">
        <v>255</v>
      </c>
      <c r="C10" s="18" t="s">
        <v>3</v>
      </c>
      <c r="D10" s="45">
        <f>SUM(E10:G10)</f>
        <v>10413945</v>
      </c>
      <c r="E10" s="45">
        <v>0</v>
      </c>
      <c r="F10" s="45">
        <v>0</v>
      </c>
      <c r="G10" s="45">
        <v>10413945</v>
      </c>
      <c r="H10" s="45">
        <f t="shared" si="12"/>
        <v>14425492</v>
      </c>
      <c r="I10" s="45">
        <v>0</v>
      </c>
      <c r="J10" s="45">
        <v>0</v>
      </c>
      <c r="K10" s="45">
        <v>14425492</v>
      </c>
      <c r="L10" s="50">
        <f>M10+N10+O10</f>
        <v>7021159.8300000001</v>
      </c>
      <c r="M10" s="50">
        <v>0</v>
      </c>
      <c r="N10" s="50">
        <v>0</v>
      </c>
      <c r="O10" s="50">
        <v>7021159.8300000001</v>
      </c>
      <c r="P10" s="19">
        <f t="shared" si="4"/>
        <v>67.420750061576086</v>
      </c>
      <c r="Q10" s="19"/>
      <c r="R10" s="19"/>
      <c r="S10" s="19">
        <f t="shared" si="7"/>
        <v>67.420750061576086</v>
      </c>
      <c r="T10" s="19">
        <f t="shared" si="8"/>
        <v>48.671891606885922</v>
      </c>
      <c r="U10" s="19"/>
      <c r="V10" s="19"/>
      <c r="W10" s="19">
        <f t="shared" si="11"/>
        <v>48.671891606885922</v>
      </c>
      <c r="X10" s="59"/>
    </row>
    <row r="11" spans="1:24" s="1" customFormat="1" ht="24.75" customHeight="1" x14ac:dyDescent="0.3">
      <c r="A11" s="95" t="s">
        <v>256</v>
      </c>
      <c r="B11" s="96" t="s">
        <v>327</v>
      </c>
      <c r="C11" s="18" t="s">
        <v>149</v>
      </c>
      <c r="D11" s="45">
        <f t="shared" ref="D11" si="13">SUM(E11:G11)</f>
        <v>512218059</v>
      </c>
      <c r="E11" s="45">
        <v>385487647</v>
      </c>
      <c r="F11" s="45">
        <v>84080600</v>
      </c>
      <c r="G11" s="45">
        <v>42649812</v>
      </c>
      <c r="H11" s="45">
        <f t="shared" si="12"/>
        <v>552970149</v>
      </c>
      <c r="I11" s="45">
        <v>395123400</v>
      </c>
      <c r="J11" s="45">
        <v>84080600</v>
      </c>
      <c r="K11" s="45">
        <v>73766149</v>
      </c>
      <c r="L11" s="50">
        <f>M11+N11+O11</f>
        <v>35178544.359999999</v>
      </c>
      <c r="M11" s="50">
        <v>21819459.640000001</v>
      </c>
      <c r="N11" s="50">
        <v>11083973.65</v>
      </c>
      <c r="O11" s="50">
        <v>2275111.0699999998</v>
      </c>
      <c r="P11" s="19">
        <f t="shared" si="4"/>
        <v>6.8678844374754853</v>
      </c>
      <c r="Q11" s="19">
        <f t="shared" si="5"/>
        <v>5.660222787891307</v>
      </c>
      <c r="R11" s="19">
        <f t="shared" si="6"/>
        <v>13.182557748160695</v>
      </c>
      <c r="S11" s="19">
        <f t="shared" si="7"/>
        <v>5.3343988245481597</v>
      </c>
      <c r="T11" s="19">
        <f t="shared" si="8"/>
        <v>6.3617438343855328</v>
      </c>
      <c r="U11" s="19">
        <f t="shared" si="9"/>
        <v>5.522188673209433</v>
      </c>
      <c r="V11" s="19">
        <f t="shared" si="10"/>
        <v>13.182557748160695</v>
      </c>
      <c r="W11" s="19">
        <f t="shared" si="11"/>
        <v>3.0842210157941139</v>
      </c>
      <c r="X11" s="59"/>
    </row>
    <row r="12" spans="1:24" s="56" customFormat="1" ht="40.5" customHeight="1" x14ac:dyDescent="0.3">
      <c r="A12" s="52" t="s">
        <v>13</v>
      </c>
      <c r="B12" s="71" t="s">
        <v>40</v>
      </c>
      <c r="C12" s="109"/>
      <c r="D12" s="60">
        <f t="shared" ref="D12:O12" si="14">SUM(D13:D15)</f>
        <v>27619964</v>
      </c>
      <c r="E12" s="60">
        <f t="shared" si="14"/>
        <v>0</v>
      </c>
      <c r="F12" s="60">
        <f t="shared" si="14"/>
        <v>0</v>
      </c>
      <c r="G12" s="60">
        <f t="shared" si="14"/>
        <v>27619964</v>
      </c>
      <c r="H12" s="60">
        <f t="shared" si="14"/>
        <v>43071787</v>
      </c>
      <c r="I12" s="60">
        <f t="shared" si="14"/>
        <v>0</v>
      </c>
      <c r="J12" s="60">
        <f t="shared" si="14"/>
        <v>0</v>
      </c>
      <c r="K12" s="60">
        <f t="shared" si="14"/>
        <v>43071787</v>
      </c>
      <c r="L12" s="60">
        <f t="shared" si="14"/>
        <v>9110154.0399999991</v>
      </c>
      <c r="M12" s="60">
        <f t="shared" si="14"/>
        <v>0</v>
      </c>
      <c r="N12" s="60">
        <f t="shared" si="14"/>
        <v>0</v>
      </c>
      <c r="O12" s="60">
        <f t="shared" si="14"/>
        <v>9110154.0399999991</v>
      </c>
      <c r="P12" s="19">
        <f t="shared" si="4"/>
        <v>32.983946105070949</v>
      </c>
      <c r="Q12" s="19"/>
      <c r="R12" s="19"/>
      <c r="S12" s="19">
        <f t="shared" si="7"/>
        <v>32.983946105070949</v>
      </c>
      <c r="T12" s="19">
        <f t="shared" si="8"/>
        <v>21.15109373103094</v>
      </c>
      <c r="U12" s="19"/>
      <c r="V12" s="19"/>
      <c r="W12" s="19">
        <f t="shared" si="11"/>
        <v>21.15109373103094</v>
      </c>
      <c r="X12" s="55"/>
    </row>
    <row r="13" spans="1:24" s="1" customFormat="1" ht="37.5" x14ac:dyDescent="0.3">
      <c r="A13" s="95" t="s">
        <v>30</v>
      </c>
      <c r="B13" s="96" t="s">
        <v>189</v>
      </c>
      <c r="C13" s="18" t="s">
        <v>3</v>
      </c>
      <c r="D13" s="45">
        <f>SUM(E13:G13)</f>
        <v>22332781</v>
      </c>
      <c r="E13" s="45">
        <v>0</v>
      </c>
      <c r="F13" s="45">
        <v>0</v>
      </c>
      <c r="G13" s="45">
        <v>22332781</v>
      </c>
      <c r="H13" s="45">
        <f>SUM(I13:K13)</f>
        <v>33668587</v>
      </c>
      <c r="I13" s="45">
        <v>0</v>
      </c>
      <c r="J13" s="45">
        <v>0</v>
      </c>
      <c r="K13" s="45">
        <v>33668587</v>
      </c>
      <c r="L13" s="50">
        <f>M13+O13</f>
        <v>6319759.5599999996</v>
      </c>
      <c r="M13" s="50">
        <v>0</v>
      </c>
      <c r="N13" s="50">
        <v>0</v>
      </c>
      <c r="O13" s="50">
        <v>6319759.5599999996</v>
      </c>
      <c r="P13" s="19">
        <f t="shared" si="4"/>
        <v>28.298130716456672</v>
      </c>
      <c r="Q13" s="19"/>
      <c r="R13" s="19"/>
      <c r="S13" s="19">
        <f t="shared" si="7"/>
        <v>28.298130716456672</v>
      </c>
      <c r="T13" s="19">
        <f t="shared" si="8"/>
        <v>18.770492388052993</v>
      </c>
      <c r="U13" s="19"/>
      <c r="V13" s="19"/>
      <c r="W13" s="19">
        <f t="shared" si="11"/>
        <v>18.770492388052993</v>
      </c>
      <c r="X13" s="59"/>
    </row>
    <row r="14" spans="1:24" s="1" customFormat="1" x14ac:dyDescent="0.3">
      <c r="A14" s="131" t="s">
        <v>31</v>
      </c>
      <c r="B14" s="153" t="s">
        <v>328</v>
      </c>
      <c r="C14" s="18" t="s">
        <v>3</v>
      </c>
      <c r="D14" s="45">
        <f t="shared" ref="D14:D15" si="15">SUM(E14:G14)</f>
        <v>4126744</v>
      </c>
      <c r="E14" s="45">
        <v>0</v>
      </c>
      <c r="F14" s="45">
        <v>0</v>
      </c>
      <c r="G14" s="45">
        <v>4126744</v>
      </c>
      <c r="H14" s="45">
        <f t="shared" ref="H14:H15" si="16">SUM(I14:K14)</f>
        <v>7814200</v>
      </c>
      <c r="I14" s="45">
        <v>0</v>
      </c>
      <c r="J14" s="45">
        <v>0</v>
      </c>
      <c r="K14" s="45">
        <v>7814200</v>
      </c>
      <c r="L14" s="50">
        <f>M14+O14</f>
        <v>2071963.21</v>
      </c>
      <c r="M14" s="50">
        <v>0</v>
      </c>
      <c r="N14" s="50">
        <v>0</v>
      </c>
      <c r="O14" s="50">
        <v>2071963.21</v>
      </c>
      <c r="P14" s="19">
        <f t="shared" si="4"/>
        <v>50.208183740013922</v>
      </c>
      <c r="Q14" s="19"/>
      <c r="R14" s="19"/>
      <c r="S14" s="19">
        <f t="shared" si="7"/>
        <v>50.208183740013922</v>
      </c>
      <c r="T14" s="19">
        <f t="shared" si="8"/>
        <v>26.515359345806349</v>
      </c>
      <c r="U14" s="19"/>
      <c r="V14" s="19"/>
      <c r="W14" s="19">
        <f t="shared" si="11"/>
        <v>26.515359345806349</v>
      </c>
      <c r="X14" s="97"/>
    </row>
    <row r="15" spans="1:24" s="1" customFormat="1" x14ac:dyDescent="0.3">
      <c r="A15" s="155"/>
      <c r="B15" s="154"/>
      <c r="C15" s="18" t="s">
        <v>148</v>
      </c>
      <c r="D15" s="45">
        <f t="shared" si="15"/>
        <v>1160439</v>
      </c>
      <c r="E15" s="45">
        <v>0</v>
      </c>
      <c r="F15" s="45">
        <v>0</v>
      </c>
      <c r="G15" s="45">
        <v>1160439</v>
      </c>
      <c r="H15" s="45">
        <f t="shared" si="16"/>
        <v>1589000</v>
      </c>
      <c r="I15" s="45">
        <v>0</v>
      </c>
      <c r="J15" s="45">
        <v>0</v>
      </c>
      <c r="K15" s="45">
        <v>1589000</v>
      </c>
      <c r="L15" s="50">
        <f>M15+O15</f>
        <v>718431.27</v>
      </c>
      <c r="M15" s="50">
        <v>0</v>
      </c>
      <c r="N15" s="50">
        <v>0</v>
      </c>
      <c r="O15" s="50">
        <v>718431.27</v>
      </c>
      <c r="P15" s="19">
        <f t="shared" si="4"/>
        <v>61.910300325997312</v>
      </c>
      <c r="Q15" s="19"/>
      <c r="R15" s="19"/>
      <c r="S15" s="19">
        <f t="shared" si="7"/>
        <v>61.910300325997312</v>
      </c>
      <c r="T15" s="19">
        <f t="shared" si="8"/>
        <v>45.212792322215229</v>
      </c>
      <c r="U15" s="19"/>
      <c r="V15" s="19"/>
      <c r="W15" s="19">
        <f t="shared" si="11"/>
        <v>45.212792322215229</v>
      </c>
      <c r="X15" s="21"/>
    </row>
    <row r="16" spans="1:24" s="56" customFormat="1" ht="37.5" x14ac:dyDescent="0.3">
      <c r="A16" s="52" t="s">
        <v>14</v>
      </c>
      <c r="B16" s="71" t="s">
        <v>42</v>
      </c>
      <c r="C16" s="109"/>
      <c r="D16" s="60">
        <f t="shared" ref="D16:O16" si="17">SUM(D17:D22)</f>
        <v>9330668</v>
      </c>
      <c r="E16" s="60">
        <f t="shared" si="17"/>
        <v>200000</v>
      </c>
      <c r="F16" s="60">
        <f t="shared" si="17"/>
        <v>0</v>
      </c>
      <c r="G16" s="60">
        <f t="shared" si="17"/>
        <v>9130668</v>
      </c>
      <c r="H16" s="60">
        <f t="shared" si="17"/>
        <v>10151468</v>
      </c>
      <c r="I16" s="60">
        <f t="shared" si="17"/>
        <v>200000</v>
      </c>
      <c r="J16" s="60">
        <f t="shared" si="17"/>
        <v>0</v>
      </c>
      <c r="K16" s="60">
        <f t="shared" si="17"/>
        <v>9951468</v>
      </c>
      <c r="L16" s="60">
        <f t="shared" si="17"/>
        <v>1627907.99</v>
      </c>
      <c r="M16" s="60">
        <f t="shared" si="17"/>
        <v>0</v>
      </c>
      <c r="N16" s="60">
        <f t="shared" si="17"/>
        <v>0</v>
      </c>
      <c r="O16" s="60">
        <f t="shared" si="17"/>
        <v>1627907.99</v>
      </c>
      <c r="P16" s="19">
        <f t="shared" si="4"/>
        <v>17.446853644347865</v>
      </c>
      <c r="Q16" s="19">
        <f t="shared" si="5"/>
        <v>0</v>
      </c>
      <c r="R16" s="19"/>
      <c r="S16" s="19">
        <f t="shared" si="7"/>
        <v>17.829013057971224</v>
      </c>
      <c r="T16" s="19">
        <f t="shared" si="8"/>
        <v>16.036183042688997</v>
      </c>
      <c r="U16" s="19">
        <f t="shared" si="9"/>
        <v>0</v>
      </c>
      <c r="V16" s="19"/>
      <c r="W16" s="19">
        <f t="shared" si="11"/>
        <v>16.358470830635238</v>
      </c>
      <c r="X16" s="55"/>
    </row>
    <row r="17" spans="1:24" s="1" customFormat="1" x14ac:dyDescent="0.3">
      <c r="A17" s="131" t="s">
        <v>41</v>
      </c>
      <c r="B17" s="139" t="s">
        <v>192</v>
      </c>
      <c r="C17" s="18" t="s">
        <v>6</v>
      </c>
      <c r="D17" s="45">
        <f>SUM(E17:G17)</f>
        <v>795000</v>
      </c>
      <c r="E17" s="45">
        <v>0</v>
      </c>
      <c r="F17" s="45">
        <v>0</v>
      </c>
      <c r="G17" s="45">
        <v>795000</v>
      </c>
      <c r="H17" s="45">
        <f>SUM(I17:K17)</f>
        <v>795000</v>
      </c>
      <c r="I17" s="45">
        <v>0</v>
      </c>
      <c r="J17" s="45">
        <v>0</v>
      </c>
      <c r="K17" s="45">
        <v>795000</v>
      </c>
      <c r="L17" s="50">
        <f>SUM(M17:O17)</f>
        <v>674999.99</v>
      </c>
      <c r="M17" s="50">
        <v>0</v>
      </c>
      <c r="N17" s="50">
        <v>0</v>
      </c>
      <c r="O17" s="50">
        <v>674999.99</v>
      </c>
      <c r="P17" s="19">
        <f t="shared" si="4"/>
        <v>84.90565911949686</v>
      </c>
      <c r="Q17" s="19"/>
      <c r="R17" s="19"/>
      <c r="S17" s="19">
        <f t="shared" si="7"/>
        <v>84.90565911949686</v>
      </c>
      <c r="T17" s="19">
        <f t="shared" si="8"/>
        <v>84.90565911949686</v>
      </c>
      <c r="U17" s="19"/>
      <c r="V17" s="19"/>
      <c r="W17" s="19">
        <f t="shared" si="11"/>
        <v>84.90565911949686</v>
      </c>
      <c r="X17" s="98"/>
    </row>
    <row r="18" spans="1:24" s="1" customFormat="1" x14ac:dyDescent="0.3">
      <c r="A18" s="132"/>
      <c r="B18" s="140"/>
      <c r="C18" s="18" t="s">
        <v>155</v>
      </c>
      <c r="D18" s="45">
        <f t="shared" ref="D18:D22" si="18">SUM(E18:G18)</f>
        <v>200000</v>
      </c>
      <c r="E18" s="45">
        <v>0</v>
      </c>
      <c r="F18" s="45">
        <v>0</v>
      </c>
      <c r="G18" s="45">
        <v>200000</v>
      </c>
      <c r="H18" s="45">
        <f t="shared" ref="H18:H22" si="19">SUM(I18:K18)</f>
        <v>200000</v>
      </c>
      <c r="I18" s="45">
        <v>0</v>
      </c>
      <c r="J18" s="45">
        <v>0</v>
      </c>
      <c r="K18" s="45">
        <v>200000</v>
      </c>
      <c r="L18" s="50">
        <f>M18+O18</f>
        <v>0</v>
      </c>
      <c r="M18" s="50">
        <v>0</v>
      </c>
      <c r="N18" s="50">
        <v>0</v>
      </c>
      <c r="O18" s="50">
        <v>0</v>
      </c>
      <c r="P18" s="19">
        <f t="shared" si="4"/>
        <v>0</v>
      </c>
      <c r="Q18" s="19"/>
      <c r="R18" s="19"/>
      <c r="S18" s="19"/>
      <c r="T18" s="19">
        <f t="shared" si="8"/>
        <v>0</v>
      </c>
      <c r="U18" s="19"/>
      <c r="V18" s="19"/>
      <c r="W18" s="19">
        <f t="shared" si="11"/>
        <v>0</v>
      </c>
      <c r="X18" s="97"/>
    </row>
    <row r="19" spans="1:24" s="1" customFormat="1" x14ac:dyDescent="0.3">
      <c r="A19" s="132"/>
      <c r="B19" s="140"/>
      <c r="C19" s="18" t="s">
        <v>148</v>
      </c>
      <c r="D19" s="45">
        <f t="shared" si="18"/>
        <v>88338</v>
      </c>
      <c r="E19" s="45">
        <v>0</v>
      </c>
      <c r="F19" s="45">
        <v>0</v>
      </c>
      <c r="G19" s="45">
        <v>88338</v>
      </c>
      <c r="H19" s="45">
        <f t="shared" si="19"/>
        <v>88338</v>
      </c>
      <c r="I19" s="45">
        <v>0</v>
      </c>
      <c r="J19" s="45">
        <v>0</v>
      </c>
      <c r="K19" s="45">
        <v>88338</v>
      </c>
      <c r="L19" s="50">
        <f>M19+O19</f>
        <v>0</v>
      </c>
      <c r="M19" s="50">
        <v>0</v>
      </c>
      <c r="N19" s="50">
        <v>0</v>
      </c>
      <c r="O19" s="50">
        <v>0</v>
      </c>
      <c r="P19" s="19">
        <f t="shared" si="4"/>
        <v>0</v>
      </c>
      <c r="Q19" s="19"/>
      <c r="R19" s="19"/>
      <c r="S19" s="19">
        <f t="shared" si="7"/>
        <v>0</v>
      </c>
      <c r="T19" s="19">
        <f t="shared" si="8"/>
        <v>0</v>
      </c>
      <c r="U19" s="19"/>
      <c r="V19" s="19"/>
      <c r="W19" s="19">
        <f t="shared" si="11"/>
        <v>0</v>
      </c>
      <c r="X19" s="97"/>
    </row>
    <row r="20" spans="1:24" s="1" customFormat="1" x14ac:dyDescent="0.3">
      <c r="A20" s="132"/>
      <c r="B20" s="140"/>
      <c r="C20" s="18" t="s">
        <v>28</v>
      </c>
      <c r="D20" s="45">
        <f t="shared" si="18"/>
        <v>285000</v>
      </c>
      <c r="E20" s="45">
        <v>0</v>
      </c>
      <c r="F20" s="45">
        <v>0</v>
      </c>
      <c r="G20" s="45">
        <v>285000</v>
      </c>
      <c r="H20" s="45">
        <f t="shared" si="19"/>
        <v>285000</v>
      </c>
      <c r="I20" s="45">
        <v>0</v>
      </c>
      <c r="J20" s="45">
        <v>0</v>
      </c>
      <c r="K20" s="45">
        <v>285000</v>
      </c>
      <c r="L20" s="50">
        <f>M20+O20</f>
        <v>0</v>
      </c>
      <c r="M20" s="50">
        <v>0</v>
      </c>
      <c r="N20" s="50">
        <v>0</v>
      </c>
      <c r="O20" s="50">
        <v>0</v>
      </c>
      <c r="P20" s="19">
        <f t="shared" si="4"/>
        <v>0</v>
      </c>
      <c r="Q20" s="19"/>
      <c r="R20" s="19"/>
      <c r="S20" s="19"/>
      <c r="T20" s="19">
        <f t="shared" si="8"/>
        <v>0</v>
      </c>
      <c r="U20" s="19"/>
      <c r="V20" s="19"/>
      <c r="W20" s="19">
        <f t="shared" si="11"/>
        <v>0</v>
      </c>
      <c r="X20" s="62"/>
    </row>
    <row r="21" spans="1:24" s="1" customFormat="1" x14ac:dyDescent="0.3">
      <c r="A21" s="133"/>
      <c r="B21" s="141"/>
      <c r="C21" s="18" t="s">
        <v>5</v>
      </c>
      <c r="D21" s="45">
        <f t="shared" si="18"/>
        <v>7962330</v>
      </c>
      <c r="E21" s="45">
        <v>200000</v>
      </c>
      <c r="F21" s="45">
        <v>0</v>
      </c>
      <c r="G21" s="45">
        <v>7762330</v>
      </c>
      <c r="H21" s="45">
        <f t="shared" si="19"/>
        <v>7962330</v>
      </c>
      <c r="I21" s="45">
        <v>200000</v>
      </c>
      <c r="J21" s="45">
        <v>0</v>
      </c>
      <c r="K21" s="45">
        <v>7762330</v>
      </c>
      <c r="L21" s="50">
        <f>SUM(M21:O21)</f>
        <v>952908</v>
      </c>
      <c r="M21" s="50">
        <v>0</v>
      </c>
      <c r="N21" s="50">
        <v>0</v>
      </c>
      <c r="O21" s="50">
        <v>952908</v>
      </c>
      <c r="P21" s="19">
        <f t="shared" si="4"/>
        <v>11.96770292112987</v>
      </c>
      <c r="Q21" s="19">
        <f t="shared" si="5"/>
        <v>0</v>
      </c>
      <c r="R21" s="19"/>
      <c r="S21" s="19">
        <f t="shared" si="7"/>
        <v>12.276056287223037</v>
      </c>
      <c r="T21" s="19">
        <f t="shared" si="8"/>
        <v>11.96770292112987</v>
      </c>
      <c r="U21" s="19">
        <f t="shared" si="9"/>
        <v>0</v>
      </c>
      <c r="V21" s="19"/>
      <c r="W21" s="19">
        <f t="shared" si="11"/>
        <v>12.276056287223037</v>
      </c>
      <c r="X21" s="62"/>
    </row>
    <row r="22" spans="1:24" s="1" customFormat="1" ht="42" customHeight="1" x14ac:dyDescent="0.3">
      <c r="A22" s="95" t="s">
        <v>190</v>
      </c>
      <c r="B22" s="96" t="s">
        <v>191</v>
      </c>
      <c r="C22" s="18" t="s">
        <v>3</v>
      </c>
      <c r="D22" s="45">
        <f t="shared" si="18"/>
        <v>0</v>
      </c>
      <c r="E22" s="45">
        <v>0</v>
      </c>
      <c r="F22" s="45">
        <v>0</v>
      </c>
      <c r="G22" s="45">
        <v>0</v>
      </c>
      <c r="H22" s="45">
        <f t="shared" si="19"/>
        <v>820800</v>
      </c>
      <c r="I22" s="45">
        <v>0</v>
      </c>
      <c r="J22" s="45">
        <v>0</v>
      </c>
      <c r="K22" s="45">
        <v>820800</v>
      </c>
      <c r="L22" s="50">
        <f>SUM(M22:O22)</f>
        <v>0</v>
      </c>
      <c r="M22" s="50">
        <v>0</v>
      </c>
      <c r="N22" s="50">
        <v>0</v>
      </c>
      <c r="O22" s="50">
        <v>0</v>
      </c>
      <c r="P22" s="19"/>
      <c r="Q22" s="19"/>
      <c r="R22" s="19"/>
      <c r="S22" s="19"/>
      <c r="T22" s="19">
        <f t="shared" si="8"/>
        <v>0</v>
      </c>
      <c r="U22" s="19"/>
      <c r="V22" s="19"/>
      <c r="W22" s="19">
        <f t="shared" si="11"/>
        <v>0</v>
      </c>
      <c r="X22" s="99"/>
    </row>
    <row r="23" spans="1:24" s="56" customFormat="1" ht="27.75" customHeight="1" x14ac:dyDescent="0.3">
      <c r="A23" s="52" t="s">
        <v>15</v>
      </c>
      <c r="B23" s="71" t="s">
        <v>179</v>
      </c>
      <c r="C23" s="109"/>
      <c r="D23" s="60">
        <f t="shared" ref="D23:O23" si="20">SUM(D24:D28)</f>
        <v>313755966</v>
      </c>
      <c r="E23" s="60">
        <f t="shared" si="20"/>
        <v>12408100</v>
      </c>
      <c r="F23" s="60">
        <f t="shared" si="20"/>
        <v>0</v>
      </c>
      <c r="G23" s="60">
        <f t="shared" si="20"/>
        <v>301347866</v>
      </c>
      <c r="H23" s="60">
        <f t="shared" si="20"/>
        <v>543827879.37</v>
      </c>
      <c r="I23" s="60">
        <f t="shared" si="20"/>
        <v>67403033.370000005</v>
      </c>
      <c r="J23" s="60">
        <f t="shared" si="20"/>
        <v>41187300</v>
      </c>
      <c r="K23" s="60">
        <f t="shared" si="20"/>
        <v>435237546</v>
      </c>
      <c r="L23" s="60">
        <f t="shared" si="20"/>
        <v>81175810.620000005</v>
      </c>
      <c r="M23" s="60">
        <f t="shared" si="20"/>
        <v>1123700</v>
      </c>
      <c r="N23" s="60">
        <f t="shared" si="20"/>
        <v>0</v>
      </c>
      <c r="O23" s="60">
        <f t="shared" si="20"/>
        <v>80052110.620000005</v>
      </c>
      <c r="P23" s="19">
        <f t="shared" si="4"/>
        <v>25.872276360156928</v>
      </c>
      <c r="Q23" s="19">
        <f t="shared" si="5"/>
        <v>9.056181043028344</v>
      </c>
      <c r="R23" s="19"/>
      <c r="S23" s="19">
        <f t="shared" si="7"/>
        <v>26.564684755391632</v>
      </c>
      <c r="T23" s="19">
        <f t="shared" si="8"/>
        <v>14.926746807103475</v>
      </c>
      <c r="U23" s="19">
        <f t="shared" si="9"/>
        <v>1.6671356522362992</v>
      </c>
      <c r="V23" s="19">
        <f t="shared" si="10"/>
        <v>0</v>
      </c>
      <c r="W23" s="19">
        <f t="shared" si="11"/>
        <v>18.392740092326505</v>
      </c>
      <c r="X23" s="50">
        <f>T23/H23*100</f>
        <v>2.7447557165321199E-6</v>
      </c>
    </row>
    <row r="24" spans="1:24" s="1" customFormat="1" ht="24" customHeight="1" x14ac:dyDescent="0.3">
      <c r="A24" s="95" t="s">
        <v>43</v>
      </c>
      <c r="B24" s="96" t="s">
        <v>329</v>
      </c>
      <c r="C24" s="18" t="s">
        <v>3</v>
      </c>
      <c r="D24" s="45">
        <f>SUM(E24:G24)</f>
        <v>178496324</v>
      </c>
      <c r="E24" s="50">
        <v>8690500</v>
      </c>
      <c r="F24" s="50">
        <v>0</v>
      </c>
      <c r="G24" s="50">
        <v>169805824</v>
      </c>
      <c r="H24" s="45">
        <f>SUM(I24:K24)</f>
        <v>199121007</v>
      </c>
      <c r="I24" s="50">
        <v>8854100</v>
      </c>
      <c r="J24" s="50">
        <v>0</v>
      </c>
      <c r="K24" s="50">
        <v>190266907</v>
      </c>
      <c r="L24" s="50">
        <f>SUM(M24:O24)</f>
        <v>70976466.040000007</v>
      </c>
      <c r="M24" s="50">
        <v>1123700</v>
      </c>
      <c r="N24" s="50">
        <v>0</v>
      </c>
      <c r="O24" s="50">
        <v>69852766.040000007</v>
      </c>
      <c r="P24" s="19">
        <f t="shared" si="4"/>
        <v>39.763544956813789</v>
      </c>
      <c r="Q24" s="19">
        <f t="shared" si="5"/>
        <v>12.930211150106437</v>
      </c>
      <c r="R24" s="19"/>
      <c r="S24" s="19">
        <f t="shared" si="7"/>
        <v>41.13684936978369</v>
      </c>
      <c r="T24" s="19">
        <f t="shared" si="8"/>
        <v>35.644891068675641</v>
      </c>
      <c r="U24" s="19">
        <f t="shared" si="9"/>
        <v>12.691295557990085</v>
      </c>
      <c r="V24" s="19"/>
      <c r="W24" s="19">
        <f t="shared" si="11"/>
        <v>36.713040192533327</v>
      </c>
      <c r="X24" s="50"/>
    </row>
    <row r="25" spans="1:24" s="1" customFormat="1" x14ac:dyDescent="0.3">
      <c r="A25" s="95" t="s">
        <v>44</v>
      </c>
      <c r="B25" s="96" t="s">
        <v>324</v>
      </c>
      <c r="C25" s="18" t="s">
        <v>3</v>
      </c>
      <c r="D25" s="45">
        <f>SUM(E25:G25)</f>
        <v>123083848</v>
      </c>
      <c r="E25" s="45">
        <v>0</v>
      </c>
      <c r="F25" s="45">
        <v>0</v>
      </c>
      <c r="G25" s="45">
        <v>123083848</v>
      </c>
      <c r="H25" s="45">
        <f>SUM(I25:K25)</f>
        <v>162857293</v>
      </c>
      <c r="I25" s="45">
        <v>0</v>
      </c>
      <c r="J25" s="45">
        <v>0</v>
      </c>
      <c r="K25" s="45">
        <v>162857293</v>
      </c>
      <c r="L25" s="50">
        <f>SUM(M25:O25)</f>
        <v>10199344.58</v>
      </c>
      <c r="M25" s="50">
        <v>0</v>
      </c>
      <c r="N25" s="50">
        <v>0</v>
      </c>
      <c r="O25" s="50">
        <v>10199344.58</v>
      </c>
      <c r="P25" s="19">
        <f t="shared" ref="P25:P39" si="21">L25/D25*100</f>
        <v>8.2865012312582245</v>
      </c>
      <c r="Q25" s="19"/>
      <c r="R25" s="19"/>
      <c r="S25" s="19">
        <f t="shared" ref="S25:S39" si="22">O25/G25*100</f>
        <v>8.2865012312582245</v>
      </c>
      <c r="T25" s="19">
        <f t="shared" si="8"/>
        <v>6.2627496700439451</v>
      </c>
      <c r="U25" s="19"/>
      <c r="V25" s="19"/>
      <c r="W25" s="19">
        <f t="shared" si="11"/>
        <v>6.2627496700439451</v>
      </c>
      <c r="X25" s="62"/>
    </row>
    <row r="26" spans="1:24" s="1" customFormat="1" ht="37.5" x14ac:dyDescent="0.3">
      <c r="A26" s="95" t="s">
        <v>172</v>
      </c>
      <c r="B26" s="96" t="s">
        <v>362</v>
      </c>
      <c r="C26" s="18" t="s">
        <v>3</v>
      </c>
      <c r="D26" s="45">
        <f>SUM(E26:G26)</f>
        <v>12175749</v>
      </c>
      <c r="E26" s="45">
        <v>3717600</v>
      </c>
      <c r="F26" s="45">
        <v>0</v>
      </c>
      <c r="G26" s="45">
        <v>8458149</v>
      </c>
      <c r="H26" s="45">
        <f>SUM(I26:K26)</f>
        <v>12175749</v>
      </c>
      <c r="I26" s="45">
        <v>3717600</v>
      </c>
      <c r="J26" s="45">
        <v>0</v>
      </c>
      <c r="K26" s="45">
        <v>8458149</v>
      </c>
      <c r="L26" s="50">
        <f>SUM(M26:O26)</f>
        <v>0</v>
      </c>
      <c r="M26" s="50">
        <v>0</v>
      </c>
      <c r="N26" s="50">
        <v>0</v>
      </c>
      <c r="O26" s="50">
        <v>0</v>
      </c>
      <c r="P26" s="19">
        <f t="shared" si="21"/>
        <v>0</v>
      </c>
      <c r="Q26" s="19">
        <f t="shared" ref="Q25:Q39" si="23">M26/E26*100</f>
        <v>0</v>
      </c>
      <c r="R26" s="19"/>
      <c r="S26" s="19">
        <f t="shared" si="22"/>
        <v>0</v>
      </c>
      <c r="T26" s="19">
        <f t="shared" si="8"/>
        <v>0</v>
      </c>
      <c r="U26" s="19"/>
      <c r="V26" s="19"/>
      <c r="W26" s="19">
        <f t="shared" si="11"/>
        <v>0</v>
      </c>
      <c r="X26" s="62"/>
    </row>
    <row r="27" spans="1:24" s="1" customFormat="1" ht="25.5" customHeight="1" x14ac:dyDescent="0.3">
      <c r="A27" s="95" t="s">
        <v>291</v>
      </c>
      <c r="B27" s="96" t="s">
        <v>321</v>
      </c>
      <c r="C27" s="18" t="s">
        <v>3</v>
      </c>
      <c r="D27" s="45">
        <f t="shared" ref="D27:D28" si="24">SUM(E27:G27)</f>
        <v>0</v>
      </c>
      <c r="E27" s="45">
        <v>0</v>
      </c>
      <c r="F27" s="45">
        <v>0</v>
      </c>
      <c r="G27" s="45">
        <v>0</v>
      </c>
      <c r="H27" s="45">
        <f t="shared" ref="H27:H28" si="25">SUM(I27:K27)</f>
        <v>45003230.370000005</v>
      </c>
      <c r="I27" s="45">
        <v>20546833.370000001</v>
      </c>
      <c r="J27" s="45">
        <v>13136500</v>
      </c>
      <c r="K27" s="45">
        <v>11319897</v>
      </c>
      <c r="L27" s="50">
        <f>SUM(M27:O27)</f>
        <v>0</v>
      </c>
      <c r="M27" s="50">
        <v>0</v>
      </c>
      <c r="N27" s="50">
        <v>0</v>
      </c>
      <c r="O27" s="50">
        <v>0</v>
      </c>
      <c r="P27" s="19"/>
      <c r="Q27" s="19"/>
      <c r="R27" s="19"/>
      <c r="S27" s="19"/>
      <c r="T27" s="19">
        <f t="shared" si="8"/>
        <v>0</v>
      </c>
      <c r="U27" s="19">
        <f t="shared" si="9"/>
        <v>0</v>
      </c>
      <c r="V27" s="19">
        <f t="shared" si="10"/>
        <v>0</v>
      </c>
      <c r="W27" s="19">
        <f t="shared" si="11"/>
        <v>0</v>
      </c>
      <c r="X27" s="62"/>
    </row>
    <row r="28" spans="1:24" s="1" customFormat="1" ht="24" customHeight="1" x14ac:dyDescent="0.3">
      <c r="A28" s="95" t="s">
        <v>363</v>
      </c>
      <c r="B28" s="96" t="s">
        <v>330</v>
      </c>
      <c r="C28" s="18" t="s">
        <v>3</v>
      </c>
      <c r="D28" s="45">
        <f t="shared" si="24"/>
        <v>45</v>
      </c>
      <c r="E28" s="45">
        <v>0</v>
      </c>
      <c r="F28" s="45">
        <v>0</v>
      </c>
      <c r="G28" s="45">
        <v>45</v>
      </c>
      <c r="H28" s="45">
        <f t="shared" si="25"/>
        <v>124670600</v>
      </c>
      <c r="I28" s="45">
        <v>34284500</v>
      </c>
      <c r="J28" s="45">
        <v>28050800</v>
      </c>
      <c r="K28" s="45">
        <v>62335300</v>
      </c>
      <c r="L28" s="50">
        <f>M28+O28+N28</f>
        <v>0</v>
      </c>
      <c r="M28" s="50">
        <v>0</v>
      </c>
      <c r="N28" s="50">
        <v>0</v>
      </c>
      <c r="O28" s="50">
        <v>0</v>
      </c>
      <c r="P28" s="19">
        <f t="shared" si="21"/>
        <v>0</v>
      </c>
      <c r="Q28" s="19"/>
      <c r="R28" s="19"/>
      <c r="S28" s="19">
        <f t="shared" si="22"/>
        <v>0</v>
      </c>
      <c r="T28" s="19">
        <f t="shared" si="8"/>
        <v>0</v>
      </c>
      <c r="U28" s="19">
        <f t="shared" si="9"/>
        <v>0</v>
      </c>
      <c r="V28" s="19">
        <f t="shared" si="10"/>
        <v>0</v>
      </c>
      <c r="W28" s="19">
        <f t="shared" si="11"/>
        <v>0</v>
      </c>
      <c r="X28" s="62"/>
    </row>
    <row r="29" spans="1:24" s="1" customFormat="1" ht="37.5" x14ac:dyDescent="0.3">
      <c r="A29" s="52" t="s">
        <v>16</v>
      </c>
      <c r="B29" s="71" t="s">
        <v>45</v>
      </c>
      <c r="C29" s="109"/>
      <c r="D29" s="60">
        <f t="shared" ref="D29:O29" si="26">SUM(D30:D30)</f>
        <v>227268633</v>
      </c>
      <c r="E29" s="60">
        <f t="shared" si="26"/>
        <v>0</v>
      </c>
      <c r="F29" s="60">
        <f t="shared" si="26"/>
        <v>0</v>
      </c>
      <c r="G29" s="60">
        <f t="shared" si="26"/>
        <v>227268633</v>
      </c>
      <c r="H29" s="60">
        <f t="shared" si="26"/>
        <v>311641138</v>
      </c>
      <c r="I29" s="60">
        <f t="shared" si="26"/>
        <v>0</v>
      </c>
      <c r="J29" s="60">
        <f t="shared" si="26"/>
        <v>0</v>
      </c>
      <c r="K29" s="60">
        <f t="shared" si="26"/>
        <v>311641138</v>
      </c>
      <c r="L29" s="60">
        <f t="shared" si="26"/>
        <v>125347169.25</v>
      </c>
      <c r="M29" s="60">
        <f t="shared" si="26"/>
        <v>0</v>
      </c>
      <c r="N29" s="60">
        <f t="shared" si="26"/>
        <v>0</v>
      </c>
      <c r="O29" s="60">
        <f t="shared" si="26"/>
        <v>125347169.25</v>
      </c>
      <c r="P29" s="19">
        <f t="shared" si="21"/>
        <v>55.153748053740436</v>
      </c>
      <c r="Q29" s="19"/>
      <c r="R29" s="19"/>
      <c r="S29" s="19">
        <f t="shared" si="22"/>
        <v>55.153748053740436</v>
      </c>
      <c r="T29" s="19">
        <f t="shared" si="8"/>
        <v>40.221637635657714</v>
      </c>
      <c r="U29" s="19"/>
      <c r="V29" s="19"/>
      <c r="W29" s="19">
        <f t="shared" si="11"/>
        <v>40.221637635657714</v>
      </c>
      <c r="X29" s="21"/>
    </row>
    <row r="30" spans="1:24" s="1" customFormat="1" ht="23.25" customHeight="1" x14ac:dyDescent="0.3">
      <c r="A30" s="95" t="s">
        <v>46</v>
      </c>
      <c r="B30" s="96" t="s">
        <v>209</v>
      </c>
      <c r="C30" s="18" t="s">
        <v>3</v>
      </c>
      <c r="D30" s="45">
        <f>SUM(E30:G30)</f>
        <v>227268633</v>
      </c>
      <c r="E30" s="45">
        <v>0</v>
      </c>
      <c r="F30" s="45">
        <v>0</v>
      </c>
      <c r="G30" s="45">
        <v>227268633</v>
      </c>
      <c r="H30" s="45">
        <f>SUM(I30:K30)</f>
        <v>311641138</v>
      </c>
      <c r="I30" s="45">
        <v>0</v>
      </c>
      <c r="J30" s="45">
        <v>0</v>
      </c>
      <c r="K30" s="45">
        <v>311641138</v>
      </c>
      <c r="L30" s="50">
        <f>M30+O30</f>
        <v>125347169.25</v>
      </c>
      <c r="M30" s="50">
        <v>0</v>
      </c>
      <c r="N30" s="50">
        <v>0</v>
      </c>
      <c r="O30" s="50">
        <v>125347169.25</v>
      </c>
      <c r="P30" s="19">
        <f t="shared" si="21"/>
        <v>55.153748053740436</v>
      </c>
      <c r="Q30" s="19"/>
      <c r="R30" s="19"/>
      <c r="S30" s="19">
        <f t="shared" si="22"/>
        <v>55.153748053740436</v>
      </c>
      <c r="T30" s="19">
        <f t="shared" si="8"/>
        <v>40.221637635657714</v>
      </c>
      <c r="U30" s="19"/>
      <c r="V30" s="19"/>
      <c r="W30" s="19">
        <f t="shared" si="11"/>
        <v>40.221637635657714</v>
      </c>
      <c r="X30" s="62"/>
    </row>
    <row r="31" spans="1:24" s="1" customFormat="1" ht="99" customHeight="1" x14ac:dyDescent="0.3">
      <c r="A31" s="52" t="s">
        <v>178</v>
      </c>
      <c r="B31" s="71" t="s">
        <v>193</v>
      </c>
      <c r="C31" s="54"/>
      <c r="D31" s="54">
        <f t="shared" ref="D31:O31" si="27">SUM(D32:D32)</f>
        <v>17137600</v>
      </c>
      <c r="E31" s="54">
        <f t="shared" si="27"/>
        <v>14566900</v>
      </c>
      <c r="F31" s="54">
        <f t="shared" si="27"/>
        <v>0</v>
      </c>
      <c r="G31" s="54">
        <f t="shared" si="27"/>
        <v>2570700</v>
      </c>
      <c r="H31" s="54">
        <f t="shared" si="27"/>
        <v>20481184</v>
      </c>
      <c r="I31" s="54">
        <f t="shared" si="27"/>
        <v>14566900</v>
      </c>
      <c r="J31" s="54">
        <f t="shared" si="27"/>
        <v>0</v>
      </c>
      <c r="K31" s="54">
        <f t="shared" si="27"/>
        <v>5914284</v>
      </c>
      <c r="L31" s="54">
        <f t="shared" si="27"/>
        <v>0</v>
      </c>
      <c r="M31" s="54">
        <f t="shared" si="27"/>
        <v>0</v>
      </c>
      <c r="N31" s="54">
        <f t="shared" si="27"/>
        <v>0</v>
      </c>
      <c r="O31" s="54">
        <f t="shared" si="27"/>
        <v>0</v>
      </c>
      <c r="P31" s="19">
        <f t="shared" si="21"/>
        <v>0</v>
      </c>
      <c r="Q31" s="19">
        <f t="shared" si="23"/>
        <v>0</v>
      </c>
      <c r="R31" s="19"/>
      <c r="S31" s="19">
        <f t="shared" si="22"/>
        <v>0</v>
      </c>
      <c r="T31" s="19">
        <f t="shared" si="8"/>
        <v>0</v>
      </c>
      <c r="U31" s="19">
        <f t="shared" si="9"/>
        <v>0</v>
      </c>
      <c r="V31" s="19"/>
      <c r="W31" s="19">
        <f t="shared" si="11"/>
        <v>0</v>
      </c>
      <c r="X31" s="21"/>
    </row>
    <row r="32" spans="1:24" s="1" customFormat="1" ht="59.25" customHeight="1" x14ac:dyDescent="0.3">
      <c r="A32" s="102" t="s">
        <v>180</v>
      </c>
      <c r="B32" s="116" t="s">
        <v>331</v>
      </c>
      <c r="C32" s="18" t="s">
        <v>3</v>
      </c>
      <c r="D32" s="45">
        <f>SUM(E32:G32)</f>
        <v>17137600</v>
      </c>
      <c r="E32" s="45">
        <v>14566900</v>
      </c>
      <c r="F32" s="45">
        <v>0</v>
      </c>
      <c r="G32" s="45">
        <v>2570700</v>
      </c>
      <c r="H32" s="45">
        <f>SUM(I32:K32)</f>
        <v>20481184</v>
      </c>
      <c r="I32" s="45">
        <v>14566900</v>
      </c>
      <c r="J32" s="45">
        <v>0</v>
      </c>
      <c r="K32" s="45">
        <v>5914284</v>
      </c>
      <c r="L32" s="50">
        <f>SUM(M32:O32)</f>
        <v>0</v>
      </c>
      <c r="M32" s="50">
        <v>0</v>
      </c>
      <c r="N32" s="50">
        <v>0</v>
      </c>
      <c r="O32" s="50">
        <v>0</v>
      </c>
      <c r="P32" s="19">
        <f t="shared" si="21"/>
        <v>0</v>
      </c>
      <c r="Q32" s="19">
        <f t="shared" si="23"/>
        <v>0</v>
      </c>
      <c r="R32" s="19"/>
      <c r="S32" s="19">
        <f t="shared" si="22"/>
        <v>0</v>
      </c>
      <c r="T32" s="19">
        <f t="shared" si="8"/>
        <v>0</v>
      </c>
      <c r="U32" s="19">
        <f t="shared" si="9"/>
        <v>0</v>
      </c>
      <c r="V32" s="19"/>
      <c r="W32" s="19">
        <f t="shared" si="11"/>
        <v>0</v>
      </c>
      <c r="X32" s="62"/>
    </row>
    <row r="33" spans="1:24" s="1" customFormat="1" ht="26.25" customHeight="1" x14ac:dyDescent="0.3">
      <c r="A33" s="52" t="s">
        <v>32</v>
      </c>
      <c r="B33" s="138" t="s">
        <v>194</v>
      </c>
      <c r="C33" s="138"/>
      <c r="D33" s="53">
        <f t="shared" ref="D33:O33" si="28">D34+D36+D38</f>
        <v>488062439</v>
      </c>
      <c r="E33" s="53">
        <f t="shared" si="28"/>
        <v>4179000</v>
      </c>
      <c r="F33" s="53">
        <f t="shared" si="28"/>
        <v>0</v>
      </c>
      <c r="G33" s="53">
        <f t="shared" si="28"/>
        <v>483883439</v>
      </c>
      <c r="H33" s="53">
        <f t="shared" si="28"/>
        <v>636064540</v>
      </c>
      <c r="I33" s="53">
        <f t="shared" si="28"/>
        <v>12784100</v>
      </c>
      <c r="J33" s="53">
        <f t="shared" si="28"/>
        <v>0</v>
      </c>
      <c r="K33" s="53">
        <f t="shared" si="28"/>
        <v>623280440</v>
      </c>
      <c r="L33" s="53">
        <f t="shared" si="28"/>
        <v>201681537.29000002</v>
      </c>
      <c r="M33" s="53">
        <f t="shared" si="28"/>
        <v>0</v>
      </c>
      <c r="N33" s="53">
        <f t="shared" si="28"/>
        <v>0</v>
      </c>
      <c r="O33" s="53">
        <f t="shared" si="28"/>
        <v>201681537.29000002</v>
      </c>
      <c r="P33" s="19">
        <f t="shared" si="21"/>
        <v>41.322896657081209</v>
      </c>
      <c r="Q33" s="19">
        <f t="shared" si="23"/>
        <v>0</v>
      </c>
      <c r="R33" s="19"/>
      <c r="S33" s="19">
        <f t="shared" si="22"/>
        <v>41.679776788145048</v>
      </c>
      <c r="T33" s="19">
        <f t="shared" si="8"/>
        <v>31.707715900968164</v>
      </c>
      <c r="U33" s="19">
        <f t="shared" si="9"/>
        <v>0</v>
      </c>
      <c r="V33" s="19"/>
      <c r="W33" s="19">
        <f t="shared" si="11"/>
        <v>32.358072602117922</v>
      </c>
      <c r="X33" s="21"/>
    </row>
    <row r="34" spans="1:24" s="56" customFormat="1" ht="26.25" customHeight="1" x14ac:dyDescent="0.3">
      <c r="A34" s="52" t="s">
        <v>17</v>
      </c>
      <c r="B34" s="71" t="s">
        <v>48</v>
      </c>
      <c r="C34" s="109"/>
      <c r="D34" s="60">
        <f t="shared" ref="D34:G34" si="29">D35</f>
        <v>203912054</v>
      </c>
      <c r="E34" s="60">
        <f t="shared" si="29"/>
        <v>0</v>
      </c>
      <c r="F34" s="60">
        <f t="shared" si="29"/>
        <v>0</v>
      </c>
      <c r="G34" s="60">
        <f t="shared" si="29"/>
        <v>203912054</v>
      </c>
      <c r="H34" s="60">
        <f t="shared" ref="H34:K34" si="30">H35</f>
        <v>301606666</v>
      </c>
      <c r="I34" s="60">
        <f t="shared" si="30"/>
        <v>0</v>
      </c>
      <c r="J34" s="60">
        <f t="shared" si="30"/>
        <v>0</v>
      </c>
      <c r="K34" s="60">
        <f t="shared" si="30"/>
        <v>301606666</v>
      </c>
      <c r="L34" s="60">
        <f t="shared" ref="L34:O34" si="31">L35</f>
        <v>116791330</v>
      </c>
      <c r="M34" s="60">
        <f t="shared" si="31"/>
        <v>0</v>
      </c>
      <c r="N34" s="60">
        <f t="shared" si="31"/>
        <v>0</v>
      </c>
      <c r="O34" s="60">
        <f t="shared" si="31"/>
        <v>116791330</v>
      </c>
      <c r="P34" s="19">
        <f t="shared" si="21"/>
        <v>57.275343810719491</v>
      </c>
      <c r="Q34" s="19"/>
      <c r="R34" s="19"/>
      <c r="S34" s="19">
        <f t="shared" si="22"/>
        <v>57.275343810719491</v>
      </c>
      <c r="T34" s="19">
        <f t="shared" si="8"/>
        <v>38.723059920698169</v>
      </c>
      <c r="U34" s="19"/>
      <c r="V34" s="19"/>
      <c r="W34" s="19">
        <f t="shared" si="11"/>
        <v>38.723059920698169</v>
      </c>
      <c r="X34" s="55"/>
    </row>
    <row r="35" spans="1:24" s="1" customFormat="1" ht="37.5" customHeight="1" x14ac:dyDescent="0.3">
      <c r="A35" s="95" t="s">
        <v>33</v>
      </c>
      <c r="B35" s="96" t="s">
        <v>195</v>
      </c>
      <c r="C35" s="18" t="s">
        <v>3</v>
      </c>
      <c r="D35" s="45">
        <f>SUM(E35:G35)</f>
        <v>203912054</v>
      </c>
      <c r="E35" s="45">
        <v>0</v>
      </c>
      <c r="F35" s="45">
        <v>0</v>
      </c>
      <c r="G35" s="45">
        <v>203912054</v>
      </c>
      <c r="H35" s="45">
        <f>SUM(I35:K35)</f>
        <v>301606666</v>
      </c>
      <c r="I35" s="45">
        <v>0</v>
      </c>
      <c r="J35" s="45">
        <v>0</v>
      </c>
      <c r="K35" s="45">
        <v>301606666</v>
      </c>
      <c r="L35" s="50">
        <f>SUM(M35:O35)</f>
        <v>116791330</v>
      </c>
      <c r="M35" s="50">
        <v>0</v>
      </c>
      <c r="N35" s="50">
        <v>0</v>
      </c>
      <c r="O35" s="50">
        <v>116791330</v>
      </c>
      <c r="P35" s="19">
        <f t="shared" si="21"/>
        <v>57.275343810719491</v>
      </c>
      <c r="Q35" s="19"/>
      <c r="R35" s="19"/>
      <c r="S35" s="19">
        <f t="shared" si="22"/>
        <v>57.275343810719491</v>
      </c>
      <c r="T35" s="19">
        <f t="shared" si="8"/>
        <v>38.723059920698169</v>
      </c>
      <c r="U35" s="19"/>
      <c r="V35" s="19"/>
      <c r="W35" s="19">
        <f t="shared" si="11"/>
        <v>38.723059920698169</v>
      </c>
      <c r="X35" s="62"/>
    </row>
    <row r="36" spans="1:24" s="56" customFormat="1" ht="26.25" customHeight="1" x14ac:dyDescent="0.3">
      <c r="A36" s="52" t="s">
        <v>18</v>
      </c>
      <c r="B36" s="71" t="s">
        <v>49</v>
      </c>
      <c r="C36" s="109"/>
      <c r="D36" s="60">
        <f t="shared" ref="D36:O36" si="32">SUM(D37:D37)</f>
        <v>259157331</v>
      </c>
      <c r="E36" s="60">
        <f t="shared" si="32"/>
        <v>0</v>
      </c>
      <c r="F36" s="60">
        <f t="shared" si="32"/>
        <v>0</v>
      </c>
      <c r="G36" s="60">
        <f t="shared" si="32"/>
        <v>259157331</v>
      </c>
      <c r="H36" s="60">
        <f t="shared" si="32"/>
        <v>295693680</v>
      </c>
      <c r="I36" s="60">
        <f t="shared" si="32"/>
        <v>0</v>
      </c>
      <c r="J36" s="60">
        <f t="shared" si="32"/>
        <v>0</v>
      </c>
      <c r="K36" s="60">
        <f t="shared" si="32"/>
        <v>295693680</v>
      </c>
      <c r="L36" s="60">
        <f t="shared" si="32"/>
        <v>84890207.290000007</v>
      </c>
      <c r="M36" s="60">
        <f t="shared" si="32"/>
        <v>0</v>
      </c>
      <c r="N36" s="60">
        <f t="shared" si="32"/>
        <v>0</v>
      </c>
      <c r="O36" s="60">
        <f t="shared" si="32"/>
        <v>84890207.290000007</v>
      </c>
      <c r="P36" s="19">
        <f t="shared" si="21"/>
        <v>32.756243847101516</v>
      </c>
      <c r="Q36" s="19"/>
      <c r="R36" s="19"/>
      <c r="S36" s="19">
        <f t="shared" si="22"/>
        <v>32.756243847101516</v>
      </c>
      <c r="T36" s="19">
        <f t="shared" si="8"/>
        <v>28.708833847919919</v>
      </c>
      <c r="U36" s="19"/>
      <c r="V36" s="19"/>
      <c r="W36" s="19">
        <f t="shared" si="11"/>
        <v>28.708833847919919</v>
      </c>
      <c r="X36" s="55"/>
    </row>
    <row r="37" spans="1:24" s="1" customFormat="1" ht="45.75" customHeight="1" x14ac:dyDescent="0.3">
      <c r="A37" s="95" t="s">
        <v>153</v>
      </c>
      <c r="B37" s="117" t="s">
        <v>317</v>
      </c>
      <c r="C37" s="18" t="s">
        <v>3</v>
      </c>
      <c r="D37" s="50">
        <f>SUM(E37:G37)</f>
        <v>259157331</v>
      </c>
      <c r="E37" s="50">
        <v>0</v>
      </c>
      <c r="F37" s="50">
        <v>0</v>
      </c>
      <c r="G37" s="50">
        <v>259157331</v>
      </c>
      <c r="H37" s="50">
        <f>SUM(I37:K37)</f>
        <v>295693680</v>
      </c>
      <c r="I37" s="50">
        <v>0</v>
      </c>
      <c r="J37" s="50">
        <v>0</v>
      </c>
      <c r="K37" s="50">
        <v>295693680</v>
      </c>
      <c r="L37" s="50">
        <f>SUM(M37:O37)</f>
        <v>84890207.290000007</v>
      </c>
      <c r="M37" s="50">
        <v>0</v>
      </c>
      <c r="N37" s="50">
        <v>0</v>
      </c>
      <c r="O37" s="50">
        <v>84890207.290000007</v>
      </c>
      <c r="P37" s="19">
        <f t="shared" si="21"/>
        <v>32.756243847101516</v>
      </c>
      <c r="Q37" s="19"/>
      <c r="R37" s="19"/>
      <c r="S37" s="19">
        <f t="shared" si="22"/>
        <v>32.756243847101516</v>
      </c>
      <c r="T37" s="19">
        <f t="shared" si="8"/>
        <v>28.708833847919919</v>
      </c>
      <c r="U37" s="19"/>
      <c r="V37" s="19"/>
      <c r="W37" s="19">
        <f t="shared" si="11"/>
        <v>28.708833847919919</v>
      </c>
      <c r="X37" s="21"/>
    </row>
    <row r="38" spans="1:24" s="56" customFormat="1" ht="24.75" customHeight="1" x14ac:dyDescent="0.3">
      <c r="A38" s="52" t="s">
        <v>196</v>
      </c>
      <c r="B38" s="77" t="s">
        <v>170</v>
      </c>
      <c r="C38" s="109"/>
      <c r="D38" s="54">
        <f>D39</f>
        <v>24993054</v>
      </c>
      <c r="E38" s="54">
        <f t="shared" ref="E38:O38" si="33">E39</f>
        <v>4179000</v>
      </c>
      <c r="F38" s="54">
        <f t="shared" si="33"/>
        <v>0</v>
      </c>
      <c r="G38" s="54">
        <f t="shared" si="33"/>
        <v>20814054</v>
      </c>
      <c r="H38" s="54">
        <f t="shared" si="33"/>
        <v>38764194</v>
      </c>
      <c r="I38" s="54">
        <f t="shared" si="33"/>
        <v>12784100</v>
      </c>
      <c r="J38" s="54">
        <f t="shared" si="33"/>
        <v>0</v>
      </c>
      <c r="K38" s="54">
        <f t="shared" si="33"/>
        <v>25980094</v>
      </c>
      <c r="L38" s="54">
        <f t="shared" si="33"/>
        <v>0</v>
      </c>
      <c r="M38" s="54">
        <f t="shared" si="33"/>
        <v>0</v>
      </c>
      <c r="N38" s="54">
        <f t="shared" si="33"/>
        <v>0</v>
      </c>
      <c r="O38" s="54">
        <f t="shared" si="33"/>
        <v>0</v>
      </c>
      <c r="P38" s="19">
        <f t="shared" si="21"/>
        <v>0</v>
      </c>
      <c r="Q38" s="19">
        <f t="shared" si="23"/>
        <v>0</v>
      </c>
      <c r="R38" s="19"/>
      <c r="S38" s="19">
        <f t="shared" si="22"/>
        <v>0</v>
      </c>
      <c r="T38" s="19">
        <f t="shared" si="8"/>
        <v>0</v>
      </c>
      <c r="U38" s="19">
        <f t="shared" si="9"/>
        <v>0</v>
      </c>
      <c r="V38" s="19"/>
      <c r="W38" s="19">
        <f t="shared" si="11"/>
        <v>0</v>
      </c>
      <c r="X38" s="55"/>
    </row>
    <row r="39" spans="1:24" s="1" customFormat="1" ht="39" customHeight="1" x14ac:dyDescent="0.3">
      <c r="A39" s="102" t="s">
        <v>197</v>
      </c>
      <c r="B39" s="113" t="s">
        <v>278</v>
      </c>
      <c r="C39" s="18" t="s">
        <v>3</v>
      </c>
      <c r="D39" s="45">
        <f>SUM(E39:G39)</f>
        <v>24993054</v>
      </c>
      <c r="E39" s="45">
        <v>4179000</v>
      </c>
      <c r="F39" s="45">
        <v>0</v>
      </c>
      <c r="G39" s="45">
        <v>20814054</v>
      </c>
      <c r="H39" s="45">
        <f>SUM(I39:K39)</f>
        <v>38764194</v>
      </c>
      <c r="I39" s="45">
        <v>12784100</v>
      </c>
      <c r="J39" s="45">
        <v>0</v>
      </c>
      <c r="K39" s="45">
        <v>25980094</v>
      </c>
      <c r="L39" s="50">
        <f>SUM(M39:O39)</f>
        <v>0</v>
      </c>
      <c r="M39" s="50">
        <v>0</v>
      </c>
      <c r="N39" s="50">
        <v>0</v>
      </c>
      <c r="O39" s="50">
        <v>0</v>
      </c>
      <c r="P39" s="19">
        <f t="shared" si="21"/>
        <v>0</v>
      </c>
      <c r="Q39" s="19">
        <f t="shared" si="23"/>
        <v>0</v>
      </c>
      <c r="R39" s="19"/>
      <c r="S39" s="19">
        <f t="shared" si="22"/>
        <v>0</v>
      </c>
      <c r="T39" s="19">
        <f t="shared" si="8"/>
        <v>0</v>
      </c>
      <c r="U39" s="19">
        <f t="shared" si="9"/>
        <v>0</v>
      </c>
      <c r="V39" s="19"/>
      <c r="W39" s="19">
        <f t="shared" si="11"/>
        <v>0</v>
      </c>
      <c r="X39" s="118"/>
    </row>
    <row r="40" spans="1:24" s="56" customFormat="1" ht="23.25" customHeight="1" x14ac:dyDescent="0.3">
      <c r="A40" s="143" t="s">
        <v>274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55"/>
    </row>
    <row r="41" spans="1:24" s="56" customFormat="1" ht="21" customHeight="1" x14ac:dyDescent="0.3">
      <c r="A41" s="52" t="s">
        <v>64</v>
      </c>
      <c r="B41" s="136" t="s">
        <v>198</v>
      </c>
      <c r="C41" s="173"/>
      <c r="D41" s="54">
        <f>SUM(D42:D44)</f>
        <v>52500543</v>
      </c>
      <c r="E41" s="54">
        <f t="shared" ref="E41:O41" si="34">SUM(E42:E44)</f>
        <v>0</v>
      </c>
      <c r="F41" s="54">
        <f t="shared" si="34"/>
        <v>0</v>
      </c>
      <c r="G41" s="54">
        <f t="shared" si="34"/>
        <v>52500543</v>
      </c>
      <c r="H41" s="54">
        <f t="shared" si="34"/>
        <v>73209234</v>
      </c>
      <c r="I41" s="54">
        <f t="shared" si="34"/>
        <v>0</v>
      </c>
      <c r="J41" s="54">
        <f t="shared" si="34"/>
        <v>0</v>
      </c>
      <c r="K41" s="54">
        <f t="shared" si="34"/>
        <v>73209234</v>
      </c>
      <c r="L41" s="54">
        <f t="shared" si="34"/>
        <v>24090751.140000001</v>
      </c>
      <c r="M41" s="54">
        <f t="shared" si="34"/>
        <v>0</v>
      </c>
      <c r="N41" s="54">
        <f t="shared" si="34"/>
        <v>0</v>
      </c>
      <c r="O41" s="54">
        <f t="shared" si="34"/>
        <v>24090751.140000001</v>
      </c>
      <c r="P41" s="19">
        <f>L41/D41*100</f>
        <v>45.886670429294419</v>
      </c>
      <c r="Q41" s="19"/>
      <c r="R41" s="19"/>
      <c r="S41" s="19">
        <f t="shared" ref="S41" si="35">O41/G41*100</f>
        <v>45.886670429294419</v>
      </c>
      <c r="T41" s="19">
        <f>L41/H41*100</f>
        <v>32.906711112426059</v>
      </c>
      <c r="U41" s="19"/>
      <c r="V41" s="19"/>
      <c r="W41" s="19">
        <f>O41/K41*100</f>
        <v>32.906711112426059</v>
      </c>
      <c r="X41" s="50">
        <f>T41/H41*100</f>
        <v>4.4948853190331235E-5</v>
      </c>
    </row>
    <row r="42" spans="1:24" s="56" customFormat="1" ht="40.5" customHeight="1" x14ac:dyDescent="0.3">
      <c r="A42" s="103" t="s">
        <v>65</v>
      </c>
      <c r="B42" s="114" t="s">
        <v>199</v>
      </c>
      <c r="C42" s="63" t="s">
        <v>148</v>
      </c>
      <c r="D42" s="64">
        <f t="shared" ref="D42:D44" si="36">SUM(E42:G42)</f>
        <v>14483320</v>
      </c>
      <c r="E42" s="64">
        <v>0</v>
      </c>
      <c r="F42" s="64">
        <v>0</v>
      </c>
      <c r="G42" s="64">
        <v>14483320</v>
      </c>
      <c r="H42" s="49">
        <f t="shared" ref="H42:H44" si="37">SUM(I42:K42)</f>
        <v>22087415</v>
      </c>
      <c r="I42" s="49">
        <v>0</v>
      </c>
      <c r="J42" s="49">
        <v>0</v>
      </c>
      <c r="K42" s="49">
        <v>22087415</v>
      </c>
      <c r="L42" s="19">
        <f>M42+O42</f>
        <v>3215643.18</v>
      </c>
      <c r="M42" s="19">
        <v>0</v>
      </c>
      <c r="N42" s="19">
        <v>0</v>
      </c>
      <c r="O42" s="19">
        <v>3215643.18</v>
      </c>
      <c r="P42" s="19">
        <f t="shared" ref="P42:P44" si="38">L42/D42*100</f>
        <v>22.2023899216478</v>
      </c>
      <c r="Q42" s="19"/>
      <c r="R42" s="19"/>
      <c r="S42" s="19">
        <f t="shared" ref="S42:S44" si="39">O42/G42*100</f>
        <v>22.2023899216478</v>
      </c>
      <c r="T42" s="19">
        <f>L42/H42*100</f>
        <v>14.558712189724329</v>
      </c>
      <c r="U42" s="19"/>
      <c r="V42" s="19"/>
      <c r="W42" s="19">
        <f>O42/K42*100</f>
        <v>14.558712189724329</v>
      </c>
      <c r="X42" s="119"/>
    </row>
    <row r="43" spans="1:24" s="56" customFormat="1" ht="40.5" customHeight="1" x14ac:dyDescent="0.3">
      <c r="A43" s="95" t="s">
        <v>66</v>
      </c>
      <c r="B43" s="96" t="s">
        <v>200</v>
      </c>
      <c r="C43" s="63" t="s">
        <v>148</v>
      </c>
      <c r="D43" s="64">
        <f t="shared" si="36"/>
        <v>36945041</v>
      </c>
      <c r="E43" s="64">
        <v>0</v>
      </c>
      <c r="F43" s="64">
        <v>0</v>
      </c>
      <c r="G43" s="64">
        <v>36945041</v>
      </c>
      <c r="H43" s="49">
        <f t="shared" si="37"/>
        <v>50049637</v>
      </c>
      <c r="I43" s="49">
        <v>0</v>
      </c>
      <c r="J43" s="49">
        <v>0</v>
      </c>
      <c r="K43" s="49">
        <v>50049637</v>
      </c>
      <c r="L43" s="19">
        <f>SUM(M43:O43)</f>
        <v>20290107.960000001</v>
      </c>
      <c r="M43" s="19">
        <v>0</v>
      </c>
      <c r="N43" s="19">
        <v>0</v>
      </c>
      <c r="O43" s="19">
        <v>20290107.960000001</v>
      </c>
      <c r="P43" s="19">
        <f t="shared" si="38"/>
        <v>54.919706165707062</v>
      </c>
      <c r="Q43" s="19"/>
      <c r="R43" s="19"/>
      <c r="S43" s="19">
        <f t="shared" si="39"/>
        <v>54.919706165707062</v>
      </c>
      <c r="T43" s="19">
        <f>L43/H43*100</f>
        <v>40.539970269914249</v>
      </c>
      <c r="U43" s="19"/>
      <c r="V43" s="19"/>
      <c r="W43" s="19">
        <f>O43/K43*100</f>
        <v>40.539970269914249</v>
      </c>
      <c r="X43" s="119"/>
    </row>
    <row r="44" spans="1:24" s="56" customFormat="1" ht="61.5" customHeight="1" x14ac:dyDescent="0.3">
      <c r="A44" s="95" t="s">
        <v>365</v>
      </c>
      <c r="B44" s="96" t="s">
        <v>364</v>
      </c>
      <c r="C44" s="63" t="s">
        <v>149</v>
      </c>
      <c r="D44" s="64">
        <f t="shared" si="36"/>
        <v>1072182</v>
      </c>
      <c r="E44" s="64">
        <v>0</v>
      </c>
      <c r="F44" s="64">
        <v>0</v>
      </c>
      <c r="G44" s="64">
        <v>1072182</v>
      </c>
      <c r="H44" s="49">
        <f t="shared" si="37"/>
        <v>1072182</v>
      </c>
      <c r="I44" s="49">
        <v>0</v>
      </c>
      <c r="J44" s="49">
        <v>0</v>
      </c>
      <c r="K44" s="49">
        <v>1072182</v>
      </c>
      <c r="L44" s="19">
        <f>SUM(M44:O44)</f>
        <v>585000</v>
      </c>
      <c r="M44" s="19">
        <v>0</v>
      </c>
      <c r="N44" s="19">
        <v>0</v>
      </c>
      <c r="O44" s="19">
        <v>585000</v>
      </c>
      <c r="P44" s="19">
        <f t="shared" si="38"/>
        <v>54.561632260194628</v>
      </c>
      <c r="Q44" s="19"/>
      <c r="R44" s="19"/>
      <c r="S44" s="19">
        <f t="shared" si="39"/>
        <v>54.561632260194628</v>
      </c>
      <c r="T44" s="19">
        <f>L44/H44*100</f>
        <v>54.561632260194628</v>
      </c>
      <c r="U44" s="19"/>
      <c r="V44" s="19"/>
      <c r="W44" s="19">
        <f>O44/K44*100</f>
        <v>54.561632260194628</v>
      </c>
      <c r="X44" s="119"/>
    </row>
    <row r="45" spans="1:24" s="56" customFormat="1" x14ac:dyDescent="0.3">
      <c r="A45" s="170" t="s">
        <v>10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55"/>
    </row>
    <row r="46" spans="1:24" s="56" customFormat="1" x14ac:dyDescent="0.3">
      <c r="A46" s="52" t="s">
        <v>67</v>
      </c>
      <c r="B46" s="171" t="s">
        <v>201</v>
      </c>
      <c r="C46" s="172"/>
      <c r="D46" s="54">
        <f t="shared" ref="D46:G46" si="40">D47+D49</f>
        <v>60973402</v>
      </c>
      <c r="E46" s="54">
        <f t="shared" si="40"/>
        <v>0</v>
      </c>
      <c r="F46" s="54">
        <f t="shared" si="40"/>
        <v>0</v>
      </c>
      <c r="G46" s="54">
        <f t="shared" si="40"/>
        <v>60973402</v>
      </c>
      <c r="H46" s="54">
        <f>H47+H49</f>
        <v>76895952</v>
      </c>
      <c r="I46" s="54">
        <f t="shared" ref="I46:O46" si="41">I47+I49</f>
        <v>0</v>
      </c>
      <c r="J46" s="54">
        <f t="shared" si="41"/>
        <v>0</v>
      </c>
      <c r="K46" s="54">
        <f t="shared" si="41"/>
        <v>76895952</v>
      </c>
      <c r="L46" s="54">
        <f t="shared" si="41"/>
        <v>26311837.18</v>
      </c>
      <c r="M46" s="54">
        <f t="shared" si="41"/>
        <v>0</v>
      </c>
      <c r="N46" s="54">
        <f t="shared" si="41"/>
        <v>0</v>
      </c>
      <c r="O46" s="54">
        <f t="shared" si="41"/>
        <v>26311837.18</v>
      </c>
      <c r="P46" s="19">
        <f>L46/D46*100</f>
        <v>43.152975423611757</v>
      </c>
      <c r="Q46" s="19"/>
      <c r="R46" s="19"/>
      <c r="S46" s="19">
        <f t="shared" ref="S46" si="42">O46/G46*100</f>
        <v>43.152975423611757</v>
      </c>
      <c r="T46" s="19">
        <f>L46/H46*100</f>
        <v>34.217454229580255</v>
      </c>
      <c r="U46" s="19"/>
      <c r="V46" s="19"/>
      <c r="W46" s="19">
        <f>O46/K46*100</f>
        <v>34.217454229580255</v>
      </c>
      <c r="X46" s="55"/>
    </row>
    <row r="47" spans="1:24" s="56" customFormat="1" ht="37.5" x14ac:dyDescent="0.3">
      <c r="A47" s="52" t="s">
        <v>68</v>
      </c>
      <c r="B47" s="72" t="s">
        <v>50</v>
      </c>
      <c r="C47" s="54"/>
      <c r="D47" s="54">
        <f t="shared" ref="D47:G47" si="43">D48</f>
        <v>60961350</v>
      </c>
      <c r="E47" s="54">
        <f t="shared" si="43"/>
        <v>0</v>
      </c>
      <c r="F47" s="54">
        <f t="shared" si="43"/>
        <v>0</v>
      </c>
      <c r="G47" s="54">
        <f t="shared" si="43"/>
        <v>60961350</v>
      </c>
      <c r="H47" s="54">
        <f t="shared" ref="H47:K47" si="44">H48</f>
        <v>76882152</v>
      </c>
      <c r="I47" s="54">
        <f t="shared" si="44"/>
        <v>0</v>
      </c>
      <c r="J47" s="54">
        <f t="shared" si="44"/>
        <v>0</v>
      </c>
      <c r="K47" s="54">
        <f t="shared" si="44"/>
        <v>76882152</v>
      </c>
      <c r="L47" s="54">
        <f t="shared" ref="L47:O47" si="45">L48</f>
        <v>26302412.91</v>
      </c>
      <c r="M47" s="54">
        <f t="shared" si="45"/>
        <v>0</v>
      </c>
      <c r="N47" s="54">
        <f t="shared" si="45"/>
        <v>0</v>
      </c>
      <c r="O47" s="54">
        <f t="shared" si="45"/>
        <v>26302412.91</v>
      </c>
      <c r="P47" s="19">
        <f t="shared" ref="P47:P50" si="46">L47/D47*100</f>
        <v>43.146047307023224</v>
      </c>
      <c r="Q47" s="19"/>
      <c r="R47" s="19"/>
      <c r="S47" s="19">
        <f t="shared" ref="S47:S50" si="47">O47/G47*100</f>
        <v>43.146047307023224</v>
      </c>
      <c r="T47" s="19">
        <f>L47/H47*100</f>
        <v>34.211338035907218</v>
      </c>
      <c r="U47" s="19"/>
      <c r="V47" s="19"/>
      <c r="W47" s="19">
        <f>O47/K47*100</f>
        <v>34.211338035907218</v>
      </c>
      <c r="X47" s="55"/>
    </row>
    <row r="48" spans="1:24" s="56" customFormat="1" ht="25.5" customHeight="1" x14ac:dyDescent="0.3">
      <c r="A48" s="95" t="s">
        <v>69</v>
      </c>
      <c r="B48" s="62" t="s">
        <v>176</v>
      </c>
      <c r="C48" s="63" t="s">
        <v>4</v>
      </c>
      <c r="D48" s="64">
        <f>SUM(E48:G48)</f>
        <v>60961350</v>
      </c>
      <c r="E48" s="64">
        <v>0</v>
      </c>
      <c r="F48" s="64">
        <v>0</v>
      </c>
      <c r="G48" s="64">
        <v>60961350</v>
      </c>
      <c r="H48" s="49">
        <f>SUM(I48:K48)</f>
        <v>76882152</v>
      </c>
      <c r="I48" s="49">
        <v>0</v>
      </c>
      <c r="J48" s="49">
        <v>0</v>
      </c>
      <c r="K48" s="49">
        <v>76882152</v>
      </c>
      <c r="L48" s="19">
        <f>SUM(M48:O48)</f>
        <v>26302412.91</v>
      </c>
      <c r="M48" s="19">
        <v>0</v>
      </c>
      <c r="N48" s="19">
        <v>0</v>
      </c>
      <c r="O48" s="19">
        <v>26302412.91</v>
      </c>
      <c r="P48" s="19">
        <f t="shared" si="46"/>
        <v>43.146047307023224</v>
      </c>
      <c r="Q48" s="19"/>
      <c r="R48" s="19"/>
      <c r="S48" s="19">
        <f t="shared" si="47"/>
        <v>43.146047307023224</v>
      </c>
      <c r="T48" s="19">
        <f>L48/H48*100</f>
        <v>34.211338035907218</v>
      </c>
      <c r="U48" s="19"/>
      <c r="V48" s="19"/>
      <c r="W48" s="19">
        <f>O48/K48*100</f>
        <v>34.211338035907218</v>
      </c>
      <c r="X48" s="55"/>
    </row>
    <row r="49" spans="1:24" s="56" customFormat="1" ht="37.5" x14ac:dyDescent="0.3">
      <c r="A49" s="52" t="s">
        <v>280</v>
      </c>
      <c r="B49" s="72" t="s">
        <v>279</v>
      </c>
      <c r="C49" s="65"/>
      <c r="D49" s="53">
        <f t="shared" ref="D49:O49" si="48">SUM(D50:D50)</f>
        <v>12052</v>
      </c>
      <c r="E49" s="53">
        <f t="shared" si="48"/>
        <v>0</v>
      </c>
      <c r="F49" s="53">
        <f t="shared" si="48"/>
        <v>0</v>
      </c>
      <c r="G49" s="53">
        <f t="shared" si="48"/>
        <v>12052</v>
      </c>
      <c r="H49" s="53">
        <f t="shared" si="48"/>
        <v>13800</v>
      </c>
      <c r="I49" s="53">
        <f t="shared" si="48"/>
        <v>0</v>
      </c>
      <c r="J49" s="53">
        <f t="shared" si="48"/>
        <v>0</v>
      </c>
      <c r="K49" s="53">
        <f t="shared" si="48"/>
        <v>13800</v>
      </c>
      <c r="L49" s="53">
        <f t="shared" si="48"/>
        <v>9424.27</v>
      </c>
      <c r="M49" s="53">
        <f t="shared" si="48"/>
        <v>0</v>
      </c>
      <c r="N49" s="53">
        <f t="shared" si="48"/>
        <v>0</v>
      </c>
      <c r="O49" s="53">
        <f t="shared" si="48"/>
        <v>9424.27</v>
      </c>
      <c r="P49" s="19">
        <f t="shared" si="46"/>
        <v>78.196730833056762</v>
      </c>
      <c r="Q49" s="19"/>
      <c r="R49" s="19"/>
      <c r="S49" s="19">
        <f t="shared" si="47"/>
        <v>78.196730833056762</v>
      </c>
      <c r="T49" s="19">
        <f>L49/H49*100</f>
        <v>68.291811594202898</v>
      </c>
      <c r="U49" s="19"/>
      <c r="V49" s="19"/>
      <c r="W49" s="19">
        <f>O49/K49*100</f>
        <v>68.291811594202898</v>
      </c>
      <c r="X49" s="55"/>
    </row>
    <row r="50" spans="1:24" s="56" customFormat="1" ht="29.25" customHeight="1" x14ac:dyDescent="0.3">
      <c r="A50" s="95" t="s">
        <v>281</v>
      </c>
      <c r="B50" s="62" t="s">
        <v>320</v>
      </c>
      <c r="C50" s="63" t="s">
        <v>4</v>
      </c>
      <c r="D50" s="64">
        <f>SUM(E50:G50)</f>
        <v>12052</v>
      </c>
      <c r="E50" s="64">
        <v>0</v>
      </c>
      <c r="F50" s="64">
        <v>0</v>
      </c>
      <c r="G50" s="64">
        <v>12052</v>
      </c>
      <c r="H50" s="49">
        <f>SUM(I50:K50)</f>
        <v>13800</v>
      </c>
      <c r="I50" s="49">
        <v>0</v>
      </c>
      <c r="J50" s="49">
        <v>0</v>
      </c>
      <c r="K50" s="49">
        <v>13800</v>
      </c>
      <c r="L50" s="19">
        <f>SUM(M50:O50)</f>
        <v>9424.27</v>
      </c>
      <c r="M50" s="19">
        <v>0</v>
      </c>
      <c r="N50" s="19">
        <v>0</v>
      </c>
      <c r="O50" s="19">
        <v>9424.27</v>
      </c>
      <c r="P50" s="19">
        <f t="shared" si="46"/>
        <v>78.196730833056762</v>
      </c>
      <c r="Q50" s="19"/>
      <c r="R50" s="19"/>
      <c r="S50" s="19">
        <f t="shared" si="47"/>
        <v>78.196730833056762</v>
      </c>
      <c r="T50" s="19">
        <f>L50/H50*100</f>
        <v>68.291811594202898</v>
      </c>
      <c r="U50" s="19"/>
      <c r="V50" s="19"/>
      <c r="W50" s="19">
        <f>O50/K50*100</f>
        <v>68.291811594202898</v>
      </c>
      <c r="X50" s="55"/>
    </row>
    <row r="51" spans="1:24" s="79" customFormat="1" ht="36" customHeight="1" x14ac:dyDescent="0.3">
      <c r="A51" s="143" t="s">
        <v>11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78"/>
    </row>
    <row r="52" spans="1:24" s="1" customFormat="1" ht="23.25" customHeight="1" x14ac:dyDescent="0.3">
      <c r="A52" s="52" t="s">
        <v>35</v>
      </c>
      <c r="B52" s="138" t="s">
        <v>202</v>
      </c>
      <c r="C52" s="138"/>
      <c r="D52" s="53">
        <f t="shared" ref="D52:O52" si="49">D53+D59+D62</f>
        <v>540889202</v>
      </c>
      <c r="E52" s="53">
        <f t="shared" si="49"/>
        <v>19055457</v>
      </c>
      <c r="F52" s="53">
        <f t="shared" si="49"/>
        <v>829300</v>
      </c>
      <c r="G52" s="53">
        <f t="shared" si="49"/>
        <v>521004445</v>
      </c>
      <c r="H52" s="53">
        <f t="shared" si="49"/>
        <v>762957121</v>
      </c>
      <c r="I52" s="53">
        <f t="shared" si="49"/>
        <v>21055047</v>
      </c>
      <c r="J52" s="53">
        <f t="shared" si="49"/>
        <v>829300</v>
      </c>
      <c r="K52" s="53">
        <f t="shared" si="49"/>
        <v>741072774</v>
      </c>
      <c r="L52" s="53">
        <f t="shared" si="49"/>
        <v>317349378.08000004</v>
      </c>
      <c r="M52" s="53">
        <f t="shared" si="49"/>
        <v>7034896.2000000002</v>
      </c>
      <c r="N52" s="53">
        <f t="shared" si="49"/>
        <v>0</v>
      </c>
      <c r="O52" s="53">
        <f t="shared" si="49"/>
        <v>310314481.88000005</v>
      </c>
      <c r="P52" s="49">
        <f>L52/D52*100</f>
        <v>58.671790249567614</v>
      </c>
      <c r="Q52" s="49">
        <f t="shared" ref="Q52:S52" si="50">M52/E52*100</f>
        <v>36.918013564303394</v>
      </c>
      <c r="R52" s="49">
        <f t="shared" si="50"/>
        <v>0</v>
      </c>
      <c r="S52" s="49">
        <f t="shared" si="50"/>
        <v>59.560812745081293</v>
      </c>
      <c r="T52" s="49">
        <f>L52/H52*100</f>
        <v>41.594654449787889</v>
      </c>
      <c r="U52" s="49">
        <f>M52/I52*100</f>
        <v>33.411923516485146</v>
      </c>
      <c r="V52" s="49">
        <f>N52/J52*100</f>
        <v>0</v>
      </c>
      <c r="W52" s="49">
        <f>O52/K52*100</f>
        <v>41.873685387880691</v>
      </c>
      <c r="X52" s="21"/>
    </row>
    <row r="53" spans="1:24" s="1" customFormat="1" ht="56.25" x14ac:dyDescent="0.3">
      <c r="A53" s="52" t="s">
        <v>19</v>
      </c>
      <c r="B53" s="72" t="s">
        <v>275</v>
      </c>
      <c r="C53" s="106"/>
      <c r="D53" s="53">
        <f t="shared" ref="D53:O53" si="51">SUM(D54:D58)</f>
        <v>482021327</v>
      </c>
      <c r="E53" s="53">
        <f t="shared" si="51"/>
        <v>16697457</v>
      </c>
      <c r="F53" s="53">
        <f t="shared" si="51"/>
        <v>829300</v>
      </c>
      <c r="G53" s="53">
        <f t="shared" si="51"/>
        <v>464494570</v>
      </c>
      <c r="H53" s="53">
        <f t="shared" si="51"/>
        <v>635447805</v>
      </c>
      <c r="I53" s="53">
        <f t="shared" si="51"/>
        <v>18697047</v>
      </c>
      <c r="J53" s="53">
        <f t="shared" si="51"/>
        <v>829300</v>
      </c>
      <c r="K53" s="53">
        <f t="shared" si="51"/>
        <v>615921458</v>
      </c>
      <c r="L53" s="53">
        <f t="shared" si="51"/>
        <v>280753264.48000002</v>
      </c>
      <c r="M53" s="53">
        <f t="shared" si="51"/>
        <v>6099296.2000000002</v>
      </c>
      <c r="N53" s="53">
        <f t="shared" si="51"/>
        <v>0</v>
      </c>
      <c r="O53" s="53">
        <f t="shared" si="51"/>
        <v>274653968.28000003</v>
      </c>
      <c r="P53" s="49">
        <f t="shared" ref="P53:P63" si="52">L53/D53*100</f>
        <v>58.244988085350847</v>
      </c>
      <c r="Q53" s="49">
        <f t="shared" ref="Q53:Q60" si="53">M53/E53*100</f>
        <v>36.528294098915779</v>
      </c>
      <c r="R53" s="49">
        <f t="shared" ref="R53:R58" si="54">N53/F53*100</f>
        <v>0</v>
      </c>
      <c r="S53" s="49">
        <f t="shared" ref="S53:S63" si="55">O53/G53*100</f>
        <v>59.129640262533115</v>
      </c>
      <c r="T53" s="49">
        <f t="shared" ref="T53" si="56">L53/H53*100</f>
        <v>44.181955192999681</v>
      </c>
      <c r="U53" s="49">
        <f t="shared" ref="U53" si="57">M53/I53*100</f>
        <v>32.621708658057074</v>
      </c>
      <c r="V53" s="49">
        <f t="shared" ref="V53" si="58">N53/J53*100</f>
        <v>0</v>
      </c>
      <c r="W53" s="49">
        <f t="shared" ref="W53" si="59">O53/K53*100</f>
        <v>44.592368834144445</v>
      </c>
      <c r="X53" s="21"/>
    </row>
    <row r="54" spans="1:24" s="1" customFormat="1" ht="27.75" customHeight="1" x14ac:dyDescent="0.3">
      <c r="A54" s="131" t="s">
        <v>70</v>
      </c>
      <c r="B54" s="128" t="s">
        <v>203</v>
      </c>
      <c r="C54" s="18" t="s">
        <v>5</v>
      </c>
      <c r="D54" s="45">
        <f>SUM(E54:G54)</f>
        <v>286800</v>
      </c>
      <c r="E54" s="45">
        <v>0</v>
      </c>
      <c r="F54" s="45">
        <v>0</v>
      </c>
      <c r="G54" s="45">
        <v>286800</v>
      </c>
      <c r="H54" s="19">
        <f>SUM(I54:K54)</f>
        <v>299170</v>
      </c>
      <c r="I54" s="19">
        <v>0</v>
      </c>
      <c r="J54" s="19">
        <v>0</v>
      </c>
      <c r="K54" s="19">
        <v>299170</v>
      </c>
      <c r="L54" s="50">
        <f>SUM(M54:O54)</f>
        <v>95500</v>
      </c>
      <c r="M54" s="50">
        <v>0</v>
      </c>
      <c r="N54" s="50">
        <v>0</v>
      </c>
      <c r="O54" s="50">
        <v>95500</v>
      </c>
      <c r="P54" s="49">
        <f t="shared" ref="P54:P62" si="60">L54/D54*100</f>
        <v>33.298465829846585</v>
      </c>
      <c r="Q54" s="49"/>
      <c r="R54" s="49"/>
      <c r="S54" s="49">
        <f t="shared" ref="S54:S62" si="61">O54/G54*100</f>
        <v>33.298465829846585</v>
      </c>
      <c r="T54" s="49">
        <f t="shared" ref="T54:T63" si="62">L54/H54*100</f>
        <v>31.921649898051275</v>
      </c>
      <c r="U54" s="49"/>
      <c r="V54" s="49"/>
      <c r="W54" s="49">
        <f t="shared" ref="W54:W63" si="63">O54/K54*100</f>
        <v>31.921649898051275</v>
      </c>
      <c r="X54" s="21"/>
    </row>
    <row r="55" spans="1:24" s="1" customFormat="1" ht="30" customHeight="1" x14ac:dyDescent="0.3">
      <c r="A55" s="133"/>
      <c r="B55" s="130"/>
      <c r="C55" s="18" t="s">
        <v>6</v>
      </c>
      <c r="D55" s="45">
        <f t="shared" ref="D55:D56" si="64">SUM(E55:G55)</f>
        <v>6280539</v>
      </c>
      <c r="E55" s="45">
        <v>0</v>
      </c>
      <c r="F55" s="45">
        <v>0</v>
      </c>
      <c r="G55" s="45">
        <v>6280539</v>
      </c>
      <c r="H55" s="19">
        <f>SUM(I55:K55)</f>
        <v>7307324</v>
      </c>
      <c r="I55" s="19">
        <v>0</v>
      </c>
      <c r="J55" s="19">
        <v>0</v>
      </c>
      <c r="K55" s="19">
        <v>7307324</v>
      </c>
      <c r="L55" s="50">
        <f>SUM(M55:O55)</f>
        <v>2472127.11</v>
      </c>
      <c r="M55" s="50">
        <v>0</v>
      </c>
      <c r="N55" s="50">
        <v>0</v>
      </c>
      <c r="O55" s="50">
        <v>2472127.11</v>
      </c>
      <c r="P55" s="49">
        <f t="shared" si="60"/>
        <v>39.361703032176059</v>
      </c>
      <c r="Q55" s="49"/>
      <c r="R55" s="49"/>
      <c r="S55" s="49">
        <f t="shared" si="61"/>
        <v>39.361703032176059</v>
      </c>
      <c r="T55" s="49">
        <f t="shared" si="62"/>
        <v>33.830812894022486</v>
      </c>
      <c r="U55" s="49"/>
      <c r="V55" s="49"/>
      <c r="W55" s="49">
        <f t="shared" si="63"/>
        <v>33.830812894022486</v>
      </c>
      <c r="X55" s="120"/>
    </row>
    <row r="56" spans="1:24" s="1" customFormat="1" ht="21.75" customHeight="1" x14ac:dyDescent="0.3">
      <c r="A56" s="95" t="s">
        <v>71</v>
      </c>
      <c r="B56" s="62" t="s">
        <v>332</v>
      </c>
      <c r="C56" s="18" t="s">
        <v>6</v>
      </c>
      <c r="D56" s="45">
        <f t="shared" si="64"/>
        <v>3263287</v>
      </c>
      <c r="E56" s="45">
        <v>1825740</v>
      </c>
      <c r="F56" s="45">
        <v>0</v>
      </c>
      <c r="G56" s="45">
        <v>1437547</v>
      </c>
      <c r="H56" s="19">
        <f t="shared" ref="H56:H63" si="65">SUM(I56:K56)</f>
        <v>3735363</v>
      </c>
      <c r="I56" s="19">
        <v>2134047</v>
      </c>
      <c r="J56" s="19">
        <v>0</v>
      </c>
      <c r="K56" s="19">
        <v>1601316</v>
      </c>
      <c r="L56" s="50">
        <f>SUM(M56:O56)</f>
        <v>0</v>
      </c>
      <c r="M56" s="50">
        <v>0</v>
      </c>
      <c r="N56" s="50">
        <v>0</v>
      </c>
      <c r="O56" s="19">
        <v>0</v>
      </c>
      <c r="P56" s="49">
        <f t="shared" si="60"/>
        <v>0</v>
      </c>
      <c r="Q56" s="49">
        <f t="shared" ref="Q54:Q62" si="66">M56/E56*100</f>
        <v>0</v>
      </c>
      <c r="R56" s="49"/>
      <c r="S56" s="49">
        <f t="shared" si="61"/>
        <v>0</v>
      </c>
      <c r="T56" s="49">
        <f t="shared" si="62"/>
        <v>0</v>
      </c>
      <c r="U56" s="49">
        <f t="shared" ref="U56:U60" si="67">M56/I56*100</f>
        <v>0</v>
      </c>
      <c r="V56" s="49"/>
      <c r="W56" s="49">
        <f t="shared" si="63"/>
        <v>0</v>
      </c>
      <c r="X56" s="110"/>
    </row>
    <row r="57" spans="1:24" s="1" customFormat="1" ht="21.75" customHeight="1" x14ac:dyDescent="0.3">
      <c r="A57" s="95" t="s">
        <v>298</v>
      </c>
      <c r="B57" s="62" t="s">
        <v>204</v>
      </c>
      <c r="C57" s="18" t="s">
        <v>6</v>
      </c>
      <c r="D57" s="45">
        <f>SUM(E57:G57)</f>
        <v>470250806</v>
      </c>
      <c r="E57" s="45">
        <v>13858117</v>
      </c>
      <c r="F57" s="45">
        <v>0</v>
      </c>
      <c r="G57" s="45">
        <v>456392689</v>
      </c>
      <c r="H57" s="19">
        <f>SUM(I57:K57)</f>
        <v>622166053</v>
      </c>
      <c r="I57" s="19">
        <v>15549400</v>
      </c>
      <c r="J57" s="19">
        <v>0</v>
      </c>
      <c r="K57" s="19">
        <v>606616653</v>
      </c>
      <c r="L57" s="50">
        <f>SUM(M57:O57)</f>
        <v>278185637.37</v>
      </c>
      <c r="M57" s="50">
        <v>6099296.2000000002</v>
      </c>
      <c r="N57" s="50">
        <v>0</v>
      </c>
      <c r="O57" s="50">
        <v>272086341.17000002</v>
      </c>
      <c r="P57" s="49">
        <f t="shared" si="60"/>
        <v>59.156865617365895</v>
      </c>
      <c r="Q57" s="49">
        <f t="shared" si="66"/>
        <v>44.01244555807979</v>
      </c>
      <c r="R57" s="49"/>
      <c r="S57" s="49">
        <f t="shared" si="61"/>
        <v>59.616717736247523</v>
      </c>
      <c r="T57" s="49">
        <f t="shared" si="62"/>
        <v>44.71244228588602</v>
      </c>
      <c r="U57" s="49">
        <f t="shared" si="67"/>
        <v>39.225283290673595</v>
      </c>
      <c r="V57" s="49"/>
      <c r="W57" s="49">
        <f t="shared" si="63"/>
        <v>44.853094590200776</v>
      </c>
      <c r="X57" s="120"/>
    </row>
    <row r="58" spans="1:24" s="1" customFormat="1" ht="18.75" customHeight="1" x14ac:dyDescent="0.3">
      <c r="A58" s="95" t="s">
        <v>316</v>
      </c>
      <c r="B58" s="62" t="s">
        <v>315</v>
      </c>
      <c r="C58" s="18" t="s">
        <v>6</v>
      </c>
      <c r="D58" s="45">
        <f>SUM(E58:G58)</f>
        <v>1939895</v>
      </c>
      <c r="E58" s="45">
        <v>1013600</v>
      </c>
      <c r="F58" s="45">
        <v>829300</v>
      </c>
      <c r="G58" s="45">
        <v>96995</v>
      </c>
      <c r="H58" s="19">
        <f>SUM(I58:K58)</f>
        <v>1939895</v>
      </c>
      <c r="I58" s="19">
        <v>1013600</v>
      </c>
      <c r="J58" s="19">
        <v>829300</v>
      </c>
      <c r="K58" s="19">
        <v>96995</v>
      </c>
      <c r="L58" s="50">
        <f>SUM(M58:O58)</f>
        <v>0</v>
      </c>
      <c r="M58" s="50">
        <v>0</v>
      </c>
      <c r="N58" s="50">
        <v>0</v>
      </c>
      <c r="O58" s="50">
        <v>0</v>
      </c>
      <c r="P58" s="49">
        <f t="shared" si="60"/>
        <v>0</v>
      </c>
      <c r="Q58" s="49">
        <f t="shared" si="66"/>
        <v>0</v>
      </c>
      <c r="R58" s="49">
        <f t="shared" ref="R54:R62" si="68">N58/F58*100</f>
        <v>0</v>
      </c>
      <c r="S58" s="49">
        <f t="shared" si="61"/>
        <v>0</v>
      </c>
      <c r="T58" s="49">
        <f t="shared" si="62"/>
        <v>0</v>
      </c>
      <c r="U58" s="49">
        <f t="shared" si="67"/>
        <v>0</v>
      </c>
      <c r="V58" s="49">
        <f t="shared" ref="V58" si="69">N58/J58*100</f>
        <v>0</v>
      </c>
      <c r="W58" s="49">
        <f t="shared" si="63"/>
        <v>0</v>
      </c>
      <c r="X58" s="120"/>
    </row>
    <row r="59" spans="1:24" s="56" customFormat="1" ht="39.75" customHeight="1" x14ac:dyDescent="0.3">
      <c r="A59" s="52" t="s">
        <v>20</v>
      </c>
      <c r="B59" s="72" t="s">
        <v>205</v>
      </c>
      <c r="C59" s="109"/>
      <c r="D59" s="54">
        <f t="shared" ref="D59:O59" si="70">SUM(D60:D61)</f>
        <v>44152047</v>
      </c>
      <c r="E59" s="54">
        <f t="shared" si="70"/>
        <v>2358000</v>
      </c>
      <c r="F59" s="54">
        <f t="shared" si="70"/>
        <v>0</v>
      </c>
      <c r="G59" s="54">
        <f t="shared" si="70"/>
        <v>41794047</v>
      </c>
      <c r="H59" s="54">
        <f t="shared" si="70"/>
        <v>105892613</v>
      </c>
      <c r="I59" s="54">
        <f t="shared" si="70"/>
        <v>2358000</v>
      </c>
      <c r="J59" s="54">
        <f t="shared" si="70"/>
        <v>0</v>
      </c>
      <c r="K59" s="54">
        <f t="shared" si="70"/>
        <v>103534613</v>
      </c>
      <c r="L59" s="54">
        <f t="shared" si="70"/>
        <v>27860878.539999999</v>
      </c>
      <c r="M59" s="54">
        <f t="shared" si="70"/>
        <v>935600</v>
      </c>
      <c r="N59" s="54">
        <f t="shared" si="70"/>
        <v>0</v>
      </c>
      <c r="O59" s="54">
        <f t="shared" si="70"/>
        <v>26925278.539999999</v>
      </c>
      <c r="P59" s="49">
        <f t="shared" si="60"/>
        <v>63.102121946916753</v>
      </c>
      <c r="Q59" s="49">
        <f t="shared" si="66"/>
        <v>39.677692960135708</v>
      </c>
      <c r="R59" s="49"/>
      <c r="S59" s="49">
        <f t="shared" si="61"/>
        <v>64.423716947057073</v>
      </c>
      <c r="T59" s="49">
        <f t="shared" si="62"/>
        <v>26.310502452139882</v>
      </c>
      <c r="U59" s="49">
        <f t="shared" si="67"/>
        <v>39.677692960135708</v>
      </c>
      <c r="V59" s="49"/>
      <c r="W59" s="49">
        <f t="shared" si="63"/>
        <v>26.006064793036892</v>
      </c>
      <c r="X59" s="55"/>
    </row>
    <row r="60" spans="1:24" s="1" customFormat="1" ht="37.5" x14ac:dyDescent="0.3">
      <c r="A60" s="95" t="s">
        <v>72</v>
      </c>
      <c r="B60" s="62" t="s">
        <v>206</v>
      </c>
      <c r="C60" s="18" t="s">
        <v>6</v>
      </c>
      <c r="D60" s="45">
        <f>SUM(E60:G60)</f>
        <v>2358000</v>
      </c>
      <c r="E60" s="45">
        <v>2358000</v>
      </c>
      <c r="F60" s="45">
        <v>0</v>
      </c>
      <c r="G60" s="45">
        <v>0</v>
      </c>
      <c r="H60" s="19">
        <f t="shared" si="65"/>
        <v>2358000</v>
      </c>
      <c r="I60" s="19">
        <v>2358000</v>
      </c>
      <c r="J60" s="19">
        <v>0</v>
      </c>
      <c r="K60" s="19">
        <v>0</v>
      </c>
      <c r="L60" s="50">
        <f>SUM(M60:O60)</f>
        <v>935600</v>
      </c>
      <c r="M60" s="50">
        <v>935600</v>
      </c>
      <c r="N60" s="50">
        <v>0</v>
      </c>
      <c r="O60" s="50">
        <v>0</v>
      </c>
      <c r="P60" s="49">
        <f t="shared" si="60"/>
        <v>39.677692960135708</v>
      </c>
      <c r="Q60" s="49">
        <f t="shared" si="66"/>
        <v>39.677692960135708</v>
      </c>
      <c r="R60" s="49"/>
      <c r="S60" s="49"/>
      <c r="T60" s="49">
        <f t="shared" si="62"/>
        <v>39.677692960135708</v>
      </c>
      <c r="U60" s="49">
        <f t="shared" si="67"/>
        <v>39.677692960135708</v>
      </c>
      <c r="V60" s="49"/>
      <c r="W60" s="49"/>
      <c r="X60" s="120"/>
    </row>
    <row r="61" spans="1:24" s="1" customFormat="1" ht="24" customHeight="1" x14ac:dyDescent="0.3">
      <c r="A61" s="102" t="s">
        <v>266</v>
      </c>
      <c r="B61" s="104" t="s">
        <v>267</v>
      </c>
      <c r="C61" s="18" t="s">
        <v>149</v>
      </c>
      <c r="D61" s="45">
        <f t="shared" ref="D61" si="71">SUM(E61:G61)</f>
        <v>41794047</v>
      </c>
      <c r="E61" s="45">
        <v>0</v>
      </c>
      <c r="F61" s="45">
        <v>0</v>
      </c>
      <c r="G61" s="45">
        <v>41794047</v>
      </c>
      <c r="H61" s="19">
        <f t="shared" si="65"/>
        <v>103534613</v>
      </c>
      <c r="I61" s="19">
        <v>0</v>
      </c>
      <c r="J61" s="19">
        <v>0</v>
      </c>
      <c r="K61" s="19">
        <v>103534613</v>
      </c>
      <c r="L61" s="50">
        <f>SUM(M61:O61)</f>
        <v>26925278.539999999</v>
      </c>
      <c r="M61" s="50">
        <v>0</v>
      </c>
      <c r="N61" s="50">
        <v>0</v>
      </c>
      <c r="O61" s="50">
        <v>26925278.539999999</v>
      </c>
      <c r="P61" s="49">
        <f t="shared" si="60"/>
        <v>64.423716947057073</v>
      </c>
      <c r="Q61" s="49"/>
      <c r="R61" s="49"/>
      <c r="S61" s="49">
        <f t="shared" si="61"/>
        <v>64.423716947057073</v>
      </c>
      <c r="T61" s="49">
        <f t="shared" si="62"/>
        <v>26.006064793036892</v>
      </c>
      <c r="U61" s="49"/>
      <c r="V61" s="49"/>
      <c r="W61" s="49">
        <f t="shared" si="63"/>
        <v>26.006064793036892</v>
      </c>
      <c r="X61" s="21"/>
    </row>
    <row r="62" spans="1:24" s="56" customFormat="1" ht="42" customHeight="1" x14ac:dyDescent="0.3">
      <c r="A62" s="52" t="s">
        <v>208</v>
      </c>
      <c r="B62" s="72" t="s">
        <v>207</v>
      </c>
      <c r="C62" s="18" t="s">
        <v>6</v>
      </c>
      <c r="D62" s="54">
        <f t="shared" ref="D62:G62" si="72">D63</f>
        <v>14715828</v>
      </c>
      <c r="E62" s="54">
        <f t="shared" si="72"/>
        <v>0</v>
      </c>
      <c r="F62" s="54">
        <f t="shared" si="72"/>
        <v>0</v>
      </c>
      <c r="G62" s="54">
        <f t="shared" si="72"/>
        <v>14715828</v>
      </c>
      <c r="H62" s="54">
        <f t="shared" ref="H62:K62" si="73">H63</f>
        <v>21616703</v>
      </c>
      <c r="I62" s="54">
        <f t="shared" si="73"/>
        <v>0</v>
      </c>
      <c r="J62" s="54">
        <f t="shared" si="73"/>
        <v>0</v>
      </c>
      <c r="K62" s="54">
        <f t="shared" si="73"/>
        <v>21616703</v>
      </c>
      <c r="L62" s="54">
        <f t="shared" ref="L62:O62" si="74">L63</f>
        <v>8735235.0600000005</v>
      </c>
      <c r="M62" s="54">
        <f t="shared" si="74"/>
        <v>0</v>
      </c>
      <c r="N62" s="54">
        <f t="shared" si="74"/>
        <v>0</v>
      </c>
      <c r="O62" s="54">
        <f t="shared" si="74"/>
        <v>8735235.0600000005</v>
      </c>
      <c r="P62" s="49">
        <f t="shared" si="60"/>
        <v>59.359453372246541</v>
      </c>
      <c r="Q62" s="49"/>
      <c r="R62" s="49"/>
      <c r="S62" s="49">
        <f t="shared" si="61"/>
        <v>59.359453372246541</v>
      </c>
      <c r="T62" s="49">
        <f t="shared" si="62"/>
        <v>40.409654793332734</v>
      </c>
      <c r="U62" s="49"/>
      <c r="V62" s="49"/>
      <c r="W62" s="49">
        <f t="shared" si="63"/>
        <v>40.409654793332734</v>
      </c>
      <c r="X62" s="55"/>
    </row>
    <row r="63" spans="1:24" s="1" customFormat="1" ht="24" customHeight="1" x14ac:dyDescent="0.3">
      <c r="A63" s="95" t="s">
        <v>210</v>
      </c>
      <c r="B63" s="62" t="s">
        <v>209</v>
      </c>
      <c r="C63" s="18" t="s">
        <v>6</v>
      </c>
      <c r="D63" s="45">
        <f>SUM(E63:G63)</f>
        <v>14715828</v>
      </c>
      <c r="E63" s="45">
        <v>0</v>
      </c>
      <c r="F63" s="45">
        <v>0</v>
      </c>
      <c r="G63" s="45">
        <v>14715828</v>
      </c>
      <c r="H63" s="19">
        <f t="shared" si="65"/>
        <v>21616703</v>
      </c>
      <c r="I63" s="19">
        <v>0</v>
      </c>
      <c r="J63" s="19">
        <v>0</v>
      </c>
      <c r="K63" s="19">
        <v>21616703</v>
      </c>
      <c r="L63" s="50">
        <f>SUM(M63:O63)</f>
        <v>8735235.0600000005</v>
      </c>
      <c r="M63" s="50">
        <v>0</v>
      </c>
      <c r="N63" s="50">
        <v>0</v>
      </c>
      <c r="O63" s="50">
        <v>8735235.0600000005</v>
      </c>
      <c r="P63" s="49">
        <f t="shared" ref="P63" si="75">L63/D63*100</f>
        <v>59.359453372246541</v>
      </c>
      <c r="Q63" s="49"/>
      <c r="R63" s="49"/>
      <c r="S63" s="49">
        <f t="shared" ref="S63" si="76">O63/G63*100</f>
        <v>59.359453372246541</v>
      </c>
      <c r="T63" s="49">
        <f t="shared" si="62"/>
        <v>40.409654793332734</v>
      </c>
      <c r="U63" s="49"/>
      <c r="V63" s="49"/>
      <c r="W63" s="49">
        <f t="shared" si="63"/>
        <v>40.409654793332734</v>
      </c>
      <c r="X63" s="121"/>
    </row>
    <row r="64" spans="1:24" s="56" customFormat="1" ht="25.5" customHeight="1" x14ac:dyDescent="0.3">
      <c r="A64" s="143" t="s">
        <v>157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55"/>
    </row>
    <row r="65" spans="1:24" s="1" customFormat="1" ht="27" customHeight="1" x14ac:dyDescent="0.3">
      <c r="A65" s="52" t="s">
        <v>73</v>
      </c>
      <c r="B65" s="138" t="s">
        <v>211</v>
      </c>
      <c r="C65" s="138"/>
      <c r="D65" s="53">
        <f t="shared" ref="D65:O65" si="77">D66+D80</f>
        <v>534495733</v>
      </c>
      <c r="E65" s="53">
        <f t="shared" si="77"/>
        <v>2789754</v>
      </c>
      <c r="F65" s="53">
        <f t="shared" si="77"/>
        <v>390700</v>
      </c>
      <c r="G65" s="53">
        <f t="shared" si="77"/>
        <v>531315279</v>
      </c>
      <c r="H65" s="53">
        <f t="shared" si="77"/>
        <v>766803065</v>
      </c>
      <c r="I65" s="53">
        <f t="shared" si="77"/>
        <v>3066029</v>
      </c>
      <c r="J65" s="53">
        <f t="shared" si="77"/>
        <v>390700</v>
      </c>
      <c r="K65" s="53">
        <f t="shared" si="77"/>
        <v>763346336</v>
      </c>
      <c r="L65" s="53">
        <f t="shared" si="77"/>
        <v>289404027.24999994</v>
      </c>
      <c r="M65" s="53">
        <f t="shared" si="77"/>
        <v>1302950</v>
      </c>
      <c r="N65" s="53">
        <f t="shared" si="77"/>
        <v>0</v>
      </c>
      <c r="O65" s="53">
        <f t="shared" si="77"/>
        <v>288101077.24999994</v>
      </c>
      <c r="P65" s="49">
        <f>L65/D65*100</f>
        <v>54.145245580473123</v>
      </c>
      <c r="Q65" s="49">
        <f t="shared" ref="Q65:S65" si="78">M65/E65*100</f>
        <v>46.704834906590328</v>
      </c>
      <c r="R65" s="49">
        <f t="shared" si="78"/>
        <v>0</v>
      </c>
      <c r="S65" s="49">
        <f t="shared" si="78"/>
        <v>54.224128052978493</v>
      </c>
      <c r="T65" s="49">
        <f>L65/H65*100</f>
        <v>37.741636733024784</v>
      </c>
      <c r="U65" s="49">
        <f>M65/I65*100</f>
        <v>42.496336466484827</v>
      </c>
      <c r="V65" s="49">
        <f>N65/J65*100</f>
        <v>0</v>
      </c>
      <c r="W65" s="49">
        <f>O65/K65*100</f>
        <v>37.741856305969087</v>
      </c>
      <c r="X65" s="21"/>
    </row>
    <row r="66" spans="1:24" s="1" customFormat="1" ht="58.5" customHeight="1" x14ac:dyDescent="0.3">
      <c r="A66" s="52" t="s">
        <v>74</v>
      </c>
      <c r="B66" s="72" t="s">
        <v>272</v>
      </c>
      <c r="C66" s="106"/>
      <c r="D66" s="53">
        <f>D67+D73+D76+D79</f>
        <v>517819618</v>
      </c>
      <c r="E66" s="53">
        <f t="shared" ref="E66:O66" si="79">E67+E73+E76+E79</f>
        <v>2789754</v>
      </c>
      <c r="F66" s="53">
        <f t="shared" si="79"/>
        <v>390700</v>
      </c>
      <c r="G66" s="53">
        <f t="shared" si="79"/>
        <v>514639164</v>
      </c>
      <c r="H66" s="53">
        <f t="shared" si="79"/>
        <v>738623994</v>
      </c>
      <c r="I66" s="53">
        <f t="shared" si="79"/>
        <v>3066029</v>
      </c>
      <c r="J66" s="53">
        <f t="shared" si="79"/>
        <v>390700</v>
      </c>
      <c r="K66" s="53">
        <f t="shared" si="79"/>
        <v>735167265</v>
      </c>
      <c r="L66" s="53">
        <f t="shared" si="79"/>
        <v>279211069.96999997</v>
      </c>
      <c r="M66" s="53">
        <f t="shared" si="79"/>
        <v>1302950</v>
      </c>
      <c r="N66" s="53">
        <f t="shared" si="79"/>
        <v>0</v>
      </c>
      <c r="O66" s="53">
        <f t="shared" si="79"/>
        <v>277908119.96999997</v>
      </c>
      <c r="P66" s="49">
        <f t="shared" ref="P66:P82" si="80">L66/D66*100</f>
        <v>53.920527586113963</v>
      </c>
      <c r="Q66" s="49">
        <f t="shared" ref="Q66:Q75" si="81">M66/E66*100</f>
        <v>46.704834906590328</v>
      </c>
      <c r="R66" s="49">
        <f t="shared" ref="R66:R71" si="82">N66/F66*100</f>
        <v>0</v>
      </c>
      <c r="S66" s="49">
        <f t="shared" ref="S66:S82" si="83">O66/G66*100</f>
        <v>54.000577377356372</v>
      </c>
      <c r="T66" s="49">
        <f t="shared" ref="T66:T67" si="84">L66/H66*100</f>
        <v>37.801516365307783</v>
      </c>
      <c r="U66" s="49">
        <f t="shared" ref="U66:U67" si="85">M66/I66*100</f>
        <v>42.496336466484827</v>
      </c>
      <c r="V66" s="49">
        <f t="shared" ref="V66:V67" si="86">N66/J66*100</f>
        <v>0</v>
      </c>
      <c r="W66" s="49">
        <f t="shared" ref="W66:W67" si="87">O66/K66*100</f>
        <v>37.802025906308536</v>
      </c>
      <c r="X66" s="21"/>
    </row>
    <row r="67" spans="1:24" s="1" customFormat="1" ht="78" customHeight="1" x14ac:dyDescent="0.3">
      <c r="A67" s="52" t="s">
        <v>75</v>
      </c>
      <c r="B67" s="72" t="s">
        <v>212</v>
      </c>
      <c r="C67" s="61"/>
      <c r="D67" s="60">
        <f>SUM(D68:D72)</f>
        <v>311768119</v>
      </c>
      <c r="E67" s="60">
        <f t="shared" ref="E67:O67" si="88">SUM(E68:E72)</f>
        <v>2339754</v>
      </c>
      <c r="F67" s="60">
        <f t="shared" si="88"/>
        <v>390700</v>
      </c>
      <c r="G67" s="60">
        <f t="shared" si="88"/>
        <v>309037665</v>
      </c>
      <c r="H67" s="60">
        <f t="shared" si="88"/>
        <v>456341578</v>
      </c>
      <c r="I67" s="60">
        <f t="shared" si="88"/>
        <v>2366029</v>
      </c>
      <c r="J67" s="60">
        <f t="shared" si="88"/>
        <v>390700</v>
      </c>
      <c r="K67" s="60">
        <f t="shared" si="88"/>
        <v>453584849</v>
      </c>
      <c r="L67" s="60">
        <f t="shared" si="88"/>
        <v>182344768.30000001</v>
      </c>
      <c r="M67" s="60">
        <f t="shared" si="88"/>
        <v>854550</v>
      </c>
      <c r="N67" s="60">
        <f t="shared" si="88"/>
        <v>0</v>
      </c>
      <c r="O67" s="60">
        <f t="shared" si="88"/>
        <v>181490218.30000001</v>
      </c>
      <c r="P67" s="49">
        <f t="shared" si="80"/>
        <v>58.487304245499203</v>
      </c>
      <c r="Q67" s="49">
        <f t="shared" si="81"/>
        <v>36.523070374064964</v>
      </c>
      <c r="R67" s="49">
        <f t="shared" si="82"/>
        <v>0</v>
      </c>
      <c r="S67" s="49">
        <f t="shared" si="83"/>
        <v>58.727539990958711</v>
      </c>
      <c r="T67" s="49">
        <f t="shared" si="84"/>
        <v>39.957956296500342</v>
      </c>
      <c r="U67" s="49">
        <f t="shared" si="85"/>
        <v>36.117477850017899</v>
      </c>
      <c r="V67" s="49">
        <f t="shared" si="86"/>
        <v>0</v>
      </c>
      <c r="W67" s="49">
        <f t="shared" si="87"/>
        <v>40.012407535243753</v>
      </c>
      <c r="X67" s="21"/>
    </row>
    <row r="68" spans="1:24" s="1" customFormat="1" ht="37.5" x14ac:dyDescent="0.3">
      <c r="A68" s="95" t="s">
        <v>122</v>
      </c>
      <c r="B68" s="73" t="s">
        <v>47</v>
      </c>
      <c r="C68" s="46" t="s">
        <v>155</v>
      </c>
      <c r="D68" s="47">
        <f>SUM(E68:G68)</f>
        <v>308864309</v>
      </c>
      <c r="E68" s="47">
        <v>0</v>
      </c>
      <c r="F68" s="47">
        <v>0</v>
      </c>
      <c r="G68" s="47">
        <v>308864309</v>
      </c>
      <c r="H68" s="50">
        <f>SUM(I68:K68)</f>
        <v>453406856</v>
      </c>
      <c r="I68" s="50">
        <v>0</v>
      </c>
      <c r="J68" s="50">
        <v>0</v>
      </c>
      <c r="K68" s="50">
        <v>453406856</v>
      </c>
      <c r="L68" s="50">
        <f>SUM(M68:O68)</f>
        <v>181444415.83000001</v>
      </c>
      <c r="M68" s="19">
        <v>0</v>
      </c>
      <c r="N68" s="19">
        <v>0</v>
      </c>
      <c r="O68" s="19">
        <v>181444415.83000001</v>
      </c>
      <c r="P68" s="49">
        <f t="shared" ref="P68:P71" si="89">L68/D68*100</f>
        <v>58.745672628040694</v>
      </c>
      <c r="Q68" s="49"/>
      <c r="R68" s="49"/>
      <c r="S68" s="49">
        <f t="shared" ref="S68:S71" si="90">O68/G68*100</f>
        <v>58.745672628040694</v>
      </c>
      <c r="T68" s="49">
        <f t="shared" ref="T68:T82" si="91">L68/H68*100</f>
        <v>40.01801327635858</v>
      </c>
      <c r="U68" s="49"/>
      <c r="V68" s="49"/>
      <c r="W68" s="49">
        <f t="shared" ref="W68:W82" si="92">O68/K68*100</f>
        <v>40.01801327635858</v>
      </c>
      <c r="X68" s="59"/>
    </row>
    <row r="69" spans="1:24" s="1" customFormat="1" ht="37.5" x14ac:dyDescent="0.3">
      <c r="A69" s="95" t="s">
        <v>123</v>
      </c>
      <c r="B69" s="73" t="s">
        <v>215</v>
      </c>
      <c r="C69" s="46" t="s">
        <v>155</v>
      </c>
      <c r="D69" s="47">
        <f t="shared" ref="D69:D72" si="93">SUM(E69:G69)</f>
        <v>420265</v>
      </c>
      <c r="E69" s="47">
        <v>357225</v>
      </c>
      <c r="F69" s="47">
        <v>0</v>
      </c>
      <c r="G69" s="47">
        <v>63040</v>
      </c>
      <c r="H69" s="50">
        <f>SUM(I69:K69)</f>
        <v>451177</v>
      </c>
      <c r="I69" s="50">
        <v>383500</v>
      </c>
      <c r="J69" s="50">
        <v>0</v>
      </c>
      <c r="K69" s="50">
        <v>67677</v>
      </c>
      <c r="L69" s="50">
        <f>SUM(M69:O69)</f>
        <v>305352.46999999997</v>
      </c>
      <c r="M69" s="19">
        <v>259550</v>
      </c>
      <c r="N69" s="19">
        <v>0</v>
      </c>
      <c r="O69" s="19">
        <v>45802.47</v>
      </c>
      <c r="P69" s="49">
        <f t="shared" si="89"/>
        <v>72.657125861063847</v>
      </c>
      <c r="Q69" s="49">
        <f t="shared" ref="Q68:Q71" si="94">M69/E69*100</f>
        <v>72.657288823570582</v>
      </c>
      <c r="R69" s="49"/>
      <c r="S69" s="49">
        <f t="shared" si="90"/>
        <v>72.656202411167513</v>
      </c>
      <c r="T69" s="49">
        <f t="shared" si="91"/>
        <v>67.679086034970751</v>
      </c>
      <c r="U69" s="49">
        <f t="shared" ref="U69:U75" si="95">M69/I69*100</f>
        <v>67.67926988265971</v>
      </c>
      <c r="V69" s="49"/>
      <c r="W69" s="49">
        <f t="shared" si="92"/>
        <v>67.678044239549635</v>
      </c>
      <c r="X69" s="59"/>
    </row>
    <row r="70" spans="1:24" s="1" customFormat="1" ht="56.25" x14ac:dyDescent="0.3">
      <c r="A70" s="95" t="s">
        <v>124</v>
      </c>
      <c r="B70" s="73" t="s">
        <v>269</v>
      </c>
      <c r="C70" s="46" t="s">
        <v>155</v>
      </c>
      <c r="D70" s="47">
        <f t="shared" si="93"/>
        <v>1505000</v>
      </c>
      <c r="E70" s="47">
        <v>1505000</v>
      </c>
      <c r="F70" s="47">
        <v>0</v>
      </c>
      <c r="G70" s="47">
        <v>0</v>
      </c>
      <c r="H70" s="50">
        <f>SUM(I70:K70)</f>
        <v>1505000</v>
      </c>
      <c r="I70" s="50">
        <v>1505000</v>
      </c>
      <c r="J70" s="50">
        <v>0</v>
      </c>
      <c r="K70" s="50">
        <v>0</v>
      </c>
      <c r="L70" s="50">
        <f>SUM(M70:O70)</f>
        <v>595000</v>
      </c>
      <c r="M70" s="19">
        <v>595000</v>
      </c>
      <c r="N70" s="19">
        <v>0</v>
      </c>
      <c r="O70" s="19">
        <v>0</v>
      </c>
      <c r="P70" s="49">
        <f t="shared" si="89"/>
        <v>39.534883720930232</v>
      </c>
      <c r="Q70" s="49">
        <f t="shared" si="94"/>
        <v>39.534883720930232</v>
      </c>
      <c r="R70" s="49"/>
      <c r="S70" s="49"/>
      <c r="T70" s="49">
        <f t="shared" si="91"/>
        <v>39.534883720930232</v>
      </c>
      <c r="U70" s="49">
        <f t="shared" si="95"/>
        <v>39.534883720930232</v>
      </c>
      <c r="V70" s="49"/>
      <c r="W70" s="49"/>
      <c r="X70" s="59"/>
    </row>
    <row r="71" spans="1:24" s="1" customFormat="1" ht="57" customHeight="1" x14ac:dyDescent="0.3">
      <c r="A71" s="95" t="s">
        <v>334</v>
      </c>
      <c r="B71" s="73" t="s">
        <v>213</v>
      </c>
      <c r="C71" s="46" t="s">
        <v>155</v>
      </c>
      <c r="D71" s="47">
        <f t="shared" si="93"/>
        <v>364686</v>
      </c>
      <c r="E71" s="47">
        <v>190549</v>
      </c>
      <c r="F71" s="47">
        <v>155900</v>
      </c>
      <c r="G71" s="47">
        <v>18237</v>
      </c>
      <c r="H71" s="50">
        <f t="shared" ref="H71:H72" si="96">SUM(I71:K71)</f>
        <v>364686</v>
      </c>
      <c r="I71" s="50">
        <v>190549</v>
      </c>
      <c r="J71" s="50">
        <v>155900</v>
      </c>
      <c r="K71" s="50">
        <v>18237</v>
      </c>
      <c r="L71" s="50">
        <f>SUM(M71:O71)</f>
        <v>0</v>
      </c>
      <c r="M71" s="50">
        <v>0</v>
      </c>
      <c r="N71" s="50">
        <v>0</v>
      </c>
      <c r="O71" s="19">
        <v>0</v>
      </c>
      <c r="P71" s="49">
        <f t="shared" si="89"/>
        <v>0</v>
      </c>
      <c r="Q71" s="49">
        <f t="shared" si="94"/>
        <v>0</v>
      </c>
      <c r="R71" s="49">
        <f t="shared" ref="R68:R71" si="97">N71/F71*100</f>
        <v>0</v>
      </c>
      <c r="S71" s="49">
        <f t="shared" si="90"/>
        <v>0</v>
      </c>
      <c r="T71" s="49">
        <f t="shared" si="91"/>
        <v>0</v>
      </c>
      <c r="U71" s="49">
        <f t="shared" si="95"/>
        <v>0</v>
      </c>
      <c r="V71" s="49">
        <f t="shared" ref="V71:V72" si="98">N71/J71*100</f>
        <v>0</v>
      </c>
      <c r="W71" s="49">
        <f t="shared" si="92"/>
        <v>0</v>
      </c>
      <c r="X71" s="59"/>
    </row>
    <row r="72" spans="1:24" s="1" customFormat="1" ht="26.25" customHeight="1" x14ac:dyDescent="0.3">
      <c r="A72" s="95" t="s">
        <v>335</v>
      </c>
      <c r="B72" s="73" t="s">
        <v>333</v>
      </c>
      <c r="C72" s="46" t="s">
        <v>155</v>
      </c>
      <c r="D72" s="47">
        <f t="shared" si="93"/>
        <v>613859</v>
      </c>
      <c r="E72" s="47">
        <v>286980</v>
      </c>
      <c r="F72" s="47">
        <v>234800</v>
      </c>
      <c r="G72" s="47">
        <v>92079</v>
      </c>
      <c r="H72" s="50">
        <f t="shared" si="96"/>
        <v>613859</v>
      </c>
      <c r="I72" s="50">
        <v>286980</v>
      </c>
      <c r="J72" s="50">
        <v>234800</v>
      </c>
      <c r="K72" s="50">
        <v>92079</v>
      </c>
      <c r="L72" s="50">
        <f>SUM(M72:O72)</f>
        <v>0</v>
      </c>
      <c r="M72" s="50">
        <v>0</v>
      </c>
      <c r="N72" s="50">
        <v>0</v>
      </c>
      <c r="O72" s="19">
        <v>0</v>
      </c>
      <c r="P72" s="49">
        <f t="shared" ref="P72:P82" si="99">L72/D72*100</f>
        <v>0</v>
      </c>
      <c r="Q72" s="49">
        <f t="shared" ref="Q72:Q82" si="100">M72/E72*100</f>
        <v>0</v>
      </c>
      <c r="R72" s="49">
        <f t="shared" ref="R72:R82" si="101">N72/F72*100</f>
        <v>0</v>
      </c>
      <c r="S72" s="49">
        <f t="shared" ref="S72:S82" si="102">O72/G72*100</f>
        <v>0</v>
      </c>
      <c r="T72" s="49">
        <f t="shared" si="91"/>
        <v>0</v>
      </c>
      <c r="U72" s="49">
        <f t="shared" si="95"/>
        <v>0</v>
      </c>
      <c r="V72" s="49">
        <f t="shared" si="98"/>
        <v>0</v>
      </c>
      <c r="W72" s="49">
        <f t="shared" si="92"/>
        <v>0</v>
      </c>
      <c r="X72" s="59"/>
    </row>
    <row r="73" spans="1:24" s="1" customFormat="1" ht="24.75" customHeight="1" x14ac:dyDescent="0.3">
      <c r="A73" s="52" t="s">
        <v>76</v>
      </c>
      <c r="B73" s="74" t="s">
        <v>126</v>
      </c>
      <c r="C73" s="61"/>
      <c r="D73" s="60">
        <f t="shared" ref="D73:G73" si="103">SUM(D74:D75)</f>
        <v>140644641</v>
      </c>
      <c r="E73" s="60">
        <f t="shared" si="103"/>
        <v>450000</v>
      </c>
      <c r="F73" s="60">
        <f t="shared" si="103"/>
        <v>0</v>
      </c>
      <c r="G73" s="60">
        <f t="shared" si="103"/>
        <v>140194641</v>
      </c>
      <c r="H73" s="60">
        <f>SUM(H74:H75)</f>
        <v>213540558</v>
      </c>
      <c r="I73" s="60">
        <f t="shared" ref="I73:N73" si="104">SUM(I74:I75)</f>
        <v>700000</v>
      </c>
      <c r="J73" s="60">
        <f t="shared" si="104"/>
        <v>0</v>
      </c>
      <c r="K73" s="60">
        <f t="shared" si="104"/>
        <v>212840558</v>
      </c>
      <c r="L73" s="60">
        <f t="shared" si="104"/>
        <v>92518255.969999999</v>
      </c>
      <c r="M73" s="60">
        <f t="shared" si="104"/>
        <v>448400</v>
      </c>
      <c r="N73" s="60">
        <f t="shared" si="104"/>
        <v>0</v>
      </c>
      <c r="O73" s="60">
        <f>O74+O75</f>
        <v>92069855.969999999</v>
      </c>
      <c r="P73" s="49">
        <f t="shared" si="99"/>
        <v>65.781572132563511</v>
      </c>
      <c r="Q73" s="49">
        <f t="shared" si="100"/>
        <v>99.644444444444446</v>
      </c>
      <c r="R73" s="49"/>
      <c r="S73" s="49">
        <f t="shared" si="102"/>
        <v>65.672878302102859</v>
      </c>
      <c r="T73" s="49">
        <f t="shared" si="91"/>
        <v>43.325847247247523</v>
      </c>
      <c r="U73" s="49">
        <f t="shared" si="95"/>
        <v>64.05714285714285</v>
      </c>
      <c r="V73" s="49"/>
      <c r="W73" s="49">
        <f t="shared" si="92"/>
        <v>43.257665190860848</v>
      </c>
      <c r="X73" s="21"/>
    </row>
    <row r="74" spans="1:24" s="1" customFormat="1" ht="37.5" x14ac:dyDescent="0.3">
      <c r="A74" s="95" t="s">
        <v>125</v>
      </c>
      <c r="B74" s="73" t="s">
        <v>47</v>
      </c>
      <c r="C74" s="46" t="s">
        <v>155</v>
      </c>
      <c r="D74" s="47">
        <f>SUM(E74:G74)</f>
        <v>140194641</v>
      </c>
      <c r="E74" s="47">
        <v>0</v>
      </c>
      <c r="F74" s="47">
        <v>0</v>
      </c>
      <c r="G74" s="47">
        <v>140194641</v>
      </c>
      <c r="H74" s="50">
        <f>SUM(I74:K74)</f>
        <v>212840558</v>
      </c>
      <c r="I74" s="50">
        <v>0</v>
      </c>
      <c r="J74" s="50">
        <v>0</v>
      </c>
      <c r="K74" s="50">
        <v>212840558</v>
      </c>
      <c r="L74" s="50">
        <f>SUM(M74:O74)</f>
        <v>92069855.969999999</v>
      </c>
      <c r="M74" s="50">
        <v>0</v>
      </c>
      <c r="N74" s="50">
        <v>0</v>
      </c>
      <c r="O74" s="50">
        <v>92069855.969999999</v>
      </c>
      <c r="P74" s="49">
        <f t="shared" si="99"/>
        <v>65.672878302102859</v>
      </c>
      <c r="Q74" s="49"/>
      <c r="R74" s="49"/>
      <c r="S74" s="49">
        <f t="shared" si="102"/>
        <v>65.672878302102859</v>
      </c>
      <c r="T74" s="49">
        <f t="shared" si="91"/>
        <v>43.257665190860848</v>
      </c>
      <c r="U74" s="49"/>
      <c r="V74" s="49"/>
      <c r="W74" s="49">
        <f t="shared" si="92"/>
        <v>43.257665190860848</v>
      </c>
      <c r="X74" s="21"/>
    </row>
    <row r="75" spans="1:24" s="1" customFormat="1" ht="56.25" x14ac:dyDescent="0.3">
      <c r="A75" s="95" t="s">
        <v>270</v>
      </c>
      <c r="B75" s="73" t="s">
        <v>269</v>
      </c>
      <c r="C75" s="46" t="s">
        <v>155</v>
      </c>
      <c r="D75" s="47">
        <f>SUM(E75:G75)</f>
        <v>450000</v>
      </c>
      <c r="E75" s="47">
        <v>450000</v>
      </c>
      <c r="F75" s="47">
        <v>0</v>
      </c>
      <c r="G75" s="47">
        <v>0</v>
      </c>
      <c r="H75" s="50">
        <f>SUM(I75:K75)</f>
        <v>700000</v>
      </c>
      <c r="I75" s="50">
        <v>700000</v>
      </c>
      <c r="J75" s="50">
        <v>0</v>
      </c>
      <c r="K75" s="50">
        <v>0</v>
      </c>
      <c r="L75" s="50">
        <f>SUM(M75:O75)</f>
        <v>448400</v>
      </c>
      <c r="M75" s="50">
        <v>448400</v>
      </c>
      <c r="N75" s="50">
        <v>0</v>
      </c>
      <c r="O75" s="50">
        <v>0</v>
      </c>
      <c r="P75" s="49">
        <f t="shared" si="99"/>
        <v>99.644444444444446</v>
      </c>
      <c r="Q75" s="49">
        <f t="shared" si="100"/>
        <v>99.644444444444446</v>
      </c>
      <c r="R75" s="49"/>
      <c r="S75" s="49"/>
      <c r="T75" s="49">
        <f t="shared" si="91"/>
        <v>64.05714285714285</v>
      </c>
      <c r="U75" s="49">
        <f t="shared" si="95"/>
        <v>64.05714285714285</v>
      </c>
      <c r="V75" s="49"/>
      <c r="W75" s="49"/>
      <c r="X75" s="21"/>
    </row>
    <row r="76" spans="1:24" s="56" customFormat="1" ht="37.5" x14ac:dyDescent="0.3">
      <c r="A76" s="52" t="s">
        <v>77</v>
      </c>
      <c r="B76" s="74" t="s">
        <v>214</v>
      </c>
      <c r="C76" s="53"/>
      <c r="D76" s="53">
        <f>SUM(D77:D78)</f>
        <v>18431157</v>
      </c>
      <c r="E76" s="53">
        <f t="shared" ref="E76:O76" si="105">SUM(E77:E78)</f>
        <v>0</v>
      </c>
      <c r="F76" s="53">
        <f t="shared" si="105"/>
        <v>0</v>
      </c>
      <c r="G76" s="53">
        <f t="shared" si="105"/>
        <v>18431157</v>
      </c>
      <c r="H76" s="53">
        <f t="shared" si="105"/>
        <v>21766157</v>
      </c>
      <c r="I76" s="53">
        <f t="shared" si="105"/>
        <v>0</v>
      </c>
      <c r="J76" s="53">
        <f t="shared" si="105"/>
        <v>0</v>
      </c>
      <c r="K76" s="53">
        <f t="shared" si="105"/>
        <v>21766157</v>
      </c>
      <c r="L76" s="53">
        <f t="shared" si="105"/>
        <v>4348045.7</v>
      </c>
      <c r="M76" s="53">
        <f t="shared" si="105"/>
        <v>0</v>
      </c>
      <c r="N76" s="53">
        <f t="shared" si="105"/>
        <v>0</v>
      </c>
      <c r="O76" s="53">
        <f t="shared" si="105"/>
        <v>4348045.7</v>
      </c>
      <c r="P76" s="49">
        <f t="shared" si="99"/>
        <v>23.590736598901525</v>
      </c>
      <c r="Q76" s="49"/>
      <c r="R76" s="49"/>
      <c r="S76" s="49">
        <f t="shared" si="102"/>
        <v>23.590736598901525</v>
      </c>
      <c r="T76" s="49">
        <f t="shared" si="91"/>
        <v>19.976175399267774</v>
      </c>
      <c r="U76" s="49"/>
      <c r="V76" s="49"/>
      <c r="W76" s="49">
        <f t="shared" si="92"/>
        <v>19.976175399267774</v>
      </c>
      <c r="X76" s="55"/>
    </row>
    <row r="77" spans="1:24" s="1" customFormat="1" ht="21" customHeight="1" x14ac:dyDescent="0.3">
      <c r="A77" s="131" t="s">
        <v>299</v>
      </c>
      <c r="B77" s="145" t="s">
        <v>127</v>
      </c>
      <c r="C77" s="46" t="s">
        <v>155</v>
      </c>
      <c r="D77" s="47">
        <f>SUM(E77:G77)</f>
        <v>15948657</v>
      </c>
      <c r="E77" s="47">
        <v>0</v>
      </c>
      <c r="F77" s="47">
        <v>0</v>
      </c>
      <c r="G77" s="47">
        <v>15948657</v>
      </c>
      <c r="H77" s="50">
        <f t="shared" ref="H77:H78" si="106">SUM(I77:K77)</f>
        <v>18333657</v>
      </c>
      <c r="I77" s="50">
        <v>0</v>
      </c>
      <c r="J77" s="50">
        <v>0</v>
      </c>
      <c r="K77" s="50">
        <v>18333657</v>
      </c>
      <c r="L77" s="50">
        <f>SUM(M77:O77)</f>
        <v>4348045.7</v>
      </c>
      <c r="M77" s="50">
        <v>0</v>
      </c>
      <c r="N77" s="50">
        <v>0</v>
      </c>
      <c r="O77" s="50">
        <v>4348045.7</v>
      </c>
      <c r="P77" s="49">
        <f t="shared" si="99"/>
        <v>27.262770150489789</v>
      </c>
      <c r="Q77" s="49"/>
      <c r="R77" s="49"/>
      <c r="S77" s="49">
        <f t="shared" si="102"/>
        <v>27.262770150489789</v>
      </c>
      <c r="T77" s="49">
        <f t="shared" si="91"/>
        <v>23.716194210462213</v>
      </c>
      <c r="U77" s="49"/>
      <c r="V77" s="49"/>
      <c r="W77" s="49">
        <f t="shared" si="92"/>
        <v>23.716194210462213</v>
      </c>
      <c r="X77" s="59"/>
    </row>
    <row r="78" spans="1:24" s="1" customFormat="1" ht="21" customHeight="1" x14ac:dyDescent="0.3">
      <c r="A78" s="133"/>
      <c r="B78" s="146"/>
      <c r="C78" s="46" t="s">
        <v>28</v>
      </c>
      <c r="D78" s="47">
        <f>SUM(E78:G78)</f>
        <v>2482500</v>
      </c>
      <c r="E78" s="47">
        <v>0</v>
      </c>
      <c r="F78" s="47">
        <v>0</v>
      </c>
      <c r="G78" s="47">
        <v>2482500</v>
      </c>
      <c r="H78" s="50">
        <f t="shared" si="106"/>
        <v>3432500</v>
      </c>
      <c r="I78" s="50">
        <v>0</v>
      </c>
      <c r="J78" s="50">
        <v>0</v>
      </c>
      <c r="K78" s="50">
        <v>3432500</v>
      </c>
      <c r="L78" s="50">
        <f>SUM(M78:O78)</f>
        <v>0</v>
      </c>
      <c r="M78" s="50">
        <v>0</v>
      </c>
      <c r="N78" s="50">
        <v>0</v>
      </c>
      <c r="O78" s="50">
        <v>0</v>
      </c>
      <c r="P78" s="49">
        <f t="shared" si="99"/>
        <v>0</v>
      </c>
      <c r="Q78" s="49"/>
      <c r="R78" s="49"/>
      <c r="S78" s="49">
        <f t="shared" si="102"/>
        <v>0</v>
      </c>
      <c r="T78" s="49">
        <f t="shared" si="91"/>
        <v>0</v>
      </c>
      <c r="U78" s="49"/>
      <c r="V78" s="49"/>
      <c r="W78" s="49">
        <f t="shared" si="92"/>
        <v>0</v>
      </c>
      <c r="X78" s="59"/>
    </row>
    <row r="79" spans="1:24" s="56" customFormat="1" ht="43.5" customHeight="1" x14ac:dyDescent="0.3">
      <c r="A79" s="85" t="s">
        <v>366</v>
      </c>
      <c r="B79" s="100" t="s">
        <v>367</v>
      </c>
      <c r="C79" s="61" t="s">
        <v>149</v>
      </c>
      <c r="D79" s="66">
        <f>SUM(E79:G79)</f>
        <v>46975701</v>
      </c>
      <c r="E79" s="66">
        <v>0</v>
      </c>
      <c r="F79" s="66">
        <v>0</v>
      </c>
      <c r="G79" s="66">
        <v>46975701</v>
      </c>
      <c r="H79" s="60">
        <f>SUM(I79:K79)</f>
        <v>46975701</v>
      </c>
      <c r="I79" s="60">
        <v>0</v>
      </c>
      <c r="J79" s="60">
        <v>0</v>
      </c>
      <c r="K79" s="60">
        <v>46975701</v>
      </c>
      <c r="L79" s="60">
        <f>SUM(M79:O79)</f>
        <v>0</v>
      </c>
      <c r="M79" s="60">
        <v>0</v>
      </c>
      <c r="N79" s="60">
        <v>0</v>
      </c>
      <c r="O79" s="60">
        <v>0</v>
      </c>
      <c r="P79" s="49">
        <f t="shared" si="99"/>
        <v>0</v>
      </c>
      <c r="Q79" s="49"/>
      <c r="R79" s="49"/>
      <c r="S79" s="49">
        <f t="shared" si="102"/>
        <v>0</v>
      </c>
      <c r="T79" s="49">
        <f t="shared" si="91"/>
        <v>0</v>
      </c>
      <c r="U79" s="49"/>
      <c r="V79" s="49"/>
      <c r="W79" s="49">
        <f t="shared" si="92"/>
        <v>0</v>
      </c>
      <c r="X79" s="58"/>
    </row>
    <row r="80" spans="1:24" s="56" customFormat="1" ht="37.5" x14ac:dyDescent="0.3">
      <c r="A80" s="52" t="s">
        <v>78</v>
      </c>
      <c r="B80" s="74" t="s">
        <v>216</v>
      </c>
      <c r="C80" s="61"/>
      <c r="D80" s="60">
        <f>D81+D82</f>
        <v>16676115</v>
      </c>
      <c r="E80" s="60">
        <f t="shared" ref="E80:F80" si="107">E81+E82</f>
        <v>0</v>
      </c>
      <c r="F80" s="60">
        <f t="shared" si="107"/>
        <v>0</v>
      </c>
      <c r="G80" s="60">
        <f>G81+G82</f>
        <v>16676115</v>
      </c>
      <c r="H80" s="60">
        <f>H81+H82</f>
        <v>28179071</v>
      </c>
      <c r="I80" s="60">
        <f>I81+I82</f>
        <v>0</v>
      </c>
      <c r="J80" s="60">
        <f t="shared" ref="J80" si="108">J81+J82</f>
        <v>0</v>
      </c>
      <c r="K80" s="60">
        <f>K81+K82</f>
        <v>28179071</v>
      </c>
      <c r="L80" s="60">
        <f>L81+L82</f>
        <v>10192957.279999999</v>
      </c>
      <c r="M80" s="60">
        <f t="shared" ref="M80:N80" si="109">M81+M82</f>
        <v>0</v>
      </c>
      <c r="N80" s="60">
        <f t="shared" si="109"/>
        <v>0</v>
      </c>
      <c r="O80" s="60">
        <f>O81+O82</f>
        <v>10192957.279999999</v>
      </c>
      <c r="P80" s="49">
        <f t="shared" si="99"/>
        <v>61.123092998579097</v>
      </c>
      <c r="Q80" s="49"/>
      <c r="R80" s="49"/>
      <c r="S80" s="49">
        <f t="shared" si="102"/>
        <v>61.123092998579097</v>
      </c>
      <c r="T80" s="49">
        <f t="shared" si="91"/>
        <v>36.172084168424149</v>
      </c>
      <c r="U80" s="49"/>
      <c r="V80" s="49"/>
      <c r="W80" s="49">
        <f t="shared" si="92"/>
        <v>36.172084168424149</v>
      </c>
      <c r="X80" s="55"/>
    </row>
    <row r="81" spans="1:24" s="1" customFormat="1" x14ac:dyDescent="0.3">
      <c r="A81" s="95" t="s">
        <v>79</v>
      </c>
      <c r="B81" s="73" t="s">
        <v>217</v>
      </c>
      <c r="C81" s="46" t="s">
        <v>155</v>
      </c>
      <c r="D81" s="47">
        <f>SUM(E81:G81)</f>
        <v>15109326</v>
      </c>
      <c r="E81" s="47">
        <v>0</v>
      </c>
      <c r="F81" s="47">
        <v>0</v>
      </c>
      <c r="G81" s="47">
        <v>15109326</v>
      </c>
      <c r="H81" s="50">
        <f>SUM(I81:K81)</f>
        <v>26090022</v>
      </c>
      <c r="I81" s="50">
        <v>0</v>
      </c>
      <c r="J81" s="50">
        <v>0</v>
      </c>
      <c r="K81" s="50">
        <v>26090022</v>
      </c>
      <c r="L81" s="50">
        <f>SUM(M81:O81)</f>
        <v>9148432.2799999993</v>
      </c>
      <c r="M81" s="50">
        <v>0</v>
      </c>
      <c r="N81" s="50">
        <v>0</v>
      </c>
      <c r="O81" s="50">
        <v>9148432.2799999993</v>
      </c>
      <c r="P81" s="49">
        <f t="shared" si="99"/>
        <v>60.548248677670991</v>
      </c>
      <c r="Q81" s="49"/>
      <c r="R81" s="49"/>
      <c r="S81" s="49">
        <f t="shared" si="102"/>
        <v>60.548248677670991</v>
      </c>
      <c r="T81" s="49">
        <f t="shared" si="91"/>
        <v>35.064869933800743</v>
      </c>
      <c r="U81" s="49"/>
      <c r="V81" s="49"/>
      <c r="W81" s="49">
        <f t="shared" si="92"/>
        <v>35.064869933800743</v>
      </c>
      <c r="X81" s="59"/>
    </row>
    <row r="82" spans="1:24" s="1" customFormat="1" x14ac:dyDescent="0.3">
      <c r="A82" s="95" t="s">
        <v>219</v>
      </c>
      <c r="B82" s="73" t="s">
        <v>218</v>
      </c>
      <c r="C82" s="46" t="s">
        <v>155</v>
      </c>
      <c r="D82" s="47">
        <f>SUM(E82:G82)</f>
        <v>1566789</v>
      </c>
      <c r="E82" s="47">
        <v>0</v>
      </c>
      <c r="F82" s="47">
        <v>0</v>
      </c>
      <c r="G82" s="47">
        <v>1566789</v>
      </c>
      <c r="H82" s="50">
        <f>SUM(I82:K82)</f>
        <v>2089049</v>
      </c>
      <c r="I82" s="50">
        <v>0</v>
      </c>
      <c r="J82" s="50">
        <v>0</v>
      </c>
      <c r="K82" s="50">
        <v>2089049</v>
      </c>
      <c r="L82" s="50">
        <f>SUM(M82:O82)</f>
        <v>1044525</v>
      </c>
      <c r="M82" s="50">
        <v>0</v>
      </c>
      <c r="N82" s="50">
        <v>0</v>
      </c>
      <c r="O82" s="50">
        <v>1044525</v>
      </c>
      <c r="P82" s="49">
        <f t="shared" si="99"/>
        <v>66.666602841863195</v>
      </c>
      <c r="Q82" s="49"/>
      <c r="R82" s="49"/>
      <c r="S82" s="49">
        <f t="shared" si="102"/>
        <v>66.666602841863195</v>
      </c>
      <c r="T82" s="49">
        <f t="shared" si="91"/>
        <v>50.000023934335672</v>
      </c>
      <c r="U82" s="49"/>
      <c r="V82" s="49"/>
      <c r="W82" s="49">
        <f t="shared" si="92"/>
        <v>50.000023934335672</v>
      </c>
      <c r="X82" s="59"/>
    </row>
    <row r="83" spans="1:24" s="56" customFormat="1" ht="30" customHeight="1" x14ac:dyDescent="0.3">
      <c r="A83" s="143" t="s">
        <v>9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80"/>
    </row>
    <row r="84" spans="1:24" s="1" customFormat="1" ht="25.5" customHeight="1" x14ac:dyDescent="0.3">
      <c r="A84" s="52" t="s">
        <v>100</v>
      </c>
      <c r="B84" s="138" t="s">
        <v>220</v>
      </c>
      <c r="C84" s="138"/>
      <c r="D84" s="53">
        <f t="shared" ref="D84:O84" si="110">D85+D108+D110+D112+D115+D118</f>
        <v>3897508608</v>
      </c>
      <c r="E84" s="53">
        <f t="shared" si="110"/>
        <v>2996296860</v>
      </c>
      <c r="F84" s="53">
        <f t="shared" si="110"/>
        <v>107753000</v>
      </c>
      <c r="G84" s="53">
        <f t="shared" si="110"/>
        <v>793458748</v>
      </c>
      <c r="H84" s="53">
        <f t="shared" si="110"/>
        <v>4969451488</v>
      </c>
      <c r="I84" s="53">
        <f t="shared" si="110"/>
        <v>3785836853</v>
      </c>
      <c r="J84" s="53">
        <f t="shared" si="110"/>
        <v>137970700</v>
      </c>
      <c r="K84" s="53">
        <f t="shared" si="110"/>
        <v>1045643935</v>
      </c>
      <c r="L84" s="53">
        <f t="shared" si="110"/>
        <v>2080479530.5399997</v>
      </c>
      <c r="M84" s="53">
        <f t="shared" si="110"/>
        <v>1635961697.9599998</v>
      </c>
      <c r="N84" s="53">
        <f t="shared" si="110"/>
        <v>58410366.099999994</v>
      </c>
      <c r="O84" s="53">
        <f t="shared" si="110"/>
        <v>386107466.48000008</v>
      </c>
      <c r="P84" s="49">
        <f>L84/D84*100</f>
        <v>53.379728944526804</v>
      </c>
      <c r="Q84" s="49">
        <f t="shared" ref="Q84:S84" si="111">M84/E84*100</f>
        <v>54.599453071549121</v>
      </c>
      <c r="R84" s="49">
        <f t="shared" si="111"/>
        <v>54.207647211678555</v>
      </c>
      <c r="S84" s="49">
        <f t="shared" si="111"/>
        <v>48.661315720978109</v>
      </c>
      <c r="T84" s="49">
        <f>L84/H84*100</f>
        <v>41.865375596559197</v>
      </c>
      <c r="U84" s="49">
        <f>M84/I84*100</f>
        <v>43.212683522366248</v>
      </c>
      <c r="V84" s="49">
        <f>N84/J84*100</f>
        <v>42.335340836858833</v>
      </c>
      <c r="W84" s="49">
        <f>O84/K84*100</f>
        <v>36.925329316809943</v>
      </c>
      <c r="X84" s="21"/>
    </row>
    <row r="85" spans="1:24" s="56" customFormat="1" ht="37.5" x14ac:dyDescent="0.3">
      <c r="A85" s="52" t="s">
        <v>101</v>
      </c>
      <c r="B85" s="72" t="s">
        <v>221</v>
      </c>
      <c r="C85" s="109"/>
      <c r="D85" s="54">
        <f>D86+D99+D104+D106+D107</f>
        <v>3689593663</v>
      </c>
      <c r="E85" s="54">
        <f t="shared" ref="E85:O85" si="112">E86+E99+E104+E106+E107</f>
        <v>2951557427</v>
      </c>
      <c r="F85" s="54">
        <f t="shared" si="112"/>
        <v>107753000</v>
      </c>
      <c r="G85" s="54">
        <f t="shared" si="112"/>
        <v>630283236</v>
      </c>
      <c r="H85" s="54">
        <f t="shared" si="112"/>
        <v>4710410068</v>
      </c>
      <c r="I85" s="54">
        <f t="shared" si="112"/>
        <v>3732906000</v>
      </c>
      <c r="J85" s="54">
        <f t="shared" si="112"/>
        <v>137970700</v>
      </c>
      <c r="K85" s="54">
        <f t="shared" si="112"/>
        <v>839533368</v>
      </c>
      <c r="L85" s="54">
        <f t="shared" si="112"/>
        <v>1999109243.7699997</v>
      </c>
      <c r="M85" s="54">
        <f t="shared" si="112"/>
        <v>1630598604.1099999</v>
      </c>
      <c r="N85" s="54">
        <f t="shared" si="112"/>
        <v>58410366.099999994</v>
      </c>
      <c r="O85" s="54">
        <f t="shared" si="112"/>
        <v>310100273.56000006</v>
      </c>
      <c r="P85" s="49">
        <f t="shared" ref="P85:P119" si="113">L85/D85*100</f>
        <v>54.182368747471465</v>
      </c>
      <c r="Q85" s="49">
        <f t="shared" ref="Q85:Q113" si="114">M85/E85*100</f>
        <v>55.245362641219572</v>
      </c>
      <c r="R85" s="49">
        <f t="shared" ref="R85:R107" si="115">N85/F85*100</f>
        <v>54.207647211678555</v>
      </c>
      <c r="S85" s="49">
        <f t="shared" ref="S85:S119" si="116">O85/G85*100</f>
        <v>49.200146195860441</v>
      </c>
      <c r="T85" s="49">
        <f t="shared" ref="T85" si="117">L85/H85*100</f>
        <v>42.44023800286255</v>
      </c>
      <c r="U85" s="49">
        <f t="shared" ref="U85" si="118">M85/I85*100</f>
        <v>43.681748324495715</v>
      </c>
      <c r="V85" s="49">
        <f t="shared" ref="V85" si="119">N85/J85*100</f>
        <v>42.335340836858833</v>
      </c>
      <c r="W85" s="49">
        <f t="shared" ref="W85" si="120">O85/K85*100</f>
        <v>36.937218385821211</v>
      </c>
      <c r="X85" s="55"/>
    </row>
    <row r="86" spans="1:24" s="56" customFormat="1" ht="39.75" customHeight="1" x14ac:dyDescent="0.3">
      <c r="A86" s="52" t="s">
        <v>102</v>
      </c>
      <c r="B86" s="72" t="s">
        <v>222</v>
      </c>
      <c r="C86" s="109"/>
      <c r="D86" s="54">
        <f t="shared" ref="D86:O86" si="121">SUM(D87:D98)</f>
        <v>3365887515</v>
      </c>
      <c r="E86" s="54">
        <f t="shared" si="121"/>
        <v>2787192203</v>
      </c>
      <c r="F86" s="54">
        <f t="shared" si="121"/>
        <v>0</v>
      </c>
      <c r="G86" s="54">
        <f t="shared" si="121"/>
        <v>578695312</v>
      </c>
      <c r="H86" s="54">
        <f t="shared" si="121"/>
        <v>4237233545</v>
      </c>
      <c r="I86" s="54">
        <f t="shared" si="121"/>
        <v>3501907500</v>
      </c>
      <c r="J86" s="54">
        <f t="shared" si="121"/>
        <v>0</v>
      </c>
      <c r="K86" s="54">
        <f t="shared" si="121"/>
        <v>735326045</v>
      </c>
      <c r="L86" s="54">
        <f t="shared" si="121"/>
        <v>1881398810.3999999</v>
      </c>
      <c r="M86" s="54">
        <f t="shared" si="121"/>
        <v>1594795201.54</v>
      </c>
      <c r="N86" s="54">
        <f t="shared" si="121"/>
        <v>0</v>
      </c>
      <c r="O86" s="54">
        <f t="shared" si="121"/>
        <v>286603608.86000001</v>
      </c>
      <c r="P86" s="49">
        <f t="shared" ref="P86:P119" si="122">L86/D86*100</f>
        <v>55.896069075855614</v>
      </c>
      <c r="Q86" s="49">
        <f t="shared" ref="Q86:Q119" si="123">M86/E86*100</f>
        <v>57.218702026485261</v>
      </c>
      <c r="R86" s="49"/>
      <c r="S86" s="49">
        <f t="shared" ref="S86:S119" si="124">O86/G86*100</f>
        <v>49.525821778214095</v>
      </c>
      <c r="T86" s="49">
        <f t="shared" ref="T86:T119" si="125">L86/H86*100</f>
        <v>44.401583967918853</v>
      </c>
      <c r="U86" s="49">
        <f t="shared" ref="U86:U113" si="126">M86/I86*100</f>
        <v>45.540757474033796</v>
      </c>
      <c r="V86" s="49"/>
      <c r="W86" s="49">
        <f t="shared" ref="W86:W119" si="127">O86/K86*100</f>
        <v>38.976398402969664</v>
      </c>
      <c r="X86" s="55"/>
    </row>
    <row r="87" spans="1:24" s="1" customFormat="1" ht="40.5" customHeight="1" x14ac:dyDescent="0.3">
      <c r="A87" s="95" t="s">
        <v>128</v>
      </c>
      <c r="B87" s="73" t="s">
        <v>47</v>
      </c>
      <c r="C87" s="18" t="s">
        <v>5</v>
      </c>
      <c r="D87" s="45">
        <f>SUM(E87:G87)</f>
        <v>575038195</v>
      </c>
      <c r="E87" s="45">
        <v>0</v>
      </c>
      <c r="F87" s="45">
        <v>0</v>
      </c>
      <c r="G87" s="45">
        <v>575038195</v>
      </c>
      <c r="H87" s="19">
        <f>SUM(I87:K87)</f>
        <v>729938625</v>
      </c>
      <c r="I87" s="19">
        <v>0</v>
      </c>
      <c r="J87" s="19">
        <v>0</v>
      </c>
      <c r="K87" s="19">
        <v>729938625</v>
      </c>
      <c r="L87" s="19">
        <f t="shared" ref="L87:L95" si="128">M87+O87</f>
        <v>285688529.22000003</v>
      </c>
      <c r="M87" s="19">
        <v>0</v>
      </c>
      <c r="N87" s="19">
        <v>0</v>
      </c>
      <c r="O87" s="19">
        <v>285688529.22000003</v>
      </c>
      <c r="P87" s="49">
        <f t="shared" si="122"/>
        <v>49.681661445114969</v>
      </c>
      <c r="Q87" s="49"/>
      <c r="R87" s="49"/>
      <c r="S87" s="49">
        <f t="shared" si="124"/>
        <v>49.681661445114969</v>
      </c>
      <c r="T87" s="49">
        <f t="shared" si="125"/>
        <v>39.138705561717607</v>
      </c>
      <c r="U87" s="49"/>
      <c r="V87" s="49"/>
      <c r="W87" s="49">
        <f t="shared" si="127"/>
        <v>39.138705561717607</v>
      </c>
      <c r="X87" s="21"/>
    </row>
    <row r="88" spans="1:24" s="1" customFormat="1" ht="96.75" customHeight="1" x14ac:dyDescent="0.3">
      <c r="A88" s="95" t="s">
        <v>294</v>
      </c>
      <c r="B88" s="73" t="s">
        <v>223</v>
      </c>
      <c r="C88" s="18" t="s">
        <v>5</v>
      </c>
      <c r="D88" s="45">
        <f t="shared" ref="D88:D98" si="129">SUM(E88:G88)</f>
        <v>540000</v>
      </c>
      <c r="E88" s="45">
        <v>0</v>
      </c>
      <c r="F88" s="45">
        <v>0</v>
      </c>
      <c r="G88" s="45">
        <v>540000</v>
      </c>
      <c r="H88" s="19">
        <f t="shared" ref="H88:H98" si="130">SUM(I88:K88)</f>
        <v>975520</v>
      </c>
      <c r="I88" s="19">
        <v>0</v>
      </c>
      <c r="J88" s="19">
        <v>0</v>
      </c>
      <c r="K88" s="19">
        <v>975520</v>
      </c>
      <c r="L88" s="19">
        <f t="shared" si="128"/>
        <v>155574</v>
      </c>
      <c r="M88" s="19">
        <v>0</v>
      </c>
      <c r="N88" s="19">
        <v>0</v>
      </c>
      <c r="O88" s="19">
        <v>155574</v>
      </c>
      <c r="P88" s="49">
        <f t="shared" si="122"/>
        <v>28.810000000000002</v>
      </c>
      <c r="Q88" s="49"/>
      <c r="R88" s="49"/>
      <c r="S88" s="49">
        <f t="shared" si="124"/>
        <v>28.810000000000002</v>
      </c>
      <c r="T88" s="49">
        <f t="shared" si="125"/>
        <v>15.947802197802197</v>
      </c>
      <c r="U88" s="49"/>
      <c r="V88" s="49"/>
      <c r="W88" s="49">
        <f t="shared" si="127"/>
        <v>15.947802197802197</v>
      </c>
      <c r="X88" s="21"/>
    </row>
    <row r="89" spans="1:24" s="1" customFormat="1" ht="96" customHeight="1" x14ac:dyDescent="0.3">
      <c r="A89" s="95" t="s">
        <v>129</v>
      </c>
      <c r="B89" s="73" t="s">
        <v>182</v>
      </c>
      <c r="C89" s="18" t="s">
        <v>5</v>
      </c>
      <c r="D89" s="45">
        <f t="shared" si="129"/>
        <v>32788000</v>
      </c>
      <c r="E89" s="45">
        <v>32788000</v>
      </c>
      <c r="F89" s="45">
        <v>0</v>
      </c>
      <c r="G89" s="45">
        <v>0</v>
      </c>
      <c r="H89" s="19">
        <f t="shared" si="130"/>
        <v>42480000</v>
      </c>
      <c r="I89" s="19">
        <v>42480000</v>
      </c>
      <c r="J89" s="19">
        <v>0</v>
      </c>
      <c r="K89" s="19">
        <v>0</v>
      </c>
      <c r="L89" s="19">
        <f t="shared" si="128"/>
        <v>19136000</v>
      </c>
      <c r="M89" s="19">
        <v>19136000</v>
      </c>
      <c r="N89" s="19">
        <v>0</v>
      </c>
      <c r="O89" s="19">
        <v>0</v>
      </c>
      <c r="P89" s="49">
        <f t="shared" si="122"/>
        <v>58.362815664267423</v>
      </c>
      <c r="Q89" s="49">
        <f t="shared" si="123"/>
        <v>58.362815664267423</v>
      </c>
      <c r="R89" s="49"/>
      <c r="S89" s="49"/>
      <c r="T89" s="49">
        <f t="shared" si="125"/>
        <v>45.047080979284374</v>
      </c>
      <c r="U89" s="49">
        <f t="shared" si="126"/>
        <v>45.047080979284374</v>
      </c>
      <c r="V89" s="49"/>
      <c r="W89" s="49"/>
      <c r="X89" s="21"/>
    </row>
    <row r="90" spans="1:24" s="1" customFormat="1" ht="120" customHeight="1" x14ac:dyDescent="0.3">
      <c r="A90" s="95" t="s">
        <v>130</v>
      </c>
      <c r="B90" s="73" t="s">
        <v>292</v>
      </c>
      <c r="C90" s="18" t="s">
        <v>5</v>
      </c>
      <c r="D90" s="45">
        <f t="shared" si="129"/>
        <v>470000</v>
      </c>
      <c r="E90" s="45">
        <v>470000</v>
      </c>
      <c r="F90" s="45">
        <v>0</v>
      </c>
      <c r="G90" s="45">
        <v>0</v>
      </c>
      <c r="H90" s="19">
        <f t="shared" si="130"/>
        <v>604800</v>
      </c>
      <c r="I90" s="19">
        <v>604800</v>
      </c>
      <c r="J90" s="19">
        <v>0</v>
      </c>
      <c r="K90" s="19">
        <v>0</v>
      </c>
      <c r="L90" s="19">
        <f t="shared" si="128"/>
        <v>133420</v>
      </c>
      <c r="M90" s="19">
        <v>133420</v>
      </c>
      <c r="N90" s="19">
        <v>0</v>
      </c>
      <c r="O90" s="19">
        <v>0</v>
      </c>
      <c r="P90" s="49">
        <f t="shared" si="122"/>
        <v>28.387234042553189</v>
      </c>
      <c r="Q90" s="49">
        <f t="shared" si="123"/>
        <v>28.387234042553189</v>
      </c>
      <c r="R90" s="49"/>
      <c r="S90" s="49"/>
      <c r="T90" s="49">
        <f t="shared" si="125"/>
        <v>22.060185185185187</v>
      </c>
      <c r="U90" s="49">
        <f t="shared" si="126"/>
        <v>22.060185185185187</v>
      </c>
      <c r="V90" s="49"/>
      <c r="W90" s="49"/>
      <c r="X90" s="21"/>
    </row>
    <row r="91" spans="1:24" s="1" customFormat="1" ht="120.75" customHeight="1" x14ac:dyDescent="0.3">
      <c r="A91" s="95" t="s">
        <v>131</v>
      </c>
      <c r="B91" s="73" t="s">
        <v>183</v>
      </c>
      <c r="C91" s="18" t="s">
        <v>5</v>
      </c>
      <c r="D91" s="45">
        <f t="shared" si="129"/>
        <v>133021129</v>
      </c>
      <c r="E91" s="45">
        <v>133021129</v>
      </c>
      <c r="F91" s="45">
        <v>0</v>
      </c>
      <c r="G91" s="45">
        <v>0</v>
      </c>
      <c r="H91" s="19">
        <f t="shared" si="130"/>
        <v>193060000</v>
      </c>
      <c r="I91" s="19">
        <v>193060000</v>
      </c>
      <c r="J91" s="19">
        <v>0</v>
      </c>
      <c r="K91" s="19">
        <v>0</v>
      </c>
      <c r="L91" s="19">
        <f t="shared" si="128"/>
        <v>90576910.25</v>
      </c>
      <c r="M91" s="19">
        <v>90576910.25</v>
      </c>
      <c r="N91" s="19">
        <v>0</v>
      </c>
      <c r="O91" s="19">
        <v>0</v>
      </c>
      <c r="P91" s="49">
        <f t="shared" si="122"/>
        <v>68.092122605574929</v>
      </c>
      <c r="Q91" s="49">
        <f t="shared" si="123"/>
        <v>68.092122605574929</v>
      </c>
      <c r="R91" s="49"/>
      <c r="S91" s="49"/>
      <c r="T91" s="49">
        <f t="shared" si="125"/>
        <v>46.916456153527406</v>
      </c>
      <c r="U91" s="49">
        <f t="shared" si="126"/>
        <v>46.916456153527406</v>
      </c>
      <c r="V91" s="49"/>
      <c r="W91" s="49"/>
      <c r="X91" s="51"/>
    </row>
    <row r="92" spans="1:24" s="56" customFormat="1" ht="80.25" customHeight="1" x14ac:dyDescent="0.3">
      <c r="A92" s="95" t="s">
        <v>132</v>
      </c>
      <c r="B92" s="73" t="s">
        <v>184</v>
      </c>
      <c r="C92" s="18" t="s">
        <v>5</v>
      </c>
      <c r="D92" s="45">
        <f t="shared" si="129"/>
        <v>67368770</v>
      </c>
      <c r="E92" s="45">
        <v>67368770</v>
      </c>
      <c r="F92" s="45">
        <v>0</v>
      </c>
      <c r="G92" s="45">
        <v>0</v>
      </c>
      <c r="H92" s="19">
        <f t="shared" si="130"/>
        <v>89976000</v>
      </c>
      <c r="I92" s="19">
        <v>89976000</v>
      </c>
      <c r="J92" s="19">
        <v>0</v>
      </c>
      <c r="K92" s="19">
        <v>0</v>
      </c>
      <c r="L92" s="19">
        <f t="shared" si="128"/>
        <v>32379910.899999999</v>
      </c>
      <c r="M92" s="19">
        <v>32379910.899999999</v>
      </c>
      <c r="N92" s="19">
        <v>0</v>
      </c>
      <c r="O92" s="19">
        <v>0</v>
      </c>
      <c r="P92" s="49">
        <f t="shared" si="122"/>
        <v>48.063681287338326</v>
      </c>
      <c r="Q92" s="49">
        <f t="shared" si="123"/>
        <v>48.063681287338326</v>
      </c>
      <c r="R92" s="49"/>
      <c r="S92" s="49"/>
      <c r="T92" s="49">
        <f t="shared" si="125"/>
        <v>35.98727538454699</v>
      </c>
      <c r="U92" s="49">
        <f t="shared" si="126"/>
        <v>35.98727538454699</v>
      </c>
      <c r="V92" s="49"/>
      <c r="W92" s="49"/>
      <c r="X92" s="55"/>
    </row>
    <row r="93" spans="1:24" s="56" customFormat="1" ht="60" customHeight="1" x14ac:dyDescent="0.3">
      <c r="A93" s="95" t="s">
        <v>133</v>
      </c>
      <c r="B93" s="73" t="s">
        <v>224</v>
      </c>
      <c r="C93" s="18" t="s">
        <v>5</v>
      </c>
      <c r="D93" s="45">
        <f t="shared" si="129"/>
        <v>748955400</v>
      </c>
      <c r="E93" s="45">
        <v>748955400</v>
      </c>
      <c r="F93" s="45">
        <v>0</v>
      </c>
      <c r="G93" s="45">
        <v>0</v>
      </c>
      <c r="H93" s="19">
        <f t="shared" si="130"/>
        <v>978659700</v>
      </c>
      <c r="I93" s="19">
        <v>978659700</v>
      </c>
      <c r="J93" s="19">
        <v>0</v>
      </c>
      <c r="K93" s="19">
        <v>0</v>
      </c>
      <c r="L93" s="19">
        <f t="shared" si="128"/>
        <v>394466495.69</v>
      </c>
      <c r="M93" s="19">
        <v>394466495.69</v>
      </c>
      <c r="N93" s="19">
        <v>0</v>
      </c>
      <c r="O93" s="19">
        <v>0</v>
      </c>
      <c r="P93" s="49">
        <f t="shared" si="122"/>
        <v>52.668889988642853</v>
      </c>
      <c r="Q93" s="49">
        <f t="shared" si="123"/>
        <v>52.668889988642853</v>
      </c>
      <c r="R93" s="49"/>
      <c r="S93" s="49"/>
      <c r="T93" s="49">
        <f t="shared" si="125"/>
        <v>40.306808964341741</v>
      </c>
      <c r="U93" s="49">
        <f t="shared" si="126"/>
        <v>40.306808964341741</v>
      </c>
      <c r="V93" s="49"/>
      <c r="W93" s="49"/>
      <c r="X93" s="55"/>
    </row>
    <row r="94" spans="1:24" s="56" customFormat="1" ht="60.75" customHeight="1" x14ac:dyDescent="0.3">
      <c r="A94" s="95" t="s">
        <v>289</v>
      </c>
      <c r="B94" s="73" t="s">
        <v>276</v>
      </c>
      <c r="C94" s="18" t="s">
        <v>5</v>
      </c>
      <c r="D94" s="45">
        <f t="shared" si="129"/>
        <v>162723620</v>
      </c>
      <c r="E94" s="45">
        <v>162723620</v>
      </c>
      <c r="F94" s="45">
        <v>0</v>
      </c>
      <c r="G94" s="45">
        <v>0</v>
      </c>
      <c r="H94" s="19">
        <f t="shared" si="130"/>
        <v>192462700</v>
      </c>
      <c r="I94" s="19">
        <v>192462700</v>
      </c>
      <c r="J94" s="19">
        <v>0</v>
      </c>
      <c r="K94" s="19">
        <v>0</v>
      </c>
      <c r="L94" s="19">
        <f t="shared" si="128"/>
        <v>110624093.91</v>
      </c>
      <c r="M94" s="19">
        <v>110624093.91</v>
      </c>
      <c r="N94" s="19">
        <v>0</v>
      </c>
      <c r="O94" s="19">
        <v>0</v>
      </c>
      <c r="P94" s="49">
        <f t="shared" si="122"/>
        <v>67.982812765596051</v>
      </c>
      <c r="Q94" s="49">
        <f t="shared" si="123"/>
        <v>67.982812765596051</v>
      </c>
      <c r="R94" s="49"/>
      <c r="S94" s="49"/>
      <c r="T94" s="49">
        <f t="shared" si="125"/>
        <v>57.478199105592928</v>
      </c>
      <c r="U94" s="49">
        <f t="shared" si="126"/>
        <v>57.478199105592928</v>
      </c>
      <c r="V94" s="49"/>
      <c r="W94" s="49"/>
      <c r="X94" s="55"/>
    </row>
    <row r="95" spans="1:24" s="56" customFormat="1" ht="80.25" customHeight="1" x14ac:dyDescent="0.3">
      <c r="A95" s="95" t="s">
        <v>134</v>
      </c>
      <c r="B95" s="73" t="s">
        <v>225</v>
      </c>
      <c r="C95" s="18" t="s">
        <v>5</v>
      </c>
      <c r="D95" s="45">
        <f t="shared" si="129"/>
        <v>1621380284</v>
      </c>
      <c r="E95" s="45">
        <v>1621380284</v>
      </c>
      <c r="F95" s="45">
        <v>0</v>
      </c>
      <c r="G95" s="45">
        <v>0</v>
      </c>
      <c r="H95" s="19">
        <f t="shared" si="130"/>
        <v>1978693500</v>
      </c>
      <c r="I95" s="19">
        <v>1978693500</v>
      </c>
      <c r="J95" s="19">
        <v>0</v>
      </c>
      <c r="K95" s="19">
        <v>0</v>
      </c>
      <c r="L95" s="19">
        <f t="shared" si="128"/>
        <v>934320028.73000002</v>
      </c>
      <c r="M95" s="19">
        <v>934320028.73000002</v>
      </c>
      <c r="N95" s="19">
        <v>0</v>
      </c>
      <c r="O95" s="19">
        <v>0</v>
      </c>
      <c r="P95" s="49">
        <f t="shared" si="122"/>
        <v>57.624977801321286</v>
      </c>
      <c r="Q95" s="49">
        <f t="shared" si="123"/>
        <v>57.624977801321286</v>
      </c>
      <c r="R95" s="49"/>
      <c r="S95" s="49"/>
      <c r="T95" s="49">
        <f t="shared" si="125"/>
        <v>47.219037649337807</v>
      </c>
      <c r="U95" s="49">
        <f t="shared" si="126"/>
        <v>47.219037649337807</v>
      </c>
      <c r="V95" s="49"/>
      <c r="W95" s="49"/>
      <c r="X95" s="55"/>
    </row>
    <row r="96" spans="1:24" s="56" customFormat="1" ht="79.5" customHeight="1" x14ac:dyDescent="0.3">
      <c r="A96" s="95" t="s">
        <v>290</v>
      </c>
      <c r="B96" s="73" t="s">
        <v>277</v>
      </c>
      <c r="C96" s="18" t="s">
        <v>5</v>
      </c>
      <c r="D96" s="45">
        <f t="shared" si="129"/>
        <v>17487000</v>
      </c>
      <c r="E96" s="45">
        <v>17487000</v>
      </c>
      <c r="F96" s="45">
        <v>0</v>
      </c>
      <c r="G96" s="45">
        <v>0</v>
      </c>
      <c r="H96" s="19">
        <f>SUM(I96:K96)</f>
        <v>22972800</v>
      </c>
      <c r="I96" s="19">
        <v>22972800</v>
      </c>
      <c r="J96" s="19">
        <v>0</v>
      </c>
      <c r="K96" s="19">
        <v>0</v>
      </c>
      <c r="L96" s="19">
        <f>SUM(M96:O96)</f>
        <v>11235342.060000001</v>
      </c>
      <c r="M96" s="19">
        <v>11235342.060000001</v>
      </c>
      <c r="N96" s="19">
        <v>0</v>
      </c>
      <c r="O96" s="19">
        <v>0</v>
      </c>
      <c r="P96" s="49">
        <f t="shared" si="122"/>
        <v>64.249682964487903</v>
      </c>
      <c r="Q96" s="49">
        <f t="shared" si="123"/>
        <v>64.249682964487903</v>
      </c>
      <c r="R96" s="49"/>
      <c r="S96" s="49"/>
      <c r="T96" s="49">
        <f t="shared" si="125"/>
        <v>48.907151326786462</v>
      </c>
      <c r="U96" s="49">
        <f t="shared" si="126"/>
        <v>48.907151326786462</v>
      </c>
      <c r="V96" s="49"/>
      <c r="W96" s="49"/>
      <c r="X96" s="55"/>
    </row>
    <row r="97" spans="1:24" s="56" customFormat="1" ht="60" customHeight="1" x14ac:dyDescent="0.3">
      <c r="A97" s="95" t="s">
        <v>271</v>
      </c>
      <c r="B97" s="73" t="s">
        <v>230</v>
      </c>
      <c r="C97" s="18" t="s">
        <v>5</v>
      </c>
      <c r="D97" s="45">
        <f t="shared" si="129"/>
        <v>2998000</v>
      </c>
      <c r="E97" s="45">
        <v>2998000</v>
      </c>
      <c r="F97" s="45">
        <v>0</v>
      </c>
      <c r="G97" s="45">
        <v>0</v>
      </c>
      <c r="H97" s="19">
        <f t="shared" si="130"/>
        <v>2998000</v>
      </c>
      <c r="I97" s="19">
        <v>2998000</v>
      </c>
      <c r="J97" s="19">
        <v>0</v>
      </c>
      <c r="K97" s="19">
        <v>0</v>
      </c>
      <c r="L97" s="19">
        <f>M97+O97</f>
        <v>1923000</v>
      </c>
      <c r="M97" s="19">
        <v>1923000</v>
      </c>
      <c r="N97" s="19">
        <v>0</v>
      </c>
      <c r="O97" s="19">
        <v>0</v>
      </c>
      <c r="P97" s="49">
        <f t="shared" si="122"/>
        <v>64.142761841227482</v>
      </c>
      <c r="Q97" s="49">
        <f t="shared" si="123"/>
        <v>64.142761841227482</v>
      </c>
      <c r="R97" s="49"/>
      <c r="S97" s="49"/>
      <c r="T97" s="49">
        <f t="shared" si="125"/>
        <v>64.142761841227482</v>
      </c>
      <c r="U97" s="49">
        <f t="shared" si="126"/>
        <v>64.142761841227482</v>
      </c>
      <c r="V97" s="49"/>
      <c r="W97" s="49"/>
      <c r="X97" s="59"/>
    </row>
    <row r="98" spans="1:24" s="56" customFormat="1" ht="24.75" customHeight="1" x14ac:dyDescent="0.3">
      <c r="A98" s="95" t="s">
        <v>185</v>
      </c>
      <c r="B98" s="73" t="s">
        <v>127</v>
      </c>
      <c r="C98" s="18" t="s">
        <v>5</v>
      </c>
      <c r="D98" s="45">
        <f t="shared" si="129"/>
        <v>3117117</v>
      </c>
      <c r="E98" s="45">
        <v>0</v>
      </c>
      <c r="F98" s="45">
        <v>0</v>
      </c>
      <c r="G98" s="45">
        <v>3117117</v>
      </c>
      <c r="H98" s="19">
        <f t="shared" si="130"/>
        <v>4411900</v>
      </c>
      <c r="I98" s="19">
        <v>0</v>
      </c>
      <c r="J98" s="19">
        <v>0</v>
      </c>
      <c r="K98" s="19">
        <v>4411900</v>
      </c>
      <c r="L98" s="19">
        <f>M98+O98</f>
        <v>759505.64</v>
      </c>
      <c r="M98" s="19">
        <v>0</v>
      </c>
      <c r="N98" s="19">
        <v>0</v>
      </c>
      <c r="O98" s="19">
        <v>759505.64</v>
      </c>
      <c r="P98" s="49">
        <f t="shared" si="122"/>
        <v>24.365644279634033</v>
      </c>
      <c r="Q98" s="49"/>
      <c r="R98" s="49"/>
      <c r="S98" s="49">
        <f t="shared" si="124"/>
        <v>24.365644279634033</v>
      </c>
      <c r="T98" s="49">
        <f t="shared" si="125"/>
        <v>17.214933248713706</v>
      </c>
      <c r="U98" s="49"/>
      <c r="V98" s="49"/>
      <c r="W98" s="49">
        <f t="shared" si="127"/>
        <v>17.214933248713706</v>
      </c>
      <c r="X98" s="59"/>
    </row>
    <row r="99" spans="1:24" s="56" customFormat="1" ht="42" customHeight="1" x14ac:dyDescent="0.3">
      <c r="A99" s="52" t="s">
        <v>103</v>
      </c>
      <c r="B99" s="74" t="s">
        <v>257</v>
      </c>
      <c r="C99" s="109"/>
      <c r="D99" s="54">
        <f>SUM(D100:D103)</f>
        <v>151530398</v>
      </c>
      <c r="E99" s="54">
        <f t="shared" ref="E99:O99" si="131">SUM(E100:E103)</f>
        <v>126406224</v>
      </c>
      <c r="F99" s="54">
        <f t="shared" si="131"/>
        <v>0</v>
      </c>
      <c r="G99" s="54">
        <f t="shared" si="131"/>
        <v>25124174</v>
      </c>
      <c r="H99" s="54">
        <f t="shared" si="131"/>
        <v>241971823</v>
      </c>
      <c r="I99" s="54">
        <f t="shared" si="131"/>
        <v>172551600</v>
      </c>
      <c r="J99" s="54">
        <f t="shared" si="131"/>
        <v>0</v>
      </c>
      <c r="K99" s="54">
        <f t="shared" si="131"/>
        <v>69420223</v>
      </c>
      <c r="L99" s="54">
        <f t="shared" si="131"/>
        <v>21924402.34</v>
      </c>
      <c r="M99" s="54">
        <f t="shared" si="131"/>
        <v>15792411.24</v>
      </c>
      <c r="N99" s="54">
        <f t="shared" si="131"/>
        <v>0</v>
      </c>
      <c r="O99" s="54">
        <f t="shared" si="131"/>
        <v>6131991.1000000006</v>
      </c>
      <c r="P99" s="49">
        <f t="shared" si="122"/>
        <v>14.468649610489376</v>
      </c>
      <c r="Q99" s="49">
        <f t="shared" si="123"/>
        <v>12.493381053768365</v>
      </c>
      <c r="R99" s="49"/>
      <c r="S99" s="49">
        <f t="shared" si="124"/>
        <v>24.40673711302907</v>
      </c>
      <c r="T99" s="49">
        <f t="shared" si="125"/>
        <v>9.0607253638784222</v>
      </c>
      <c r="U99" s="49">
        <f t="shared" si="126"/>
        <v>9.152283282218189</v>
      </c>
      <c r="V99" s="49"/>
      <c r="W99" s="49">
        <f t="shared" si="127"/>
        <v>8.8331480871215291</v>
      </c>
      <c r="X99" s="59"/>
    </row>
    <row r="100" spans="1:24" s="1" customFormat="1" ht="41.25" customHeight="1" x14ac:dyDescent="0.3">
      <c r="A100" s="95" t="s">
        <v>268</v>
      </c>
      <c r="B100" s="73" t="s">
        <v>384</v>
      </c>
      <c r="C100" s="18" t="s">
        <v>149</v>
      </c>
      <c r="D100" s="45">
        <f>SUM(E100:G100)</f>
        <v>3014291</v>
      </c>
      <c r="E100" s="45">
        <v>0</v>
      </c>
      <c r="F100" s="45">
        <v>0</v>
      </c>
      <c r="G100" s="45">
        <v>3014291</v>
      </c>
      <c r="H100" s="19">
        <f>SUM(I100:K100)</f>
        <v>42012876</v>
      </c>
      <c r="I100" s="19">
        <v>0</v>
      </c>
      <c r="J100" s="19">
        <v>0</v>
      </c>
      <c r="K100" s="19">
        <v>42012876</v>
      </c>
      <c r="L100" s="19">
        <f>M100+O100</f>
        <v>1601797.96</v>
      </c>
      <c r="M100" s="19">
        <v>0</v>
      </c>
      <c r="N100" s="19">
        <v>0</v>
      </c>
      <c r="O100" s="19">
        <v>1601797.96</v>
      </c>
      <c r="P100" s="49">
        <f t="shared" si="122"/>
        <v>53.140123498361632</v>
      </c>
      <c r="Q100" s="49"/>
      <c r="R100" s="49"/>
      <c r="S100" s="49">
        <f t="shared" si="124"/>
        <v>53.140123498361632</v>
      </c>
      <c r="T100" s="49">
        <f t="shared" si="125"/>
        <v>3.8126358214562601</v>
      </c>
      <c r="U100" s="49"/>
      <c r="V100" s="49"/>
      <c r="W100" s="49">
        <f t="shared" si="127"/>
        <v>3.8126358214562601</v>
      </c>
      <c r="X100" s="59"/>
    </row>
    <row r="101" spans="1:24" s="1" customFormat="1" ht="41.25" customHeight="1" x14ac:dyDescent="0.3">
      <c r="A101" s="95" t="s">
        <v>385</v>
      </c>
      <c r="B101" s="73" t="s">
        <v>336</v>
      </c>
      <c r="C101" s="18" t="s">
        <v>149</v>
      </c>
      <c r="D101" s="45">
        <f>SUM(E101:G101)</f>
        <v>126406224</v>
      </c>
      <c r="E101" s="45">
        <v>126406224</v>
      </c>
      <c r="F101" s="45">
        <v>0</v>
      </c>
      <c r="G101" s="45">
        <v>0</v>
      </c>
      <c r="H101" s="19">
        <f>SUM(I101:K101)</f>
        <v>172551600</v>
      </c>
      <c r="I101" s="19">
        <v>172551600</v>
      </c>
      <c r="J101" s="19">
        <v>0</v>
      </c>
      <c r="K101" s="19">
        <v>0</v>
      </c>
      <c r="L101" s="19">
        <f>M101+O101</f>
        <v>15792411.24</v>
      </c>
      <c r="M101" s="19">
        <v>15792411.24</v>
      </c>
      <c r="N101" s="19">
        <v>0</v>
      </c>
      <c r="O101" s="19">
        <v>0</v>
      </c>
      <c r="P101" s="49">
        <f t="shared" si="122"/>
        <v>12.493381053768365</v>
      </c>
      <c r="Q101" s="49">
        <f t="shared" si="123"/>
        <v>12.493381053768365</v>
      </c>
      <c r="R101" s="49"/>
      <c r="S101" s="49"/>
      <c r="T101" s="49">
        <f t="shared" si="125"/>
        <v>9.152283282218189</v>
      </c>
      <c r="U101" s="49">
        <f t="shared" si="126"/>
        <v>9.152283282218189</v>
      </c>
      <c r="V101" s="49"/>
      <c r="W101" s="49"/>
      <c r="X101" s="59"/>
    </row>
    <row r="102" spans="1:24" s="1" customFormat="1" ht="25.5" customHeight="1" x14ac:dyDescent="0.3">
      <c r="A102" s="95" t="s">
        <v>386</v>
      </c>
      <c r="B102" s="73" t="s">
        <v>127</v>
      </c>
      <c r="C102" s="18" t="s">
        <v>149</v>
      </c>
      <c r="D102" s="45">
        <f>SUM(E102:G102)</f>
        <v>8064747</v>
      </c>
      <c r="E102" s="45">
        <v>0</v>
      </c>
      <c r="F102" s="45">
        <v>0</v>
      </c>
      <c r="G102" s="45">
        <v>8064747</v>
      </c>
      <c r="H102" s="19">
        <f>SUM(I102:K102)</f>
        <v>8064747</v>
      </c>
      <c r="I102" s="19">
        <v>0</v>
      </c>
      <c r="J102" s="19">
        <v>0</v>
      </c>
      <c r="K102" s="19">
        <v>8064747</v>
      </c>
      <c r="L102" s="19">
        <f>M102+O102</f>
        <v>2775480.78</v>
      </c>
      <c r="M102" s="19">
        <v>0</v>
      </c>
      <c r="N102" s="19">
        <v>0</v>
      </c>
      <c r="O102" s="19">
        <v>2775480.78</v>
      </c>
      <c r="P102" s="49">
        <f t="shared" si="122"/>
        <v>34.414976440054474</v>
      </c>
      <c r="Q102" s="49"/>
      <c r="R102" s="49"/>
      <c r="S102" s="49">
        <f t="shared" si="124"/>
        <v>34.414976440054474</v>
      </c>
      <c r="T102" s="49">
        <f t="shared" si="125"/>
        <v>34.414976440054474</v>
      </c>
      <c r="U102" s="49"/>
      <c r="V102" s="49"/>
      <c r="W102" s="49">
        <f t="shared" si="127"/>
        <v>34.414976440054474</v>
      </c>
      <c r="X102" s="59"/>
    </row>
    <row r="103" spans="1:24" s="1" customFormat="1" ht="41.25" customHeight="1" x14ac:dyDescent="0.3">
      <c r="A103" s="95" t="s">
        <v>387</v>
      </c>
      <c r="B103" s="73" t="s">
        <v>336</v>
      </c>
      <c r="C103" s="18" t="s">
        <v>149</v>
      </c>
      <c r="D103" s="45">
        <f>SUM(E103:G103)</f>
        <v>14045136</v>
      </c>
      <c r="E103" s="45">
        <v>0</v>
      </c>
      <c r="F103" s="45">
        <v>0</v>
      </c>
      <c r="G103" s="45">
        <v>14045136</v>
      </c>
      <c r="H103" s="19">
        <f>SUM(I103:K103)</f>
        <v>19342600</v>
      </c>
      <c r="I103" s="19">
        <v>0</v>
      </c>
      <c r="J103" s="19">
        <v>0</v>
      </c>
      <c r="K103" s="19">
        <v>19342600</v>
      </c>
      <c r="L103" s="19">
        <f>M103+O103</f>
        <v>1754712.36</v>
      </c>
      <c r="M103" s="19">
        <v>0</v>
      </c>
      <c r="N103" s="19">
        <v>0</v>
      </c>
      <c r="O103" s="19">
        <v>1754712.36</v>
      </c>
      <c r="P103" s="49">
        <f t="shared" si="122"/>
        <v>12.493381053768365</v>
      </c>
      <c r="Q103" s="49"/>
      <c r="R103" s="49"/>
      <c r="S103" s="49">
        <f t="shared" si="124"/>
        <v>12.493381053768365</v>
      </c>
      <c r="T103" s="49">
        <f t="shared" si="125"/>
        <v>9.0717502300621433</v>
      </c>
      <c r="U103" s="49"/>
      <c r="V103" s="49"/>
      <c r="W103" s="49">
        <f t="shared" si="127"/>
        <v>9.0717502300621433</v>
      </c>
      <c r="X103" s="59"/>
    </row>
    <row r="104" spans="1:24" s="56" customFormat="1" ht="40.5" customHeight="1" x14ac:dyDescent="0.3">
      <c r="A104" s="52" t="s">
        <v>258</v>
      </c>
      <c r="B104" s="74" t="s">
        <v>226</v>
      </c>
      <c r="C104" s="109"/>
      <c r="D104" s="54">
        <f t="shared" ref="D104:G104" si="132">SUM(D105:D105)</f>
        <v>24803750</v>
      </c>
      <c r="E104" s="54">
        <f t="shared" si="132"/>
        <v>0</v>
      </c>
      <c r="F104" s="54">
        <f t="shared" si="132"/>
        <v>0</v>
      </c>
      <c r="G104" s="54">
        <f t="shared" si="132"/>
        <v>24803750</v>
      </c>
      <c r="H104" s="54">
        <f>SUM(H105:H105)</f>
        <v>32235000</v>
      </c>
      <c r="I104" s="54">
        <f t="shared" ref="I104:K104" si="133">SUM(I105:I105)</f>
        <v>0</v>
      </c>
      <c r="J104" s="54">
        <f t="shared" si="133"/>
        <v>0</v>
      </c>
      <c r="K104" s="54">
        <f t="shared" si="133"/>
        <v>32235000</v>
      </c>
      <c r="L104" s="54">
        <f t="shared" ref="L104:O104" si="134">SUM(L105:L105)</f>
        <v>16490888.23</v>
      </c>
      <c r="M104" s="54">
        <f t="shared" si="134"/>
        <v>0</v>
      </c>
      <c r="N104" s="54">
        <f t="shared" si="134"/>
        <v>0</v>
      </c>
      <c r="O104" s="54">
        <f t="shared" si="134"/>
        <v>16490888.23</v>
      </c>
      <c r="P104" s="49">
        <f t="shared" si="122"/>
        <v>66.485463810915689</v>
      </c>
      <c r="Q104" s="49"/>
      <c r="R104" s="49"/>
      <c r="S104" s="49">
        <f t="shared" si="124"/>
        <v>66.485463810915689</v>
      </c>
      <c r="T104" s="49">
        <f t="shared" si="125"/>
        <v>51.15833172017993</v>
      </c>
      <c r="U104" s="49"/>
      <c r="V104" s="49"/>
      <c r="W104" s="49">
        <f t="shared" si="127"/>
        <v>51.15833172017993</v>
      </c>
      <c r="X104" s="59"/>
    </row>
    <row r="105" spans="1:24" s="56" customFormat="1" ht="24.75" customHeight="1" x14ac:dyDescent="0.3">
      <c r="A105" s="95" t="s">
        <v>259</v>
      </c>
      <c r="B105" s="122" t="s">
        <v>127</v>
      </c>
      <c r="C105" s="18" t="s">
        <v>5</v>
      </c>
      <c r="D105" s="45">
        <f>SUM(E105:G105)</f>
        <v>24803750</v>
      </c>
      <c r="E105" s="45">
        <v>0</v>
      </c>
      <c r="F105" s="45">
        <v>0</v>
      </c>
      <c r="G105" s="45">
        <v>24803750</v>
      </c>
      <c r="H105" s="19">
        <f>SUM(I105:K105)</f>
        <v>32235000</v>
      </c>
      <c r="I105" s="19">
        <v>0</v>
      </c>
      <c r="J105" s="19">
        <v>0</v>
      </c>
      <c r="K105" s="19">
        <v>32235000</v>
      </c>
      <c r="L105" s="19">
        <f>SUM(M105:O105)</f>
        <v>16490888.23</v>
      </c>
      <c r="M105" s="19">
        <v>0</v>
      </c>
      <c r="N105" s="19">
        <v>0</v>
      </c>
      <c r="O105" s="19">
        <v>16490888.23</v>
      </c>
      <c r="P105" s="49">
        <f t="shared" si="122"/>
        <v>66.485463810915689</v>
      </c>
      <c r="Q105" s="49"/>
      <c r="R105" s="49"/>
      <c r="S105" s="49">
        <f t="shared" si="124"/>
        <v>66.485463810915689</v>
      </c>
      <c r="T105" s="49">
        <f t="shared" si="125"/>
        <v>51.15833172017993</v>
      </c>
      <c r="U105" s="49"/>
      <c r="V105" s="49"/>
      <c r="W105" s="49">
        <f t="shared" si="127"/>
        <v>51.15833172017993</v>
      </c>
      <c r="X105" s="59"/>
    </row>
    <row r="106" spans="1:24" s="56" customFormat="1" ht="61.5" customHeight="1" x14ac:dyDescent="0.3">
      <c r="A106" s="52" t="s">
        <v>282</v>
      </c>
      <c r="B106" s="123" t="s">
        <v>322</v>
      </c>
      <c r="C106" s="109" t="s">
        <v>5</v>
      </c>
      <c r="D106" s="76">
        <f>SUM(E106:G106)</f>
        <v>76668000</v>
      </c>
      <c r="E106" s="76">
        <v>0</v>
      </c>
      <c r="F106" s="76">
        <v>76668000</v>
      </c>
      <c r="G106" s="76">
        <v>0</v>
      </c>
      <c r="H106" s="76">
        <f>SUM(I106:K106)</f>
        <v>90150500</v>
      </c>
      <c r="I106" s="76">
        <v>0</v>
      </c>
      <c r="J106" s="76">
        <v>90150500</v>
      </c>
      <c r="K106" s="76">
        <v>0</v>
      </c>
      <c r="L106" s="76">
        <f>SUM(M106:O106)</f>
        <v>42037736.799999997</v>
      </c>
      <c r="M106" s="76">
        <v>0</v>
      </c>
      <c r="N106" s="76">
        <v>42037736.799999997</v>
      </c>
      <c r="O106" s="76">
        <v>0</v>
      </c>
      <c r="P106" s="49">
        <f t="shared" si="122"/>
        <v>54.830877028225586</v>
      </c>
      <c r="Q106" s="49"/>
      <c r="R106" s="49">
        <f t="shared" ref="R86:R119" si="135">N106/F106*100</f>
        <v>54.830877028225586</v>
      </c>
      <c r="S106" s="49"/>
      <c r="T106" s="49">
        <f t="shared" si="125"/>
        <v>46.63061968596957</v>
      </c>
      <c r="U106" s="49"/>
      <c r="V106" s="49">
        <f t="shared" ref="V106:V107" si="136">N106/J106*100</f>
        <v>46.63061968596957</v>
      </c>
      <c r="W106" s="49"/>
      <c r="X106" s="58"/>
    </row>
    <row r="107" spans="1:24" s="56" customFormat="1" ht="62.25" customHeight="1" x14ac:dyDescent="0.3">
      <c r="A107" s="52" t="s">
        <v>301</v>
      </c>
      <c r="B107" s="123" t="s">
        <v>323</v>
      </c>
      <c r="C107" s="109" t="s">
        <v>5</v>
      </c>
      <c r="D107" s="76">
        <f>SUM(E107:G107)</f>
        <v>70704000</v>
      </c>
      <c r="E107" s="76">
        <v>37959000</v>
      </c>
      <c r="F107" s="76">
        <v>31085000</v>
      </c>
      <c r="G107" s="76">
        <v>1660000</v>
      </c>
      <c r="H107" s="54">
        <f>SUM(I107:K107)</f>
        <v>108819200</v>
      </c>
      <c r="I107" s="54">
        <v>58446900</v>
      </c>
      <c r="J107" s="54">
        <v>47820200</v>
      </c>
      <c r="K107" s="54">
        <v>2552100</v>
      </c>
      <c r="L107" s="54">
        <f>SUM(M107:O107)</f>
        <v>37257405.999999993</v>
      </c>
      <c r="M107" s="54">
        <v>20010991.329999998</v>
      </c>
      <c r="N107" s="54">
        <v>16372629.300000001</v>
      </c>
      <c r="O107" s="54">
        <v>873785.37</v>
      </c>
      <c r="P107" s="49">
        <f t="shared" si="122"/>
        <v>52.694905521611211</v>
      </c>
      <c r="Q107" s="49">
        <f t="shared" si="123"/>
        <v>52.717382781422053</v>
      </c>
      <c r="R107" s="49">
        <f t="shared" si="135"/>
        <v>52.670514074312372</v>
      </c>
      <c r="S107" s="49">
        <f t="shared" si="124"/>
        <v>52.637672891566268</v>
      </c>
      <c r="T107" s="49">
        <f t="shared" si="125"/>
        <v>34.237897356348874</v>
      </c>
      <c r="U107" s="49">
        <f t="shared" si="126"/>
        <v>34.23790026502688</v>
      </c>
      <c r="V107" s="49">
        <f t="shared" si="136"/>
        <v>34.237893818930075</v>
      </c>
      <c r="W107" s="49">
        <f t="shared" si="127"/>
        <v>34.237897025978604</v>
      </c>
      <c r="X107" s="58"/>
    </row>
    <row r="108" spans="1:24" s="56" customFormat="1" ht="42" customHeight="1" x14ac:dyDescent="0.3">
      <c r="A108" s="52" t="s">
        <v>104</v>
      </c>
      <c r="B108" s="74" t="s">
        <v>227</v>
      </c>
      <c r="C108" s="109"/>
      <c r="D108" s="54">
        <f t="shared" ref="D108:G108" si="137">D109</f>
        <v>4112200</v>
      </c>
      <c r="E108" s="54">
        <f t="shared" si="137"/>
        <v>4112200</v>
      </c>
      <c r="F108" s="54">
        <f t="shared" si="137"/>
        <v>0</v>
      </c>
      <c r="G108" s="54">
        <f t="shared" si="137"/>
        <v>0</v>
      </c>
      <c r="H108" s="54">
        <f t="shared" ref="H108:K108" si="138">H109</f>
        <v>4535850</v>
      </c>
      <c r="I108" s="54">
        <f t="shared" si="138"/>
        <v>4112200</v>
      </c>
      <c r="J108" s="54">
        <f t="shared" si="138"/>
        <v>0</v>
      </c>
      <c r="K108" s="54">
        <f t="shared" si="138"/>
        <v>423650</v>
      </c>
      <c r="L108" s="54">
        <f t="shared" ref="L108:O108" si="139">L109</f>
        <v>1792513.49</v>
      </c>
      <c r="M108" s="54">
        <f t="shared" si="139"/>
        <v>1792513.49</v>
      </c>
      <c r="N108" s="54">
        <f t="shared" si="139"/>
        <v>0</v>
      </c>
      <c r="O108" s="54">
        <f t="shared" si="139"/>
        <v>0</v>
      </c>
      <c r="P108" s="49">
        <f t="shared" si="122"/>
        <v>43.590133991537378</v>
      </c>
      <c r="Q108" s="49">
        <f t="shared" si="123"/>
        <v>43.590133991537378</v>
      </c>
      <c r="R108" s="49"/>
      <c r="S108" s="49"/>
      <c r="T108" s="49">
        <f t="shared" si="125"/>
        <v>39.518800004409314</v>
      </c>
      <c r="U108" s="49">
        <f t="shared" si="126"/>
        <v>43.590133991537378</v>
      </c>
      <c r="V108" s="49"/>
      <c r="W108" s="49">
        <f t="shared" si="127"/>
        <v>0</v>
      </c>
      <c r="X108" s="59"/>
    </row>
    <row r="109" spans="1:24" s="56" customFormat="1" ht="37.5" x14ac:dyDescent="0.3">
      <c r="A109" s="95" t="s">
        <v>112</v>
      </c>
      <c r="B109" s="73" t="s">
        <v>228</v>
      </c>
      <c r="C109" s="18" t="s">
        <v>5</v>
      </c>
      <c r="D109" s="45">
        <f>SUM(E109:G109)</f>
        <v>4112200</v>
      </c>
      <c r="E109" s="45">
        <v>4112200</v>
      </c>
      <c r="F109" s="45">
        <v>0</v>
      </c>
      <c r="G109" s="45">
        <v>0</v>
      </c>
      <c r="H109" s="19">
        <f>SUM(I109:K109)</f>
        <v>4535850</v>
      </c>
      <c r="I109" s="19">
        <v>4112200</v>
      </c>
      <c r="J109" s="19">
        <v>0</v>
      </c>
      <c r="K109" s="19">
        <v>423650</v>
      </c>
      <c r="L109" s="19">
        <f>SUM(M109:O109)</f>
        <v>1792513.49</v>
      </c>
      <c r="M109" s="19">
        <v>1792513.49</v>
      </c>
      <c r="N109" s="19">
        <v>0</v>
      </c>
      <c r="O109" s="19">
        <v>0</v>
      </c>
      <c r="P109" s="49">
        <f t="shared" si="122"/>
        <v>43.590133991537378</v>
      </c>
      <c r="Q109" s="49">
        <f t="shared" si="123"/>
        <v>43.590133991537378</v>
      </c>
      <c r="R109" s="49"/>
      <c r="S109" s="49"/>
      <c r="T109" s="49">
        <f t="shared" si="125"/>
        <v>39.518800004409314</v>
      </c>
      <c r="U109" s="49">
        <f t="shared" si="126"/>
        <v>43.590133991537378</v>
      </c>
      <c r="V109" s="49"/>
      <c r="W109" s="49">
        <f t="shared" si="127"/>
        <v>0</v>
      </c>
      <c r="X109" s="59"/>
    </row>
    <row r="110" spans="1:24" s="56" customFormat="1" ht="43.5" customHeight="1" x14ac:dyDescent="0.3">
      <c r="A110" s="52" t="s">
        <v>105</v>
      </c>
      <c r="B110" s="74" t="s">
        <v>229</v>
      </c>
      <c r="C110" s="109" t="s">
        <v>295</v>
      </c>
      <c r="D110" s="54">
        <f t="shared" ref="D110:G110" si="140">D111</f>
        <v>47007379</v>
      </c>
      <c r="E110" s="54">
        <f t="shared" si="140"/>
        <v>36637082</v>
      </c>
      <c r="F110" s="54">
        <f t="shared" si="140"/>
        <v>0</v>
      </c>
      <c r="G110" s="54">
        <f t="shared" si="140"/>
        <v>10370297</v>
      </c>
      <c r="H110" s="54">
        <f t="shared" ref="H110:K110" si="141">H111</f>
        <v>56771752</v>
      </c>
      <c r="I110" s="54">
        <f t="shared" si="141"/>
        <v>44158353</v>
      </c>
      <c r="J110" s="54">
        <f t="shared" si="141"/>
        <v>0</v>
      </c>
      <c r="K110" s="54">
        <f t="shared" si="141"/>
        <v>12613399</v>
      </c>
      <c r="L110" s="54">
        <f t="shared" ref="L110:O110" si="142">L111</f>
        <v>4190120.8899999997</v>
      </c>
      <c r="M110" s="54">
        <f t="shared" si="142"/>
        <v>2492437.5</v>
      </c>
      <c r="N110" s="54">
        <f t="shared" si="142"/>
        <v>0</v>
      </c>
      <c r="O110" s="54">
        <f t="shared" si="142"/>
        <v>1697683.39</v>
      </c>
      <c r="P110" s="49">
        <f t="shared" si="122"/>
        <v>8.9137513708220144</v>
      </c>
      <c r="Q110" s="49">
        <f t="shared" si="123"/>
        <v>6.8030458866784205</v>
      </c>
      <c r="R110" s="49"/>
      <c r="S110" s="49">
        <f t="shared" si="124"/>
        <v>16.370634225808576</v>
      </c>
      <c r="T110" s="49">
        <f t="shared" si="125"/>
        <v>7.3806439688526781</v>
      </c>
      <c r="U110" s="49">
        <f t="shared" si="126"/>
        <v>5.6443171691661593</v>
      </c>
      <c r="V110" s="49"/>
      <c r="W110" s="49">
        <f t="shared" si="127"/>
        <v>13.45936483893041</v>
      </c>
      <c r="X110" s="57"/>
    </row>
    <row r="111" spans="1:24" s="56" customFormat="1" ht="25.5" customHeight="1" x14ac:dyDescent="0.3">
      <c r="A111" s="95" t="s">
        <v>106</v>
      </c>
      <c r="B111" s="73" t="s">
        <v>260</v>
      </c>
      <c r="C111" s="18" t="s">
        <v>5</v>
      </c>
      <c r="D111" s="45">
        <f>SUM(E111:G111)</f>
        <v>47007379</v>
      </c>
      <c r="E111" s="45">
        <v>36637082</v>
      </c>
      <c r="F111" s="45">
        <v>0</v>
      </c>
      <c r="G111" s="45">
        <v>10370297</v>
      </c>
      <c r="H111" s="19">
        <f>SUM(I111:K111)</f>
        <v>56771752</v>
      </c>
      <c r="I111" s="19">
        <v>44158353</v>
      </c>
      <c r="J111" s="19">
        <v>0</v>
      </c>
      <c r="K111" s="19">
        <v>12613399</v>
      </c>
      <c r="L111" s="19">
        <f>SUM(M111:O111)</f>
        <v>4190120.8899999997</v>
      </c>
      <c r="M111" s="19">
        <v>2492437.5</v>
      </c>
      <c r="N111" s="19">
        <v>0</v>
      </c>
      <c r="O111" s="19">
        <v>1697683.39</v>
      </c>
      <c r="P111" s="49">
        <f t="shared" si="122"/>
        <v>8.9137513708220144</v>
      </c>
      <c r="Q111" s="49">
        <f t="shared" si="123"/>
        <v>6.8030458866784205</v>
      </c>
      <c r="R111" s="49"/>
      <c r="S111" s="49">
        <f t="shared" si="124"/>
        <v>16.370634225808576</v>
      </c>
      <c r="T111" s="49">
        <f t="shared" si="125"/>
        <v>7.3806439688526781</v>
      </c>
      <c r="U111" s="49">
        <f t="shared" si="126"/>
        <v>5.6443171691661593</v>
      </c>
      <c r="V111" s="49"/>
      <c r="W111" s="49">
        <f t="shared" si="127"/>
        <v>13.45936483893041</v>
      </c>
      <c r="X111" s="59"/>
    </row>
    <row r="112" spans="1:24" s="56" customFormat="1" ht="23.25" customHeight="1" x14ac:dyDescent="0.3">
      <c r="A112" s="52" t="s">
        <v>107</v>
      </c>
      <c r="B112" s="74" t="s">
        <v>54</v>
      </c>
      <c r="C112" s="109"/>
      <c r="D112" s="54">
        <f>SUM(D113:D114)</f>
        <v>54136641</v>
      </c>
      <c r="E112" s="54">
        <f t="shared" ref="E112:O112" si="143">SUM(E113:E114)</f>
        <v>3990151</v>
      </c>
      <c r="F112" s="54">
        <f t="shared" si="143"/>
        <v>0</v>
      </c>
      <c r="G112" s="54">
        <f t="shared" si="143"/>
        <v>50146490</v>
      </c>
      <c r="H112" s="54">
        <f t="shared" si="143"/>
        <v>67689910</v>
      </c>
      <c r="I112" s="54">
        <f t="shared" si="143"/>
        <v>4660300</v>
      </c>
      <c r="J112" s="54">
        <f t="shared" si="143"/>
        <v>0</v>
      </c>
      <c r="K112" s="54">
        <f t="shared" si="143"/>
        <v>63029610</v>
      </c>
      <c r="L112" s="54">
        <f t="shared" si="143"/>
        <v>22005544.84</v>
      </c>
      <c r="M112" s="54">
        <f t="shared" si="143"/>
        <v>1078142.8600000001</v>
      </c>
      <c r="N112" s="54">
        <f t="shared" si="143"/>
        <v>0</v>
      </c>
      <c r="O112" s="54">
        <f t="shared" si="143"/>
        <v>20927401.98</v>
      </c>
      <c r="P112" s="49">
        <f t="shared" si="122"/>
        <v>40.648153327429384</v>
      </c>
      <c r="Q112" s="49">
        <f t="shared" si="123"/>
        <v>27.020101745522918</v>
      </c>
      <c r="R112" s="49"/>
      <c r="S112" s="49">
        <f t="shared" si="124"/>
        <v>41.732535976097232</v>
      </c>
      <c r="T112" s="49">
        <f t="shared" si="125"/>
        <v>32.509342736605795</v>
      </c>
      <c r="U112" s="49">
        <f t="shared" si="126"/>
        <v>23.134623522090855</v>
      </c>
      <c r="V112" s="49"/>
      <c r="W112" s="49">
        <f t="shared" si="127"/>
        <v>33.202493209144087</v>
      </c>
      <c r="X112" s="57"/>
    </row>
    <row r="113" spans="1:24" s="56" customFormat="1" ht="22.5" customHeight="1" x14ac:dyDescent="0.3">
      <c r="A113" s="95" t="s">
        <v>108</v>
      </c>
      <c r="B113" s="73" t="s">
        <v>337</v>
      </c>
      <c r="C113" s="18" t="s">
        <v>5</v>
      </c>
      <c r="D113" s="45">
        <f>SUM(E113:G113)</f>
        <v>54102641</v>
      </c>
      <c r="E113" s="45">
        <v>3990151</v>
      </c>
      <c r="F113" s="45">
        <v>0</v>
      </c>
      <c r="G113" s="45">
        <v>50112490</v>
      </c>
      <c r="H113" s="19">
        <f>SUM(I113:K113)</f>
        <v>67621910</v>
      </c>
      <c r="I113" s="19">
        <v>4660300</v>
      </c>
      <c r="J113" s="19">
        <v>0</v>
      </c>
      <c r="K113" s="19">
        <v>62961610</v>
      </c>
      <c r="L113" s="19">
        <f>M113+O113</f>
        <v>21975544.84</v>
      </c>
      <c r="M113" s="19">
        <v>1078142.8600000001</v>
      </c>
      <c r="N113" s="19">
        <v>0</v>
      </c>
      <c r="O113" s="19">
        <v>20897401.98</v>
      </c>
      <c r="P113" s="49">
        <f t="shared" si="122"/>
        <v>40.618247896623011</v>
      </c>
      <c r="Q113" s="49">
        <f t="shared" si="123"/>
        <v>27.020101745522918</v>
      </c>
      <c r="R113" s="49"/>
      <c r="S113" s="49">
        <f t="shared" si="124"/>
        <v>41.70098508375856</v>
      </c>
      <c r="T113" s="49">
        <f t="shared" si="125"/>
        <v>32.497669527524437</v>
      </c>
      <c r="U113" s="49">
        <f t="shared" si="126"/>
        <v>23.134623522090855</v>
      </c>
      <c r="V113" s="49"/>
      <c r="W113" s="49">
        <f t="shared" si="127"/>
        <v>33.190704589669799</v>
      </c>
      <c r="X113" s="59"/>
    </row>
    <row r="114" spans="1:24" s="56" customFormat="1" ht="78" customHeight="1" x14ac:dyDescent="0.3">
      <c r="A114" s="95" t="s">
        <v>187</v>
      </c>
      <c r="B114" s="73" t="s">
        <v>283</v>
      </c>
      <c r="C114" s="18" t="s">
        <v>5</v>
      </c>
      <c r="D114" s="45">
        <f>SUM(E114:G114)</f>
        <v>34000</v>
      </c>
      <c r="E114" s="45">
        <v>0</v>
      </c>
      <c r="F114" s="45">
        <v>0</v>
      </c>
      <c r="G114" s="45">
        <v>34000</v>
      </c>
      <c r="H114" s="19">
        <f t="shared" ref="H114" si="144">SUM(I114:K114)</f>
        <v>68000</v>
      </c>
      <c r="I114" s="19">
        <v>0</v>
      </c>
      <c r="J114" s="19">
        <v>0</v>
      </c>
      <c r="K114" s="19">
        <v>68000</v>
      </c>
      <c r="L114" s="19">
        <f>M114+O114</f>
        <v>30000</v>
      </c>
      <c r="M114" s="19">
        <v>0</v>
      </c>
      <c r="N114" s="19">
        <v>0</v>
      </c>
      <c r="O114" s="19">
        <v>30000</v>
      </c>
      <c r="P114" s="49">
        <f t="shared" si="122"/>
        <v>88.235294117647058</v>
      </c>
      <c r="Q114" s="49"/>
      <c r="R114" s="49"/>
      <c r="S114" s="49">
        <f t="shared" si="124"/>
        <v>88.235294117647058</v>
      </c>
      <c r="T114" s="49">
        <f t="shared" si="125"/>
        <v>44.117647058823529</v>
      </c>
      <c r="U114" s="49"/>
      <c r="V114" s="49"/>
      <c r="W114" s="49">
        <f t="shared" si="127"/>
        <v>44.117647058823529</v>
      </c>
      <c r="X114" s="57"/>
    </row>
    <row r="115" spans="1:24" s="56" customFormat="1" ht="37.5" x14ac:dyDescent="0.3">
      <c r="A115" s="52" t="s">
        <v>109</v>
      </c>
      <c r="B115" s="74" t="s">
        <v>231</v>
      </c>
      <c r="C115" s="109"/>
      <c r="D115" s="54">
        <f>SUM(D116:D117)</f>
        <v>102603725</v>
      </c>
      <c r="E115" s="54">
        <f t="shared" ref="E115:O115" si="145">SUM(E116:E117)</f>
        <v>0</v>
      </c>
      <c r="F115" s="54">
        <f t="shared" si="145"/>
        <v>0</v>
      </c>
      <c r="G115" s="54">
        <f t="shared" si="145"/>
        <v>102603725</v>
      </c>
      <c r="H115" s="54">
        <f t="shared" si="145"/>
        <v>129988908</v>
      </c>
      <c r="I115" s="54">
        <f t="shared" si="145"/>
        <v>0</v>
      </c>
      <c r="J115" s="54">
        <f t="shared" si="145"/>
        <v>0</v>
      </c>
      <c r="K115" s="54">
        <f t="shared" si="145"/>
        <v>129988908</v>
      </c>
      <c r="L115" s="54">
        <f t="shared" si="145"/>
        <v>53352107.549999997</v>
      </c>
      <c r="M115" s="54">
        <f t="shared" si="145"/>
        <v>0</v>
      </c>
      <c r="N115" s="54">
        <f t="shared" si="145"/>
        <v>0</v>
      </c>
      <c r="O115" s="54">
        <f t="shared" si="145"/>
        <v>53352107.549999997</v>
      </c>
      <c r="P115" s="49">
        <f t="shared" si="122"/>
        <v>51.998216975065958</v>
      </c>
      <c r="Q115" s="49"/>
      <c r="R115" s="49"/>
      <c r="S115" s="49">
        <f t="shared" si="124"/>
        <v>51.998216975065958</v>
      </c>
      <c r="T115" s="49">
        <f t="shared" si="125"/>
        <v>41.043584695703416</v>
      </c>
      <c r="U115" s="49"/>
      <c r="V115" s="49"/>
      <c r="W115" s="49">
        <f t="shared" si="127"/>
        <v>41.043584695703416</v>
      </c>
      <c r="X115" s="59"/>
    </row>
    <row r="116" spans="1:24" s="56" customFormat="1" ht="39.75" customHeight="1" x14ac:dyDescent="0.3">
      <c r="A116" s="95" t="s">
        <v>110</v>
      </c>
      <c r="B116" s="73" t="s">
        <v>232</v>
      </c>
      <c r="C116" s="18" t="s">
        <v>5</v>
      </c>
      <c r="D116" s="45">
        <f>SUM(E116:G116)</f>
        <v>44732485</v>
      </c>
      <c r="E116" s="45">
        <v>0</v>
      </c>
      <c r="F116" s="45">
        <v>0</v>
      </c>
      <c r="G116" s="45">
        <v>44732485</v>
      </c>
      <c r="H116" s="19">
        <f>SUM(I116:K116)</f>
        <v>58997985</v>
      </c>
      <c r="I116" s="19">
        <v>0</v>
      </c>
      <c r="J116" s="19">
        <v>0</v>
      </c>
      <c r="K116" s="19">
        <v>58997985</v>
      </c>
      <c r="L116" s="19">
        <f>M116+O116</f>
        <v>23570663.079999998</v>
      </c>
      <c r="M116" s="19">
        <v>0</v>
      </c>
      <c r="N116" s="19">
        <v>0</v>
      </c>
      <c r="O116" s="19">
        <v>23570663.079999998</v>
      </c>
      <c r="P116" s="49">
        <f t="shared" si="122"/>
        <v>52.692496470965111</v>
      </c>
      <c r="Q116" s="49"/>
      <c r="R116" s="49"/>
      <c r="S116" s="49">
        <f t="shared" si="124"/>
        <v>52.692496470965111</v>
      </c>
      <c r="T116" s="49">
        <f t="shared" si="125"/>
        <v>39.95164085688689</v>
      </c>
      <c r="U116" s="49"/>
      <c r="V116" s="49"/>
      <c r="W116" s="49">
        <f t="shared" si="127"/>
        <v>39.95164085688689</v>
      </c>
      <c r="X116" s="59"/>
    </row>
    <row r="117" spans="1:24" s="56" customFormat="1" ht="21" customHeight="1" x14ac:dyDescent="0.3">
      <c r="A117" s="102" t="s">
        <v>150</v>
      </c>
      <c r="B117" s="122" t="s">
        <v>151</v>
      </c>
      <c r="C117" s="18" t="s">
        <v>5</v>
      </c>
      <c r="D117" s="45">
        <f>SUM(E117:G117)</f>
        <v>57871240</v>
      </c>
      <c r="E117" s="45">
        <v>0</v>
      </c>
      <c r="F117" s="45">
        <v>0</v>
      </c>
      <c r="G117" s="45">
        <v>57871240</v>
      </c>
      <c r="H117" s="19">
        <f>SUM(I117:K117)</f>
        <v>70990923</v>
      </c>
      <c r="I117" s="19">
        <v>0</v>
      </c>
      <c r="J117" s="19">
        <v>0</v>
      </c>
      <c r="K117" s="19">
        <v>70990923</v>
      </c>
      <c r="L117" s="19">
        <f>M117+O117</f>
        <v>29781444.469999999</v>
      </c>
      <c r="M117" s="19">
        <v>0</v>
      </c>
      <c r="N117" s="19">
        <v>0</v>
      </c>
      <c r="O117" s="19">
        <v>29781444.469999999</v>
      </c>
      <c r="P117" s="49">
        <f t="shared" si="122"/>
        <v>51.461562720964679</v>
      </c>
      <c r="Q117" s="49"/>
      <c r="R117" s="49"/>
      <c r="S117" s="49">
        <f t="shared" si="124"/>
        <v>51.461562720964679</v>
      </c>
      <c r="T117" s="49">
        <f t="shared" si="125"/>
        <v>41.951059672797882</v>
      </c>
      <c r="U117" s="49"/>
      <c r="V117" s="49"/>
      <c r="W117" s="49">
        <f t="shared" si="127"/>
        <v>41.951059672797882</v>
      </c>
      <c r="X117" s="59"/>
    </row>
    <row r="118" spans="1:24" s="56" customFormat="1" ht="40.5" customHeight="1" x14ac:dyDescent="0.3">
      <c r="A118" s="52" t="s">
        <v>263</v>
      </c>
      <c r="B118" s="74" t="s">
        <v>261</v>
      </c>
      <c r="C118" s="109"/>
      <c r="D118" s="54">
        <f t="shared" ref="D118:G118" si="146">D119</f>
        <v>55000</v>
      </c>
      <c r="E118" s="54">
        <f t="shared" si="146"/>
        <v>0</v>
      </c>
      <c r="F118" s="54">
        <f t="shared" si="146"/>
        <v>0</v>
      </c>
      <c r="G118" s="54">
        <f t="shared" si="146"/>
        <v>55000</v>
      </c>
      <c r="H118" s="54">
        <f t="shared" ref="H118:K118" si="147">H119</f>
        <v>55000</v>
      </c>
      <c r="I118" s="54">
        <f t="shared" si="147"/>
        <v>0</v>
      </c>
      <c r="J118" s="54">
        <f t="shared" si="147"/>
        <v>0</v>
      </c>
      <c r="K118" s="54">
        <f t="shared" si="147"/>
        <v>55000</v>
      </c>
      <c r="L118" s="54">
        <f t="shared" ref="L118:O118" si="148">L119</f>
        <v>30000</v>
      </c>
      <c r="M118" s="54">
        <f t="shared" si="148"/>
        <v>0</v>
      </c>
      <c r="N118" s="54">
        <f t="shared" si="148"/>
        <v>0</v>
      </c>
      <c r="O118" s="54">
        <f t="shared" si="148"/>
        <v>30000</v>
      </c>
      <c r="P118" s="49">
        <f t="shared" si="122"/>
        <v>54.54545454545454</v>
      </c>
      <c r="Q118" s="49"/>
      <c r="R118" s="49"/>
      <c r="S118" s="49">
        <f t="shared" si="124"/>
        <v>54.54545454545454</v>
      </c>
      <c r="T118" s="49">
        <f t="shared" si="125"/>
        <v>54.54545454545454</v>
      </c>
      <c r="U118" s="49"/>
      <c r="V118" s="49"/>
      <c r="W118" s="49">
        <f t="shared" si="127"/>
        <v>54.54545454545454</v>
      </c>
      <c r="X118" s="59"/>
    </row>
    <row r="119" spans="1:24" s="56" customFormat="1" ht="56.25" x14ac:dyDescent="0.3">
      <c r="A119" s="95" t="s">
        <v>264</v>
      </c>
      <c r="B119" s="73" t="s">
        <v>262</v>
      </c>
      <c r="C119" s="18" t="s">
        <v>5</v>
      </c>
      <c r="D119" s="45">
        <f>SUM(E119:G119)</f>
        <v>55000</v>
      </c>
      <c r="E119" s="45">
        <v>0</v>
      </c>
      <c r="F119" s="45">
        <v>0</v>
      </c>
      <c r="G119" s="45">
        <v>55000</v>
      </c>
      <c r="H119" s="19">
        <f>SUM(I119:K119)</f>
        <v>55000</v>
      </c>
      <c r="I119" s="19">
        <v>0</v>
      </c>
      <c r="J119" s="19">
        <v>0</v>
      </c>
      <c r="K119" s="19">
        <v>55000</v>
      </c>
      <c r="L119" s="19">
        <f>SUM(M119:O119)</f>
        <v>30000</v>
      </c>
      <c r="M119" s="19">
        <v>0</v>
      </c>
      <c r="N119" s="19">
        <v>0</v>
      </c>
      <c r="O119" s="19">
        <v>30000</v>
      </c>
      <c r="P119" s="49">
        <f t="shared" si="122"/>
        <v>54.54545454545454</v>
      </c>
      <c r="Q119" s="49"/>
      <c r="R119" s="49"/>
      <c r="S119" s="49">
        <f t="shared" si="124"/>
        <v>54.54545454545454</v>
      </c>
      <c r="T119" s="49">
        <f t="shared" si="125"/>
        <v>54.54545454545454</v>
      </c>
      <c r="U119" s="49"/>
      <c r="V119" s="49"/>
      <c r="W119" s="49">
        <f t="shared" si="127"/>
        <v>54.54545454545454</v>
      </c>
      <c r="X119" s="59"/>
    </row>
    <row r="120" spans="1:24" s="1" customFormat="1" ht="26.25" customHeight="1" x14ac:dyDescent="0.3">
      <c r="A120" s="143" t="s">
        <v>181</v>
      </c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21"/>
    </row>
    <row r="121" spans="1:24" s="1" customFormat="1" ht="26.25" customHeight="1" x14ac:dyDescent="0.3">
      <c r="A121" s="52" t="s">
        <v>36</v>
      </c>
      <c r="B121" s="138" t="s">
        <v>233</v>
      </c>
      <c r="C121" s="138"/>
      <c r="D121" s="53">
        <f t="shared" ref="D121:O121" si="149">D122+D127+D131+D134</f>
        <v>1387098079.49</v>
      </c>
      <c r="E121" s="53">
        <f t="shared" si="149"/>
        <v>720410244.50999999</v>
      </c>
      <c r="F121" s="53">
        <f t="shared" si="149"/>
        <v>408939574.98000002</v>
      </c>
      <c r="G121" s="53">
        <f t="shared" si="149"/>
        <v>257748260</v>
      </c>
      <c r="H121" s="53">
        <f t="shared" si="149"/>
        <v>3070708222.4899998</v>
      </c>
      <c r="I121" s="53">
        <f t="shared" si="149"/>
        <v>1753507822.51</v>
      </c>
      <c r="J121" s="53">
        <f t="shared" si="149"/>
        <v>804705516.98000002</v>
      </c>
      <c r="K121" s="53">
        <f t="shared" si="149"/>
        <v>512494883</v>
      </c>
      <c r="L121" s="53">
        <f t="shared" si="149"/>
        <v>294525265.5</v>
      </c>
      <c r="M121" s="53">
        <f t="shared" si="149"/>
        <v>150233432.55000001</v>
      </c>
      <c r="N121" s="53">
        <f t="shared" si="149"/>
        <v>73208949.230000004</v>
      </c>
      <c r="O121" s="53">
        <f t="shared" si="149"/>
        <v>71082883.719999999</v>
      </c>
      <c r="P121" s="49">
        <f>L121/D121*100</f>
        <v>21.233196834090442</v>
      </c>
      <c r="Q121" s="49">
        <f t="shared" ref="Q121:S121" si="150">M121/E121*100</f>
        <v>20.853872317180052</v>
      </c>
      <c r="R121" s="49">
        <f>N121/F121*100</f>
        <v>17.902143423898366</v>
      </c>
      <c r="S121" s="49">
        <f t="shared" si="150"/>
        <v>27.578414581731803</v>
      </c>
      <c r="T121" s="49">
        <f>L121/H121*100</f>
        <v>9.5914441933259642</v>
      </c>
      <c r="U121" s="49">
        <f>M121/I121*100</f>
        <v>8.5675940889133528</v>
      </c>
      <c r="V121" s="49">
        <f>N121/J121*100</f>
        <v>9.0976074707114911</v>
      </c>
      <c r="W121" s="49">
        <f>O121/K121*100</f>
        <v>13.869969452943787</v>
      </c>
      <c r="X121" s="21"/>
    </row>
    <row r="122" spans="1:24" s="1" customFormat="1" ht="37.5" x14ac:dyDescent="0.3">
      <c r="A122" s="52" t="s">
        <v>21</v>
      </c>
      <c r="B122" s="72" t="s">
        <v>234</v>
      </c>
      <c r="C122" s="53"/>
      <c r="D122" s="53">
        <f>SUM(D123:D126)</f>
        <v>54552012</v>
      </c>
      <c r="E122" s="53">
        <f t="shared" ref="E122:O122" si="151">SUM(E123:E126)</f>
        <v>38917100</v>
      </c>
      <c r="F122" s="53">
        <f t="shared" si="151"/>
        <v>0</v>
      </c>
      <c r="G122" s="53">
        <f t="shared" si="151"/>
        <v>15634912</v>
      </c>
      <c r="H122" s="53">
        <f t="shared" si="151"/>
        <v>139779495</v>
      </c>
      <c r="I122" s="53">
        <f t="shared" si="151"/>
        <v>39323300</v>
      </c>
      <c r="J122" s="53">
        <f t="shared" si="151"/>
        <v>0</v>
      </c>
      <c r="K122" s="53">
        <f t="shared" si="151"/>
        <v>100456195</v>
      </c>
      <c r="L122" s="53">
        <f t="shared" si="151"/>
        <v>36205609.870000005</v>
      </c>
      <c r="M122" s="53">
        <f t="shared" si="151"/>
        <v>31746951.440000001</v>
      </c>
      <c r="N122" s="53">
        <f t="shared" si="151"/>
        <v>0</v>
      </c>
      <c r="O122" s="53">
        <f t="shared" si="151"/>
        <v>4458658.43</v>
      </c>
      <c r="P122" s="49">
        <f t="shared" ref="P122:P131" si="152">L122/D122*100</f>
        <v>66.368972550453336</v>
      </c>
      <c r="Q122" s="49">
        <f t="shared" ref="Q122:Q131" si="153">M122/E122*100</f>
        <v>81.575840543103169</v>
      </c>
      <c r="R122" s="49"/>
      <c r="S122" s="49">
        <f t="shared" ref="S122:S131" si="154">O122/G122*100</f>
        <v>28.517323474542099</v>
      </c>
      <c r="T122" s="49">
        <f t="shared" ref="T122:T185" si="155">L122/H122*100</f>
        <v>25.901946397788894</v>
      </c>
      <c r="U122" s="49">
        <f t="shared" ref="U122:U185" si="156">M122/I122*100</f>
        <v>80.733182210038322</v>
      </c>
      <c r="V122" s="49"/>
      <c r="W122" s="49">
        <f t="shared" ref="W122:W185" si="157">O122/K122*100</f>
        <v>4.4384106226599558</v>
      </c>
      <c r="X122" s="21"/>
    </row>
    <row r="123" spans="1:24" s="1" customFormat="1" ht="39.75" customHeight="1" x14ac:dyDescent="0.3">
      <c r="A123" s="95" t="s">
        <v>51</v>
      </c>
      <c r="B123" s="62" t="s">
        <v>318</v>
      </c>
      <c r="C123" s="63" t="s">
        <v>149</v>
      </c>
      <c r="D123" s="49">
        <f>SUM(E123:G123)</f>
        <v>1998382</v>
      </c>
      <c r="E123" s="49">
        <v>0</v>
      </c>
      <c r="F123" s="49">
        <v>0</v>
      </c>
      <c r="G123" s="49">
        <v>1998382</v>
      </c>
      <c r="H123" s="49">
        <f>SUM(I123:K123)</f>
        <v>7344782</v>
      </c>
      <c r="I123" s="49">
        <v>406200</v>
      </c>
      <c r="J123" s="49">
        <v>0</v>
      </c>
      <c r="K123" s="49">
        <v>6938582</v>
      </c>
      <c r="L123" s="49">
        <f>SUM(M123:O123)</f>
        <v>714470</v>
      </c>
      <c r="M123" s="49">
        <v>0</v>
      </c>
      <c r="N123" s="49">
        <v>0</v>
      </c>
      <c r="O123" s="49">
        <v>714470</v>
      </c>
      <c r="P123" s="49">
        <f t="shared" si="152"/>
        <v>35.752423710782026</v>
      </c>
      <c r="Q123" s="49"/>
      <c r="R123" s="49"/>
      <c r="S123" s="49">
        <f t="shared" si="154"/>
        <v>35.752423710782026</v>
      </c>
      <c r="T123" s="49">
        <f t="shared" si="155"/>
        <v>9.7275861965678487</v>
      </c>
      <c r="U123" s="49">
        <f t="shared" si="156"/>
        <v>0</v>
      </c>
      <c r="V123" s="49"/>
      <c r="W123" s="49">
        <f t="shared" si="157"/>
        <v>10.2970606962633</v>
      </c>
      <c r="X123" s="21"/>
    </row>
    <row r="124" spans="1:24" s="1" customFormat="1" ht="41.25" customHeight="1" x14ac:dyDescent="0.3">
      <c r="A124" s="95" t="s">
        <v>359</v>
      </c>
      <c r="B124" s="62" t="s">
        <v>338</v>
      </c>
      <c r="C124" s="63" t="s">
        <v>149</v>
      </c>
      <c r="D124" s="64">
        <f>SUM(E124:G124)</f>
        <v>43203604</v>
      </c>
      <c r="E124" s="64">
        <v>38917100</v>
      </c>
      <c r="F124" s="64">
        <v>0</v>
      </c>
      <c r="G124" s="64">
        <v>4286504</v>
      </c>
      <c r="H124" s="49">
        <f t="shared" ref="H124:H126" si="158">SUM(I124:K124)</f>
        <v>123024442</v>
      </c>
      <c r="I124" s="49">
        <v>38917100</v>
      </c>
      <c r="J124" s="49">
        <v>0</v>
      </c>
      <c r="K124" s="49">
        <v>84107342</v>
      </c>
      <c r="L124" s="47">
        <f>SUM(M124:O124)</f>
        <v>35214139.870000005</v>
      </c>
      <c r="M124" s="19">
        <v>31746951.440000001</v>
      </c>
      <c r="N124" s="19">
        <v>0</v>
      </c>
      <c r="O124" s="47">
        <v>3467188.43</v>
      </c>
      <c r="P124" s="49">
        <f t="shared" si="152"/>
        <v>81.50741283065183</v>
      </c>
      <c r="Q124" s="49">
        <f t="shared" si="153"/>
        <v>81.575840543103169</v>
      </c>
      <c r="R124" s="49"/>
      <c r="S124" s="49">
        <f t="shared" si="154"/>
        <v>80.886158743815471</v>
      </c>
      <c r="T124" s="49">
        <f t="shared" si="155"/>
        <v>28.623694037970115</v>
      </c>
      <c r="U124" s="49">
        <f t="shared" si="156"/>
        <v>81.575840543103169</v>
      </c>
      <c r="V124" s="49"/>
      <c r="W124" s="49">
        <f t="shared" si="157"/>
        <v>4.1223374173446121</v>
      </c>
      <c r="X124" s="21"/>
    </row>
    <row r="125" spans="1:24" s="1" customFormat="1" ht="63" customHeight="1" x14ac:dyDescent="0.3">
      <c r="A125" s="95" t="s">
        <v>369</v>
      </c>
      <c r="B125" s="62" t="s">
        <v>368</v>
      </c>
      <c r="C125" s="63" t="s">
        <v>3</v>
      </c>
      <c r="D125" s="64">
        <f>SUM(E125:G125)</f>
        <v>6198338</v>
      </c>
      <c r="E125" s="64">
        <v>0</v>
      </c>
      <c r="F125" s="64">
        <v>0</v>
      </c>
      <c r="G125" s="64">
        <v>6198338</v>
      </c>
      <c r="H125" s="49">
        <f t="shared" si="158"/>
        <v>6258583</v>
      </c>
      <c r="I125" s="49">
        <v>0</v>
      </c>
      <c r="J125" s="49">
        <v>0</v>
      </c>
      <c r="K125" s="49">
        <v>6258583</v>
      </c>
      <c r="L125" s="47">
        <f>SUM(M125:O125)</f>
        <v>277000</v>
      </c>
      <c r="M125" s="19">
        <v>0</v>
      </c>
      <c r="N125" s="19">
        <v>0</v>
      </c>
      <c r="O125" s="47">
        <v>277000</v>
      </c>
      <c r="P125" s="49">
        <f t="shared" si="152"/>
        <v>4.4689398996956928</v>
      </c>
      <c r="Q125" s="49"/>
      <c r="R125" s="49"/>
      <c r="S125" s="49">
        <f t="shared" si="154"/>
        <v>4.4689398996956928</v>
      </c>
      <c r="T125" s="49">
        <f t="shared" si="155"/>
        <v>4.4259219698772068</v>
      </c>
      <c r="U125" s="49"/>
      <c r="V125" s="49"/>
      <c r="W125" s="49">
        <f t="shared" si="157"/>
        <v>4.4259219698772068</v>
      </c>
      <c r="X125" s="21"/>
    </row>
    <row r="126" spans="1:24" s="1" customFormat="1" ht="63" customHeight="1" x14ac:dyDescent="0.3">
      <c r="A126" s="95" t="s">
        <v>370</v>
      </c>
      <c r="B126" s="62" t="s">
        <v>368</v>
      </c>
      <c r="C126" s="63" t="s">
        <v>149</v>
      </c>
      <c r="D126" s="64">
        <f>SUM(E126:G126)</f>
        <v>3151688</v>
      </c>
      <c r="E126" s="64">
        <v>0</v>
      </c>
      <c r="F126" s="64">
        <v>0</v>
      </c>
      <c r="G126" s="64">
        <v>3151688</v>
      </c>
      <c r="H126" s="49">
        <f t="shared" si="158"/>
        <v>3151688</v>
      </c>
      <c r="I126" s="49">
        <v>0</v>
      </c>
      <c r="J126" s="49">
        <v>0</v>
      </c>
      <c r="K126" s="49">
        <v>3151688</v>
      </c>
      <c r="L126" s="47">
        <f>SUM(M126:O126)</f>
        <v>0</v>
      </c>
      <c r="M126" s="19">
        <v>0</v>
      </c>
      <c r="N126" s="19">
        <v>0</v>
      </c>
      <c r="O126" s="47">
        <v>0</v>
      </c>
      <c r="P126" s="49">
        <f t="shared" si="152"/>
        <v>0</v>
      </c>
      <c r="Q126" s="49"/>
      <c r="R126" s="49"/>
      <c r="S126" s="49">
        <f t="shared" si="154"/>
        <v>0</v>
      </c>
      <c r="T126" s="49">
        <f t="shared" si="155"/>
        <v>0</v>
      </c>
      <c r="U126" s="49"/>
      <c r="V126" s="49"/>
      <c r="W126" s="49">
        <f t="shared" si="157"/>
        <v>0</v>
      </c>
      <c r="X126" s="21"/>
    </row>
    <row r="127" spans="1:24" s="56" customFormat="1" ht="42" customHeight="1" x14ac:dyDescent="0.3">
      <c r="A127" s="52" t="s">
        <v>22</v>
      </c>
      <c r="B127" s="72" t="s">
        <v>235</v>
      </c>
      <c r="C127" s="65"/>
      <c r="D127" s="54">
        <f>SUM(D128:D130)</f>
        <v>1226153065</v>
      </c>
      <c r="E127" s="54">
        <f t="shared" ref="E127:O127" si="159">SUM(E128:E130)</f>
        <v>676503922</v>
      </c>
      <c r="F127" s="54">
        <f t="shared" si="159"/>
        <v>397226158</v>
      </c>
      <c r="G127" s="54">
        <f t="shared" si="159"/>
        <v>152422985</v>
      </c>
      <c r="H127" s="54">
        <f t="shared" si="159"/>
        <v>2773172965</v>
      </c>
      <c r="I127" s="54">
        <f t="shared" si="159"/>
        <v>1709178200</v>
      </c>
      <c r="J127" s="54">
        <f t="shared" si="159"/>
        <v>772339900</v>
      </c>
      <c r="K127" s="54">
        <f t="shared" si="159"/>
        <v>291654865</v>
      </c>
      <c r="L127" s="54">
        <f t="shared" si="159"/>
        <v>205635084.97999999</v>
      </c>
      <c r="M127" s="54">
        <f t="shared" si="159"/>
        <v>114148035.86</v>
      </c>
      <c r="N127" s="54">
        <f t="shared" si="159"/>
        <v>72979891.469999999</v>
      </c>
      <c r="O127" s="54">
        <f t="shared" si="159"/>
        <v>18507157.649999999</v>
      </c>
      <c r="P127" s="49">
        <f t="shared" si="152"/>
        <v>16.770751617376579</v>
      </c>
      <c r="Q127" s="49">
        <f t="shared" si="153"/>
        <v>16.873226029870676</v>
      </c>
      <c r="R127" s="49">
        <f t="shared" ref="R122:R131" si="160">N127/F127*100</f>
        <v>18.372378052202695</v>
      </c>
      <c r="S127" s="49">
        <f t="shared" si="154"/>
        <v>12.141972977369521</v>
      </c>
      <c r="T127" s="49">
        <f t="shared" si="155"/>
        <v>7.4151554041274883</v>
      </c>
      <c r="U127" s="49">
        <f t="shared" si="156"/>
        <v>6.6785333360792922</v>
      </c>
      <c r="V127" s="49">
        <f t="shared" ref="V127:V178" si="161">N127/J127*100</f>
        <v>9.4491934794512105</v>
      </c>
      <c r="W127" s="49">
        <f t="shared" si="157"/>
        <v>6.3455679540953307</v>
      </c>
      <c r="X127" s="55"/>
    </row>
    <row r="128" spans="1:24" s="1" customFormat="1" ht="24" customHeight="1" x14ac:dyDescent="0.3">
      <c r="A128" s="95" t="s">
        <v>52</v>
      </c>
      <c r="B128" s="62" t="s">
        <v>371</v>
      </c>
      <c r="C128" s="63" t="s">
        <v>148</v>
      </c>
      <c r="D128" s="64">
        <f t="shared" ref="D128:D129" si="162">SUM(E128:G128)</f>
        <v>45329900</v>
      </c>
      <c r="E128" s="19">
        <v>0</v>
      </c>
      <c r="F128" s="19">
        <v>0</v>
      </c>
      <c r="G128" s="19">
        <v>45329900</v>
      </c>
      <c r="H128" s="49">
        <f t="shared" ref="H128:H129" si="163">SUM(I128:K128)</f>
        <v>45329900</v>
      </c>
      <c r="I128" s="19">
        <v>0</v>
      </c>
      <c r="J128" s="19">
        <v>0</v>
      </c>
      <c r="K128" s="19">
        <v>45329900</v>
      </c>
      <c r="L128" s="47">
        <f t="shared" ref="L128:L129" si="164">SUM(M128:O128)</f>
        <v>0</v>
      </c>
      <c r="M128" s="19">
        <v>0</v>
      </c>
      <c r="N128" s="19">
        <v>0</v>
      </c>
      <c r="O128" s="19">
        <v>0</v>
      </c>
      <c r="P128" s="49">
        <f t="shared" si="152"/>
        <v>0</v>
      </c>
      <c r="Q128" s="49"/>
      <c r="R128" s="49"/>
      <c r="S128" s="49">
        <f t="shared" si="154"/>
        <v>0</v>
      </c>
      <c r="T128" s="49">
        <f t="shared" si="155"/>
        <v>0</v>
      </c>
      <c r="U128" s="49"/>
      <c r="V128" s="49"/>
      <c r="W128" s="49">
        <f t="shared" si="157"/>
        <v>0</v>
      </c>
      <c r="X128" s="21"/>
    </row>
    <row r="129" spans="1:25" s="1" customFormat="1" ht="63" customHeight="1" x14ac:dyDescent="0.3">
      <c r="A129" s="95" t="s">
        <v>373</v>
      </c>
      <c r="B129" s="62" t="s">
        <v>372</v>
      </c>
      <c r="C129" s="63" t="s">
        <v>148</v>
      </c>
      <c r="D129" s="64">
        <f t="shared" si="162"/>
        <v>900000</v>
      </c>
      <c r="E129" s="19">
        <v>0</v>
      </c>
      <c r="F129" s="19">
        <v>0</v>
      </c>
      <c r="G129" s="19">
        <v>900000</v>
      </c>
      <c r="H129" s="49">
        <f t="shared" si="163"/>
        <v>900000</v>
      </c>
      <c r="I129" s="19">
        <v>0</v>
      </c>
      <c r="J129" s="19">
        <v>0</v>
      </c>
      <c r="K129" s="19">
        <v>900000</v>
      </c>
      <c r="L129" s="47">
        <f t="shared" si="164"/>
        <v>0</v>
      </c>
      <c r="M129" s="19">
        <v>0</v>
      </c>
      <c r="N129" s="19">
        <v>0</v>
      </c>
      <c r="O129" s="19">
        <v>0</v>
      </c>
      <c r="P129" s="49">
        <f t="shared" si="152"/>
        <v>0</v>
      </c>
      <c r="Q129" s="49"/>
      <c r="R129" s="49"/>
      <c r="S129" s="49">
        <f t="shared" si="154"/>
        <v>0</v>
      </c>
      <c r="T129" s="49">
        <f t="shared" si="155"/>
        <v>0</v>
      </c>
      <c r="U129" s="49"/>
      <c r="V129" s="49"/>
      <c r="W129" s="49">
        <f t="shared" si="157"/>
        <v>0</v>
      </c>
      <c r="X129" s="21"/>
    </row>
    <row r="130" spans="1:25" s="1" customFormat="1" ht="39.75" customHeight="1" x14ac:dyDescent="0.3">
      <c r="A130" s="95" t="s">
        <v>374</v>
      </c>
      <c r="B130" s="62" t="s">
        <v>339</v>
      </c>
      <c r="C130" s="63" t="s">
        <v>148</v>
      </c>
      <c r="D130" s="64">
        <f>SUM(E130:G130)</f>
        <v>1179923165</v>
      </c>
      <c r="E130" s="64">
        <v>676503922</v>
      </c>
      <c r="F130" s="64">
        <v>397226158</v>
      </c>
      <c r="G130" s="64">
        <v>106193085</v>
      </c>
      <c r="H130" s="49">
        <f>SUM(I130:K130)</f>
        <v>2726943065</v>
      </c>
      <c r="I130" s="49">
        <v>1709178200</v>
      </c>
      <c r="J130" s="49">
        <v>772339900</v>
      </c>
      <c r="K130" s="49">
        <v>245424965</v>
      </c>
      <c r="L130" s="47">
        <f>SUM(M130:O130)</f>
        <v>205635084.97999999</v>
      </c>
      <c r="M130" s="19">
        <v>114148035.86</v>
      </c>
      <c r="N130" s="19">
        <v>72979891.469999999</v>
      </c>
      <c r="O130" s="47">
        <v>18507157.649999999</v>
      </c>
      <c r="P130" s="49">
        <f t="shared" si="152"/>
        <v>17.427836920211664</v>
      </c>
      <c r="Q130" s="49">
        <f t="shared" si="153"/>
        <v>16.873226029870676</v>
      </c>
      <c r="R130" s="49">
        <f t="shared" si="160"/>
        <v>18.372378052202695</v>
      </c>
      <c r="S130" s="49">
        <f t="shared" si="154"/>
        <v>17.427836897289499</v>
      </c>
      <c r="T130" s="49">
        <f t="shared" si="155"/>
        <v>7.5408646267427661</v>
      </c>
      <c r="U130" s="49">
        <f t="shared" si="156"/>
        <v>6.6785333360792922</v>
      </c>
      <c r="V130" s="49">
        <f t="shared" si="161"/>
        <v>9.4491934794512105</v>
      </c>
      <c r="W130" s="49">
        <f t="shared" si="157"/>
        <v>7.5408618882761163</v>
      </c>
      <c r="X130" s="51"/>
    </row>
    <row r="131" spans="1:25" s="56" customFormat="1" ht="62.25" customHeight="1" x14ac:dyDescent="0.3">
      <c r="A131" s="52" t="s">
        <v>37</v>
      </c>
      <c r="B131" s="72" t="s">
        <v>236</v>
      </c>
      <c r="C131" s="65"/>
      <c r="D131" s="53">
        <f t="shared" ref="D131:G131" si="165">SUM(D132:D133)</f>
        <v>17329539.490000002</v>
      </c>
      <c r="E131" s="53">
        <f t="shared" si="165"/>
        <v>4989222.51</v>
      </c>
      <c r="F131" s="53">
        <f t="shared" si="165"/>
        <v>11713416.98</v>
      </c>
      <c r="G131" s="53">
        <f t="shared" si="165"/>
        <v>626900</v>
      </c>
      <c r="H131" s="53">
        <f t="shared" ref="H131:K131" si="166">SUM(H132:H133)</f>
        <v>37998839.490000002</v>
      </c>
      <c r="I131" s="53">
        <f t="shared" si="166"/>
        <v>5006322.51</v>
      </c>
      <c r="J131" s="53">
        <f t="shared" si="166"/>
        <v>32365616.98</v>
      </c>
      <c r="K131" s="53">
        <f t="shared" si="166"/>
        <v>626900</v>
      </c>
      <c r="L131" s="53">
        <f t="shared" ref="L131:O131" si="167">SUM(L132:L133)</f>
        <v>4807908</v>
      </c>
      <c r="M131" s="53">
        <f t="shared" si="167"/>
        <v>4338445.25</v>
      </c>
      <c r="N131" s="53">
        <f t="shared" si="167"/>
        <v>229057.76</v>
      </c>
      <c r="O131" s="53">
        <f t="shared" si="167"/>
        <v>240404.99</v>
      </c>
      <c r="P131" s="49">
        <f t="shared" si="152"/>
        <v>27.744003253949128</v>
      </c>
      <c r="Q131" s="49">
        <f t="shared" si="153"/>
        <v>86.956339215265828</v>
      </c>
      <c r="R131" s="49">
        <f t="shared" si="160"/>
        <v>1.9555161435053769</v>
      </c>
      <c r="S131" s="49">
        <f t="shared" si="154"/>
        <v>38.348219811772211</v>
      </c>
      <c r="T131" s="49">
        <f t="shared" si="155"/>
        <v>12.652775886130094</v>
      </c>
      <c r="U131" s="49">
        <f t="shared" si="156"/>
        <v>86.659324111342556</v>
      </c>
      <c r="V131" s="49">
        <f t="shared" si="161"/>
        <v>0.70771942997886894</v>
      </c>
      <c r="W131" s="49">
        <f t="shared" si="157"/>
        <v>38.348219811772211</v>
      </c>
      <c r="X131" s="55"/>
    </row>
    <row r="132" spans="1:25" s="1" customFormat="1" ht="60.75" customHeight="1" x14ac:dyDescent="0.3">
      <c r="A132" s="95" t="s">
        <v>59</v>
      </c>
      <c r="B132" s="59" t="s">
        <v>237</v>
      </c>
      <c r="C132" s="63" t="s">
        <v>5</v>
      </c>
      <c r="D132" s="64">
        <f>SUM(E132:G132)</f>
        <v>5879539.4900000002</v>
      </c>
      <c r="E132" s="64">
        <v>4989222.51</v>
      </c>
      <c r="F132" s="64">
        <v>263416.98</v>
      </c>
      <c r="G132" s="64">
        <v>626900</v>
      </c>
      <c r="H132" s="49">
        <f>SUM(I132:K132)</f>
        <v>5879539.4900000002</v>
      </c>
      <c r="I132" s="49">
        <v>4989222.51</v>
      </c>
      <c r="J132" s="49">
        <v>263416.98</v>
      </c>
      <c r="K132" s="49">
        <v>626900</v>
      </c>
      <c r="L132" s="19">
        <f>SUM(M132:O132)</f>
        <v>4807908</v>
      </c>
      <c r="M132" s="19">
        <v>4338445.25</v>
      </c>
      <c r="N132" s="19">
        <v>229057.76</v>
      </c>
      <c r="O132" s="19">
        <v>240404.99</v>
      </c>
      <c r="P132" s="49">
        <f t="shared" ref="P122:P185" si="168">L132/D132*100</f>
        <v>81.773547200037598</v>
      </c>
      <c r="Q132" s="49">
        <f t="shared" ref="Q122:Q185" si="169">M132/E132*100</f>
        <v>86.956339215265828</v>
      </c>
      <c r="R132" s="49">
        <f t="shared" ref="R127:R177" si="170">N132/F132*100</f>
        <v>86.956338198091871</v>
      </c>
      <c r="S132" s="49">
        <f t="shared" ref="S122:S185" si="171">O132/G132*100</f>
        <v>38.348219811772211</v>
      </c>
      <c r="T132" s="49">
        <f t="shared" si="155"/>
        <v>81.773547200037598</v>
      </c>
      <c r="U132" s="49">
        <f t="shared" si="156"/>
        <v>86.956339215265828</v>
      </c>
      <c r="V132" s="49">
        <f t="shared" si="161"/>
        <v>86.956338198091871</v>
      </c>
      <c r="W132" s="49">
        <f t="shared" si="157"/>
        <v>38.348219811772211</v>
      </c>
      <c r="X132" s="21"/>
    </row>
    <row r="133" spans="1:25" s="1" customFormat="1" ht="24.75" customHeight="1" x14ac:dyDescent="0.3">
      <c r="A133" s="95" t="s">
        <v>239</v>
      </c>
      <c r="B133" s="59" t="s">
        <v>238</v>
      </c>
      <c r="C133" s="63" t="s">
        <v>3</v>
      </c>
      <c r="D133" s="64">
        <f>SUM(E133:G133)</f>
        <v>11450000</v>
      </c>
      <c r="E133" s="64">
        <v>0</v>
      </c>
      <c r="F133" s="64">
        <v>11450000</v>
      </c>
      <c r="G133" s="64">
        <v>0</v>
      </c>
      <c r="H133" s="49">
        <f>SUM(I133:K133)</f>
        <v>32119300</v>
      </c>
      <c r="I133" s="49">
        <v>17100</v>
      </c>
      <c r="J133" s="49">
        <v>32102200</v>
      </c>
      <c r="K133" s="49">
        <v>0</v>
      </c>
      <c r="L133" s="19">
        <f>SUM(M133:O133)</f>
        <v>0</v>
      </c>
      <c r="M133" s="19">
        <v>0</v>
      </c>
      <c r="N133" s="19">
        <v>0</v>
      </c>
      <c r="O133" s="19">
        <v>0</v>
      </c>
      <c r="P133" s="49">
        <f t="shared" ref="P133:P196" si="172">L133/D133*100</f>
        <v>0</v>
      </c>
      <c r="Q133" s="49"/>
      <c r="R133" s="49">
        <f t="shared" ref="R133:R196" si="173">N133/F133*100</f>
        <v>0</v>
      </c>
      <c r="S133" s="49"/>
      <c r="T133" s="49">
        <f t="shared" si="155"/>
        <v>0</v>
      </c>
      <c r="U133" s="49">
        <f t="shared" si="156"/>
        <v>0</v>
      </c>
      <c r="V133" s="49">
        <f t="shared" si="161"/>
        <v>0</v>
      </c>
      <c r="W133" s="49"/>
      <c r="X133" s="59"/>
    </row>
    <row r="134" spans="1:25" s="56" customFormat="1" ht="40.5" customHeight="1" x14ac:dyDescent="0.3">
      <c r="A134" s="52" t="s">
        <v>240</v>
      </c>
      <c r="B134" s="58" t="s">
        <v>45</v>
      </c>
      <c r="C134" s="54"/>
      <c r="D134" s="54">
        <f t="shared" ref="D134:O134" si="174">SUM(D135:D135)</f>
        <v>89063463</v>
      </c>
      <c r="E134" s="54">
        <f t="shared" si="174"/>
        <v>0</v>
      </c>
      <c r="F134" s="54">
        <f t="shared" si="174"/>
        <v>0</v>
      </c>
      <c r="G134" s="54">
        <f t="shared" si="174"/>
        <v>89063463</v>
      </c>
      <c r="H134" s="54">
        <f t="shared" si="174"/>
        <v>119756923</v>
      </c>
      <c r="I134" s="54">
        <f t="shared" si="174"/>
        <v>0</v>
      </c>
      <c r="J134" s="54">
        <f t="shared" si="174"/>
        <v>0</v>
      </c>
      <c r="K134" s="54">
        <f t="shared" si="174"/>
        <v>119756923</v>
      </c>
      <c r="L134" s="54">
        <f t="shared" si="174"/>
        <v>47876662.649999999</v>
      </c>
      <c r="M134" s="54">
        <f t="shared" si="174"/>
        <v>0</v>
      </c>
      <c r="N134" s="54">
        <f t="shared" si="174"/>
        <v>0</v>
      </c>
      <c r="O134" s="54">
        <f t="shared" si="174"/>
        <v>47876662.649999999</v>
      </c>
      <c r="P134" s="49">
        <f t="shared" si="172"/>
        <v>53.75567155972815</v>
      </c>
      <c r="Q134" s="49"/>
      <c r="R134" s="49"/>
      <c r="S134" s="49">
        <f t="shared" ref="S133:S196" si="175">O134/G134*100</f>
        <v>53.75567155972815</v>
      </c>
      <c r="T134" s="49">
        <f t="shared" si="155"/>
        <v>39.978200383455075</v>
      </c>
      <c r="U134" s="49"/>
      <c r="V134" s="49"/>
      <c r="W134" s="49">
        <f t="shared" si="157"/>
        <v>39.978200383455075</v>
      </c>
      <c r="X134" s="55"/>
    </row>
    <row r="135" spans="1:25" s="1" customFormat="1" ht="23.25" customHeight="1" x14ac:dyDescent="0.3">
      <c r="A135" s="95" t="s">
        <v>241</v>
      </c>
      <c r="B135" s="59" t="s">
        <v>209</v>
      </c>
      <c r="C135" s="63" t="s">
        <v>149</v>
      </c>
      <c r="D135" s="64">
        <f>SUM(E135:G135)</f>
        <v>89063463</v>
      </c>
      <c r="E135" s="64">
        <v>0</v>
      </c>
      <c r="F135" s="64">
        <v>0</v>
      </c>
      <c r="G135" s="64">
        <v>89063463</v>
      </c>
      <c r="H135" s="49">
        <f>SUM(I135:K135)</f>
        <v>119756923</v>
      </c>
      <c r="I135" s="49">
        <v>0</v>
      </c>
      <c r="J135" s="49">
        <v>0</v>
      </c>
      <c r="K135" s="49">
        <v>119756923</v>
      </c>
      <c r="L135" s="19">
        <f>SUM(M135:O135)</f>
        <v>47876662.649999999</v>
      </c>
      <c r="M135" s="19">
        <v>0</v>
      </c>
      <c r="N135" s="19">
        <v>0</v>
      </c>
      <c r="O135" s="19">
        <v>47876662.649999999</v>
      </c>
      <c r="P135" s="49">
        <f t="shared" si="172"/>
        <v>53.75567155972815</v>
      </c>
      <c r="Q135" s="49"/>
      <c r="R135" s="49"/>
      <c r="S135" s="49">
        <f t="shared" si="175"/>
        <v>53.75567155972815</v>
      </c>
      <c r="T135" s="49">
        <f t="shared" si="155"/>
        <v>39.978200383455075</v>
      </c>
      <c r="U135" s="49"/>
      <c r="V135" s="49"/>
      <c r="W135" s="49">
        <f t="shared" si="157"/>
        <v>39.978200383455075</v>
      </c>
      <c r="X135" s="21"/>
    </row>
    <row r="136" spans="1:25" s="1" customFormat="1" ht="66" customHeight="1" x14ac:dyDescent="0.3">
      <c r="A136" s="52" t="s">
        <v>80</v>
      </c>
      <c r="B136" s="138" t="s">
        <v>293</v>
      </c>
      <c r="C136" s="138"/>
      <c r="D136" s="53">
        <f t="shared" ref="D136:O136" si="176">D137+D142</f>
        <v>7755637</v>
      </c>
      <c r="E136" s="53">
        <f t="shared" si="176"/>
        <v>51600</v>
      </c>
      <c r="F136" s="53">
        <f t="shared" si="176"/>
        <v>0</v>
      </c>
      <c r="G136" s="53">
        <f t="shared" si="176"/>
        <v>7704037</v>
      </c>
      <c r="H136" s="53">
        <f t="shared" si="176"/>
        <v>9071195</v>
      </c>
      <c r="I136" s="53">
        <f t="shared" si="176"/>
        <v>96400</v>
      </c>
      <c r="J136" s="53">
        <f t="shared" si="176"/>
        <v>0</v>
      </c>
      <c r="K136" s="53">
        <f t="shared" si="176"/>
        <v>8974795</v>
      </c>
      <c r="L136" s="53">
        <f t="shared" si="176"/>
        <v>884856.83</v>
      </c>
      <c r="M136" s="53">
        <f t="shared" si="176"/>
        <v>0</v>
      </c>
      <c r="N136" s="53">
        <f t="shared" si="176"/>
        <v>0</v>
      </c>
      <c r="O136" s="53">
        <f t="shared" si="176"/>
        <v>884856.83</v>
      </c>
      <c r="P136" s="49">
        <f t="shared" si="172"/>
        <v>11.409208940542214</v>
      </c>
      <c r="Q136" s="49">
        <f t="shared" ref="Q133:Q196" si="177">M136/E136*100</f>
        <v>0</v>
      </c>
      <c r="R136" s="49"/>
      <c r="S136" s="49">
        <f t="shared" si="175"/>
        <v>11.485625393543671</v>
      </c>
      <c r="T136" s="49">
        <f t="shared" si="155"/>
        <v>9.7545784210349353</v>
      </c>
      <c r="U136" s="49">
        <f t="shared" si="156"/>
        <v>0</v>
      </c>
      <c r="V136" s="49"/>
      <c r="W136" s="49">
        <f t="shared" si="157"/>
        <v>9.8593542248040205</v>
      </c>
      <c r="X136" s="50">
        <f>T136/H136*100</f>
        <v>1.0753355452104089E-4</v>
      </c>
    </row>
    <row r="137" spans="1:25" s="56" customFormat="1" ht="27" customHeight="1" x14ac:dyDescent="0.3">
      <c r="A137" s="52" t="s">
        <v>81</v>
      </c>
      <c r="B137" s="72" t="s">
        <v>55</v>
      </c>
      <c r="C137" s="65"/>
      <c r="D137" s="53">
        <f>SUM(D138:D141)</f>
        <v>7330737</v>
      </c>
      <c r="E137" s="53">
        <f t="shared" ref="E137:O137" si="178">SUM(E138:E141)</f>
        <v>51600</v>
      </c>
      <c r="F137" s="53">
        <f t="shared" si="178"/>
        <v>0</v>
      </c>
      <c r="G137" s="53">
        <f t="shared" si="178"/>
        <v>7279137</v>
      </c>
      <c r="H137" s="53">
        <f t="shared" si="178"/>
        <v>8646295</v>
      </c>
      <c r="I137" s="53">
        <f t="shared" si="178"/>
        <v>96400</v>
      </c>
      <c r="J137" s="53">
        <f t="shared" si="178"/>
        <v>0</v>
      </c>
      <c r="K137" s="53">
        <f t="shared" si="178"/>
        <v>8549895</v>
      </c>
      <c r="L137" s="53">
        <f t="shared" si="178"/>
        <v>830018.83</v>
      </c>
      <c r="M137" s="53">
        <f t="shared" si="178"/>
        <v>0</v>
      </c>
      <c r="N137" s="53">
        <f t="shared" si="178"/>
        <v>0</v>
      </c>
      <c r="O137" s="53">
        <f t="shared" si="178"/>
        <v>830018.83</v>
      </c>
      <c r="P137" s="49">
        <f t="shared" si="172"/>
        <v>11.322447251892953</v>
      </c>
      <c r="Q137" s="49">
        <f t="shared" si="177"/>
        <v>0</v>
      </c>
      <c r="R137" s="49"/>
      <c r="S137" s="49">
        <f t="shared" si="175"/>
        <v>11.402709277212395</v>
      </c>
      <c r="T137" s="49">
        <f t="shared" si="155"/>
        <v>9.5997051916456702</v>
      </c>
      <c r="U137" s="49">
        <f t="shared" si="156"/>
        <v>0</v>
      </c>
      <c r="V137" s="49"/>
      <c r="W137" s="49">
        <f t="shared" si="157"/>
        <v>9.7079417934372287</v>
      </c>
      <c r="X137" s="55"/>
    </row>
    <row r="138" spans="1:25" s="1" customFormat="1" ht="24.75" customHeight="1" x14ac:dyDescent="0.3">
      <c r="A138" s="95" t="s">
        <v>154</v>
      </c>
      <c r="B138" s="62" t="s">
        <v>135</v>
      </c>
      <c r="C138" s="63" t="s">
        <v>28</v>
      </c>
      <c r="D138" s="64">
        <f>SUM(E138:G138)</f>
        <v>73800</v>
      </c>
      <c r="E138" s="64">
        <v>51600</v>
      </c>
      <c r="F138" s="64">
        <v>0</v>
      </c>
      <c r="G138" s="64">
        <v>22200</v>
      </c>
      <c r="H138" s="49">
        <f>SUM(I138:K138)</f>
        <v>137800</v>
      </c>
      <c r="I138" s="49">
        <v>96400</v>
      </c>
      <c r="J138" s="49">
        <v>0</v>
      </c>
      <c r="K138" s="49">
        <v>41400</v>
      </c>
      <c r="L138" s="50">
        <f>SUM(M138:O138)</f>
        <v>0</v>
      </c>
      <c r="M138" s="50">
        <v>0</v>
      </c>
      <c r="N138" s="50">
        <v>0</v>
      </c>
      <c r="O138" s="50">
        <v>0</v>
      </c>
      <c r="P138" s="49">
        <f t="shared" si="172"/>
        <v>0</v>
      </c>
      <c r="Q138" s="49">
        <f t="shared" si="177"/>
        <v>0</v>
      </c>
      <c r="R138" s="49"/>
      <c r="S138" s="49">
        <f t="shared" si="175"/>
        <v>0</v>
      </c>
      <c r="T138" s="49">
        <f t="shared" si="155"/>
        <v>0</v>
      </c>
      <c r="U138" s="49">
        <f t="shared" si="156"/>
        <v>0</v>
      </c>
      <c r="V138" s="49"/>
      <c r="W138" s="49">
        <f t="shared" si="157"/>
        <v>0</v>
      </c>
      <c r="X138" s="59"/>
    </row>
    <row r="139" spans="1:25" s="1" customFormat="1" ht="116.25" customHeight="1" x14ac:dyDescent="0.3">
      <c r="A139" s="102" t="s">
        <v>82</v>
      </c>
      <c r="B139" s="124" t="s">
        <v>186</v>
      </c>
      <c r="C139" s="63" t="s">
        <v>3</v>
      </c>
      <c r="D139" s="64">
        <f>SUM(E139:G139)</f>
        <v>1955154</v>
      </c>
      <c r="E139" s="64">
        <v>0</v>
      </c>
      <c r="F139" s="64">
        <v>0</v>
      </c>
      <c r="G139" s="64">
        <v>1955154</v>
      </c>
      <c r="H139" s="49">
        <f>SUM(I139:K139)</f>
        <v>3206712</v>
      </c>
      <c r="I139" s="49">
        <v>0</v>
      </c>
      <c r="J139" s="49">
        <v>0</v>
      </c>
      <c r="K139" s="49">
        <v>3206712</v>
      </c>
      <c r="L139" s="50">
        <f>SUM(M139:O139)</f>
        <v>830018.83</v>
      </c>
      <c r="M139" s="50">
        <v>0</v>
      </c>
      <c r="N139" s="50">
        <v>0</v>
      </c>
      <c r="O139" s="50">
        <v>830018.83</v>
      </c>
      <c r="P139" s="49">
        <f t="shared" si="172"/>
        <v>42.452862025190854</v>
      </c>
      <c r="Q139" s="49"/>
      <c r="R139" s="49"/>
      <c r="S139" s="49">
        <f t="shared" si="175"/>
        <v>42.452862025190854</v>
      </c>
      <c r="T139" s="49">
        <f t="shared" si="155"/>
        <v>25.883797172929778</v>
      </c>
      <c r="U139" s="49"/>
      <c r="V139" s="49"/>
      <c r="W139" s="49">
        <f t="shared" si="157"/>
        <v>25.883797172929778</v>
      </c>
      <c r="X139" s="59"/>
      <c r="Y139" s="125"/>
    </row>
    <row r="140" spans="1:25" s="1" customFormat="1" ht="66" customHeight="1" x14ac:dyDescent="0.3">
      <c r="A140" s="95" t="s">
        <v>377</v>
      </c>
      <c r="B140" s="124" t="s">
        <v>375</v>
      </c>
      <c r="C140" s="63" t="s">
        <v>28</v>
      </c>
      <c r="D140" s="64">
        <f t="shared" ref="D140:D141" si="179">SUM(E140:G140)</f>
        <v>44265</v>
      </c>
      <c r="E140" s="64">
        <v>0</v>
      </c>
      <c r="F140" s="64">
        <v>0</v>
      </c>
      <c r="G140" s="64">
        <v>44265</v>
      </c>
      <c r="H140" s="49">
        <f t="shared" ref="H140:H141" si="180">SUM(I140:K140)</f>
        <v>44265</v>
      </c>
      <c r="I140" s="49">
        <v>0</v>
      </c>
      <c r="J140" s="49">
        <v>0</v>
      </c>
      <c r="K140" s="49">
        <v>44265</v>
      </c>
      <c r="L140" s="50">
        <f t="shared" ref="L140:L141" si="181">SUM(M140:O140)</f>
        <v>0</v>
      </c>
      <c r="M140" s="50">
        <v>0</v>
      </c>
      <c r="N140" s="50">
        <v>0</v>
      </c>
      <c r="O140" s="50">
        <v>0</v>
      </c>
      <c r="P140" s="49">
        <f t="shared" si="172"/>
        <v>0</v>
      </c>
      <c r="Q140" s="49"/>
      <c r="R140" s="49"/>
      <c r="S140" s="49">
        <f t="shared" si="175"/>
        <v>0</v>
      </c>
      <c r="T140" s="49">
        <f t="shared" si="155"/>
        <v>0</v>
      </c>
      <c r="U140" s="49"/>
      <c r="V140" s="49"/>
      <c r="W140" s="49">
        <f t="shared" si="157"/>
        <v>0</v>
      </c>
      <c r="X140" s="59"/>
      <c r="Y140" s="125"/>
    </row>
    <row r="141" spans="1:25" s="1" customFormat="1" ht="43.5" customHeight="1" x14ac:dyDescent="0.3">
      <c r="A141" s="102" t="s">
        <v>378</v>
      </c>
      <c r="B141" s="124" t="s">
        <v>376</v>
      </c>
      <c r="C141" s="63" t="s">
        <v>148</v>
      </c>
      <c r="D141" s="64">
        <f t="shared" si="179"/>
        <v>5257518</v>
      </c>
      <c r="E141" s="64">
        <v>0</v>
      </c>
      <c r="F141" s="64">
        <v>0</v>
      </c>
      <c r="G141" s="64">
        <v>5257518</v>
      </c>
      <c r="H141" s="49">
        <f t="shared" si="180"/>
        <v>5257518</v>
      </c>
      <c r="I141" s="49">
        <v>0</v>
      </c>
      <c r="J141" s="49">
        <v>0</v>
      </c>
      <c r="K141" s="49">
        <v>5257518</v>
      </c>
      <c r="L141" s="50">
        <f t="shared" si="181"/>
        <v>0</v>
      </c>
      <c r="M141" s="50">
        <v>0</v>
      </c>
      <c r="N141" s="50">
        <v>0</v>
      </c>
      <c r="O141" s="50">
        <v>0</v>
      </c>
      <c r="P141" s="49">
        <f t="shared" si="172"/>
        <v>0</v>
      </c>
      <c r="Q141" s="49"/>
      <c r="R141" s="49"/>
      <c r="S141" s="49">
        <f t="shared" si="175"/>
        <v>0</v>
      </c>
      <c r="T141" s="49">
        <f t="shared" si="155"/>
        <v>0</v>
      </c>
      <c r="U141" s="49"/>
      <c r="V141" s="49"/>
      <c r="W141" s="49">
        <f t="shared" si="157"/>
        <v>0</v>
      </c>
      <c r="X141" s="59"/>
      <c r="Y141" s="125"/>
    </row>
    <row r="142" spans="1:25" s="56" customFormat="1" ht="42" customHeight="1" x14ac:dyDescent="0.3">
      <c r="A142" s="81" t="s">
        <v>285</v>
      </c>
      <c r="B142" s="82" t="s">
        <v>284</v>
      </c>
      <c r="C142" s="65"/>
      <c r="D142" s="53">
        <f>D143+D144+D145</f>
        <v>424900</v>
      </c>
      <c r="E142" s="53">
        <f t="shared" ref="E142:O142" si="182">E143+E144+E145</f>
        <v>0</v>
      </c>
      <c r="F142" s="53">
        <f t="shared" si="182"/>
        <v>0</v>
      </c>
      <c r="G142" s="53">
        <f t="shared" si="182"/>
        <v>424900</v>
      </c>
      <c r="H142" s="53">
        <f t="shared" si="182"/>
        <v>424900</v>
      </c>
      <c r="I142" s="53">
        <f t="shared" si="182"/>
        <v>0</v>
      </c>
      <c r="J142" s="53">
        <f t="shared" si="182"/>
        <v>0</v>
      </c>
      <c r="K142" s="53">
        <f t="shared" si="182"/>
        <v>424900</v>
      </c>
      <c r="L142" s="53">
        <f t="shared" si="182"/>
        <v>54838</v>
      </c>
      <c r="M142" s="53">
        <f t="shared" si="182"/>
        <v>0</v>
      </c>
      <c r="N142" s="53">
        <f t="shared" si="182"/>
        <v>0</v>
      </c>
      <c r="O142" s="53">
        <f t="shared" si="182"/>
        <v>54838</v>
      </c>
      <c r="P142" s="49">
        <f t="shared" si="172"/>
        <v>12.906095551894564</v>
      </c>
      <c r="Q142" s="49"/>
      <c r="R142" s="49"/>
      <c r="S142" s="49">
        <f t="shared" si="175"/>
        <v>12.906095551894564</v>
      </c>
      <c r="T142" s="49">
        <f t="shared" si="155"/>
        <v>12.906095551894564</v>
      </c>
      <c r="U142" s="49"/>
      <c r="V142" s="49"/>
      <c r="W142" s="49">
        <f t="shared" si="157"/>
        <v>12.906095551894564</v>
      </c>
      <c r="X142" s="58"/>
      <c r="Y142" s="83"/>
    </row>
    <row r="143" spans="1:25" s="1" customFormat="1" ht="37.5" customHeight="1" x14ac:dyDescent="0.3">
      <c r="A143" s="102" t="s">
        <v>287</v>
      </c>
      <c r="B143" s="104" t="s">
        <v>340</v>
      </c>
      <c r="C143" s="63" t="s">
        <v>28</v>
      </c>
      <c r="D143" s="64">
        <f>SUM(E143:G143)</f>
        <v>177200</v>
      </c>
      <c r="E143" s="64">
        <v>0</v>
      </c>
      <c r="F143" s="64">
        <v>0</v>
      </c>
      <c r="G143" s="64">
        <v>177200</v>
      </c>
      <c r="H143" s="49">
        <f>SUM(I143:K143)</f>
        <v>177200</v>
      </c>
      <c r="I143" s="49">
        <v>0</v>
      </c>
      <c r="J143" s="49">
        <v>0</v>
      </c>
      <c r="K143" s="49">
        <v>177200</v>
      </c>
      <c r="L143" s="50">
        <f>SUM(M143:O143)</f>
        <v>9000</v>
      </c>
      <c r="M143" s="50">
        <v>0</v>
      </c>
      <c r="N143" s="50">
        <v>0</v>
      </c>
      <c r="O143" s="50">
        <v>9000</v>
      </c>
      <c r="P143" s="49">
        <f t="shared" si="172"/>
        <v>5.0790067720090297</v>
      </c>
      <c r="Q143" s="49"/>
      <c r="R143" s="49"/>
      <c r="S143" s="49">
        <f t="shared" si="175"/>
        <v>5.0790067720090297</v>
      </c>
      <c r="T143" s="49">
        <f t="shared" si="155"/>
        <v>5.0790067720090297</v>
      </c>
      <c r="U143" s="49"/>
      <c r="V143" s="49"/>
      <c r="W143" s="49">
        <f t="shared" si="157"/>
        <v>5.0790067720090297</v>
      </c>
      <c r="X143" s="59"/>
      <c r="Y143" s="125"/>
    </row>
    <row r="144" spans="1:25" s="1" customFormat="1" ht="42" customHeight="1" x14ac:dyDescent="0.3">
      <c r="A144" s="102" t="s">
        <v>342</v>
      </c>
      <c r="B144" s="104" t="s">
        <v>286</v>
      </c>
      <c r="C144" s="63" t="s">
        <v>155</v>
      </c>
      <c r="D144" s="64">
        <f t="shared" ref="D144:D145" si="183">SUM(E144:G144)</f>
        <v>126443</v>
      </c>
      <c r="E144" s="64">
        <v>0</v>
      </c>
      <c r="F144" s="64">
        <v>0</v>
      </c>
      <c r="G144" s="64">
        <v>126443</v>
      </c>
      <c r="H144" s="49">
        <f t="shared" ref="H144:H145" si="184">SUM(I144:K144)</f>
        <v>126443</v>
      </c>
      <c r="I144" s="49">
        <v>0</v>
      </c>
      <c r="J144" s="49">
        <v>0</v>
      </c>
      <c r="K144" s="49">
        <v>126443</v>
      </c>
      <c r="L144" s="50">
        <f>SUM(M144:O144)</f>
        <v>45838</v>
      </c>
      <c r="M144" s="50">
        <v>0</v>
      </c>
      <c r="N144" s="50">
        <v>0</v>
      </c>
      <c r="O144" s="50">
        <v>45838</v>
      </c>
      <c r="P144" s="49">
        <f t="shared" si="172"/>
        <v>36.251907974344171</v>
      </c>
      <c r="Q144" s="49"/>
      <c r="R144" s="49"/>
      <c r="S144" s="49">
        <f t="shared" si="175"/>
        <v>36.251907974344171</v>
      </c>
      <c r="T144" s="49">
        <f t="shared" si="155"/>
        <v>36.251907974344171</v>
      </c>
      <c r="U144" s="49"/>
      <c r="V144" s="49"/>
      <c r="W144" s="49">
        <f t="shared" si="157"/>
        <v>36.251907974344171</v>
      </c>
      <c r="X144" s="59"/>
      <c r="Y144" s="125"/>
    </row>
    <row r="145" spans="1:25" s="1" customFormat="1" ht="60.75" customHeight="1" x14ac:dyDescent="0.3">
      <c r="A145" s="102" t="s">
        <v>343</v>
      </c>
      <c r="B145" s="104" t="s">
        <v>341</v>
      </c>
      <c r="C145" s="63" t="s">
        <v>6</v>
      </c>
      <c r="D145" s="64">
        <f t="shared" si="183"/>
        <v>121257</v>
      </c>
      <c r="E145" s="64">
        <v>0</v>
      </c>
      <c r="F145" s="64">
        <v>0</v>
      </c>
      <c r="G145" s="64">
        <v>121257</v>
      </c>
      <c r="H145" s="49">
        <f t="shared" si="184"/>
        <v>121257</v>
      </c>
      <c r="I145" s="49">
        <v>0</v>
      </c>
      <c r="J145" s="49">
        <v>0</v>
      </c>
      <c r="K145" s="49">
        <v>121257</v>
      </c>
      <c r="L145" s="50">
        <f>SUM(M145:O145)</f>
        <v>0</v>
      </c>
      <c r="M145" s="50">
        <v>0</v>
      </c>
      <c r="N145" s="50">
        <v>0</v>
      </c>
      <c r="O145" s="50">
        <v>0</v>
      </c>
      <c r="P145" s="49">
        <f t="shared" si="172"/>
        <v>0</v>
      </c>
      <c r="Q145" s="49"/>
      <c r="R145" s="49"/>
      <c r="S145" s="49">
        <f t="shared" si="175"/>
        <v>0</v>
      </c>
      <c r="T145" s="49">
        <f t="shared" si="155"/>
        <v>0</v>
      </c>
      <c r="U145" s="49"/>
      <c r="V145" s="49"/>
      <c r="W145" s="49">
        <f t="shared" si="157"/>
        <v>0</v>
      </c>
      <c r="X145" s="59"/>
      <c r="Y145" s="125"/>
    </row>
    <row r="146" spans="1:25" s="1" customFormat="1" ht="45.75" customHeight="1" x14ac:dyDescent="0.3">
      <c r="A146" s="52" t="s">
        <v>83</v>
      </c>
      <c r="B146" s="142" t="s">
        <v>244</v>
      </c>
      <c r="C146" s="142"/>
      <c r="D146" s="53">
        <f t="shared" ref="D146:O146" si="185">D147+D151</f>
        <v>451100</v>
      </c>
      <c r="E146" s="53">
        <f t="shared" si="185"/>
        <v>86600</v>
      </c>
      <c r="F146" s="53">
        <f t="shared" si="185"/>
        <v>0</v>
      </c>
      <c r="G146" s="53">
        <f t="shared" si="185"/>
        <v>364500</v>
      </c>
      <c r="H146" s="53">
        <f t="shared" si="185"/>
        <v>660000</v>
      </c>
      <c r="I146" s="53">
        <f t="shared" si="185"/>
        <v>106600</v>
      </c>
      <c r="J146" s="53">
        <f t="shared" si="185"/>
        <v>0</v>
      </c>
      <c r="K146" s="53">
        <f t="shared" si="185"/>
        <v>553400</v>
      </c>
      <c r="L146" s="53">
        <f t="shared" si="185"/>
        <v>328156.5</v>
      </c>
      <c r="M146" s="53">
        <f t="shared" si="185"/>
        <v>53625</v>
      </c>
      <c r="N146" s="53">
        <f t="shared" si="185"/>
        <v>0</v>
      </c>
      <c r="O146" s="53">
        <f t="shared" si="185"/>
        <v>274531.5</v>
      </c>
      <c r="P146" s="49">
        <f t="shared" si="172"/>
        <v>72.745843493682102</v>
      </c>
      <c r="Q146" s="49">
        <f t="shared" si="177"/>
        <v>61.922632794457279</v>
      </c>
      <c r="R146" s="49"/>
      <c r="S146" s="49">
        <f t="shared" si="175"/>
        <v>75.317283950617281</v>
      </c>
      <c r="T146" s="49">
        <f t="shared" si="155"/>
        <v>49.720681818181816</v>
      </c>
      <c r="U146" s="49">
        <f t="shared" si="156"/>
        <v>50.304878048780488</v>
      </c>
      <c r="V146" s="49"/>
      <c r="W146" s="49">
        <f t="shared" si="157"/>
        <v>49.608149620527648</v>
      </c>
      <c r="X146" s="21"/>
    </row>
    <row r="147" spans="1:25" s="1" customFormat="1" ht="134.25" customHeight="1" x14ac:dyDescent="0.3">
      <c r="A147" s="81" t="s">
        <v>84</v>
      </c>
      <c r="B147" s="84" t="s">
        <v>302</v>
      </c>
      <c r="C147" s="115"/>
      <c r="D147" s="53">
        <f t="shared" ref="D147:O147" si="186">SUM(D148:D150)</f>
        <v>171000</v>
      </c>
      <c r="E147" s="53">
        <f t="shared" si="186"/>
        <v>26600</v>
      </c>
      <c r="F147" s="53">
        <f t="shared" si="186"/>
        <v>0</v>
      </c>
      <c r="G147" s="53">
        <f t="shared" si="186"/>
        <v>144400</v>
      </c>
      <c r="H147" s="53">
        <f t="shared" si="186"/>
        <v>259900</v>
      </c>
      <c r="I147" s="53">
        <f t="shared" si="186"/>
        <v>26600</v>
      </c>
      <c r="J147" s="53">
        <f t="shared" si="186"/>
        <v>0</v>
      </c>
      <c r="K147" s="53">
        <f t="shared" si="186"/>
        <v>233300</v>
      </c>
      <c r="L147" s="53">
        <f t="shared" si="186"/>
        <v>154556.5</v>
      </c>
      <c r="M147" s="53">
        <f t="shared" si="186"/>
        <v>20025</v>
      </c>
      <c r="N147" s="53">
        <f t="shared" si="186"/>
        <v>0</v>
      </c>
      <c r="O147" s="53">
        <f t="shared" si="186"/>
        <v>134531.5</v>
      </c>
      <c r="P147" s="49">
        <f t="shared" si="172"/>
        <v>90.383918128654969</v>
      </c>
      <c r="Q147" s="49">
        <f t="shared" si="177"/>
        <v>75.281954887218049</v>
      </c>
      <c r="R147" s="49"/>
      <c r="S147" s="49">
        <f t="shared" si="175"/>
        <v>93.16585872576178</v>
      </c>
      <c r="T147" s="49">
        <f t="shared" si="155"/>
        <v>59.467679876875721</v>
      </c>
      <c r="U147" s="49">
        <f t="shared" si="156"/>
        <v>75.281954887218049</v>
      </c>
      <c r="V147" s="49"/>
      <c r="W147" s="49">
        <f t="shared" si="157"/>
        <v>57.664594942134592</v>
      </c>
      <c r="X147" s="21"/>
    </row>
    <row r="148" spans="1:25" s="1" customFormat="1" ht="42.75" customHeight="1" x14ac:dyDescent="0.3">
      <c r="A148" s="102" t="s">
        <v>304</v>
      </c>
      <c r="B148" s="126" t="s">
        <v>303</v>
      </c>
      <c r="C148" s="127" t="s">
        <v>5</v>
      </c>
      <c r="D148" s="49">
        <f>SUM(E148:G148)</f>
        <v>66500</v>
      </c>
      <c r="E148" s="49">
        <v>26600</v>
      </c>
      <c r="F148" s="49">
        <v>0</v>
      </c>
      <c r="G148" s="49">
        <v>39900</v>
      </c>
      <c r="H148" s="49">
        <f>SUM(I148:K148)</f>
        <v>66500</v>
      </c>
      <c r="I148" s="49">
        <v>26600</v>
      </c>
      <c r="J148" s="49">
        <v>0</v>
      </c>
      <c r="K148" s="49">
        <v>39900</v>
      </c>
      <c r="L148" s="49">
        <f>SUM(M148:O148)</f>
        <v>50062.5</v>
      </c>
      <c r="M148" s="49">
        <v>20025</v>
      </c>
      <c r="N148" s="49">
        <v>0</v>
      </c>
      <c r="O148" s="49">
        <v>30037.5</v>
      </c>
      <c r="P148" s="49">
        <f t="shared" si="172"/>
        <v>75.281954887218049</v>
      </c>
      <c r="Q148" s="49">
        <f t="shared" si="177"/>
        <v>75.281954887218049</v>
      </c>
      <c r="R148" s="49"/>
      <c r="S148" s="49">
        <f t="shared" si="175"/>
        <v>75.281954887218049</v>
      </c>
      <c r="T148" s="49">
        <f t="shared" si="155"/>
        <v>75.281954887218049</v>
      </c>
      <c r="U148" s="49">
        <f t="shared" si="156"/>
        <v>75.281954887218049</v>
      </c>
      <c r="V148" s="49"/>
      <c r="W148" s="49">
        <f t="shared" si="157"/>
        <v>75.281954887218049</v>
      </c>
      <c r="X148" s="21"/>
    </row>
    <row r="149" spans="1:25" s="1" customFormat="1" ht="23.25" customHeight="1" x14ac:dyDescent="0.3">
      <c r="A149" s="95" t="s">
        <v>306</v>
      </c>
      <c r="B149" s="62" t="s">
        <v>305</v>
      </c>
      <c r="C149" s="18" t="s">
        <v>155</v>
      </c>
      <c r="D149" s="45">
        <f>SUM(E149:G149)</f>
        <v>0</v>
      </c>
      <c r="E149" s="45">
        <v>0</v>
      </c>
      <c r="F149" s="45">
        <v>0</v>
      </c>
      <c r="G149" s="45">
        <v>0</v>
      </c>
      <c r="H149" s="19">
        <f>SUM(I149:K149)</f>
        <v>88900</v>
      </c>
      <c r="I149" s="19">
        <v>0</v>
      </c>
      <c r="J149" s="19">
        <v>0</v>
      </c>
      <c r="K149" s="19">
        <v>88900</v>
      </c>
      <c r="L149" s="49">
        <f>SUM(M149:O149)</f>
        <v>0</v>
      </c>
      <c r="M149" s="49">
        <v>0</v>
      </c>
      <c r="N149" s="49">
        <v>0</v>
      </c>
      <c r="O149" s="49">
        <v>0</v>
      </c>
      <c r="P149" s="49"/>
      <c r="Q149" s="49"/>
      <c r="R149" s="49"/>
      <c r="S149" s="49"/>
      <c r="T149" s="49">
        <f t="shared" si="155"/>
        <v>0</v>
      </c>
      <c r="U149" s="49"/>
      <c r="V149" s="49"/>
      <c r="W149" s="49">
        <f t="shared" si="157"/>
        <v>0</v>
      </c>
      <c r="X149" s="21"/>
    </row>
    <row r="150" spans="1:25" s="1" customFormat="1" ht="37.5" x14ac:dyDescent="0.3">
      <c r="A150" s="95" t="s">
        <v>307</v>
      </c>
      <c r="B150" s="105" t="s">
        <v>308</v>
      </c>
      <c r="C150" s="63" t="s">
        <v>28</v>
      </c>
      <c r="D150" s="45">
        <f>SUM(E150:G150)</f>
        <v>104500</v>
      </c>
      <c r="E150" s="45">
        <v>0</v>
      </c>
      <c r="F150" s="45">
        <v>0</v>
      </c>
      <c r="G150" s="45">
        <v>104500</v>
      </c>
      <c r="H150" s="19">
        <f>SUM(I150:K150)</f>
        <v>104500</v>
      </c>
      <c r="I150" s="19">
        <v>0</v>
      </c>
      <c r="J150" s="19">
        <v>0</v>
      </c>
      <c r="K150" s="19">
        <v>104500</v>
      </c>
      <c r="L150" s="49">
        <f>SUM(M150:O150)</f>
        <v>104494</v>
      </c>
      <c r="M150" s="49">
        <v>0</v>
      </c>
      <c r="N150" s="49">
        <v>0</v>
      </c>
      <c r="O150" s="49">
        <v>104494</v>
      </c>
      <c r="P150" s="49">
        <f t="shared" si="172"/>
        <v>99.994258373205753</v>
      </c>
      <c r="Q150" s="49"/>
      <c r="R150" s="49"/>
      <c r="S150" s="49">
        <f t="shared" si="175"/>
        <v>99.994258373205753</v>
      </c>
      <c r="T150" s="49">
        <f t="shared" si="155"/>
        <v>99.994258373205753</v>
      </c>
      <c r="U150" s="49"/>
      <c r="V150" s="49"/>
      <c r="W150" s="49">
        <f t="shared" si="157"/>
        <v>99.994258373205753</v>
      </c>
      <c r="X150" s="21"/>
    </row>
    <row r="151" spans="1:25" s="56" customFormat="1" ht="61.5" customHeight="1" x14ac:dyDescent="0.3">
      <c r="A151" s="85" t="s">
        <v>265</v>
      </c>
      <c r="B151" s="86" t="s">
        <v>310</v>
      </c>
      <c r="C151" s="65"/>
      <c r="D151" s="76">
        <f t="shared" ref="D151:O151" si="187">SUM(D152:D155)</f>
        <v>280100</v>
      </c>
      <c r="E151" s="76">
        <f t="shared" si="187"/>
        <v>60000</v>
      </c>
      <c r="F151" s="76">
        <f t="shared" si="187"/>
        <v>0</v>
      </c>
      <c r="G151" s="76">
        <f t="shared" si="187"/>
        <v>220100</v>
      </c>
      <c r="H151" s="54">
        <f t="shared" si="187"/>
        <v>400100</v>
      </c>
      <c r="I151" s="54">
        <f t="shared" si="187"/>
        <v>80000</v>
      </c>
      <c r="J151" s="54">
        <f t="shared" si="187"/>
        <v>0</v>
      </c>
      <c r="K151" s="54">
        <f t="shared" si="187"/>
        <v>320100</v>
      </c>
      <c r="L151" s="53">
        <f t="shared" si="187"/>
        <v>173600</v>
      </c>
      <c r="M151" s="53">
        <f t="shared" si="187"/>
        <v>33600</v>
      </c>
      <c r="N151" s="53">
        <f t="shared" si="187"/>
        <v>0</v>
      </c>
      <c r="O151" s="53">
        <f t="shared" si="187"/>
        <v>140000</v>
      </c>
      <c r="P151" s="49">
        <f t="shared" si="172"/>
        <v>61.977865048197067</v>
      </c>
      <c r="Q151" s="49">
        <f t="shared" si="177"/>
        <v>56.000000000000007</v>
      </c>
      <c r="R151" s="49"/>
      <c r="S151" s="49">
        <f t="shared" si="175"/>
        <v>63.607451158564288</v>
      </c>
      <c r="T151" s="49">
        <f t="shared" si="155"/>
        <v>43.389152711822042</v>
      </c>
      <c r="U151" s="49">
        <f t="shared" si="156"/>
        <v>42</v>
      </c>
      <c r="V151" s="49"/>
      <c r="W151" s="49">
        <f t="shared" si="157"/>
        <v>43.736332396126208</v>
      </c>
      <c r="X151" s="55"/>
    </row>
    <row r="152" spans="1:25" s="1" customFormat="1" ht="99" customHeight="1" x14ac:dyDescent="0.3">
      <c r="A152" s="103" t="s">
        <v>311</v>
      </c>
      <c r="B152" s="105" t="s">
        <v>309</v>
      </c>
      <c r="C152" s="18" t="s">
        <v>5</v>
      </c>
      <c r="D152" s="45">
        <f t="shared" ref="D152" si="188">SUM(E152:G152)</f>
        <v>79850</v>
      </c>
      <c r="E152" s="45">
        <v>0</v>
      </c>
      <c r="F152" s="45">
        <v>0</v>
      </c>
      <c r="G152" s="45">
        <v>79850</v>
      </c>
      <c r="H152" s="19">
        <f>SUM(I152:K152)</f>
        <v>149850</v>
      </c>
      <c r="I152" s="19">
        <v>0</v>
      </c>
      <c r="J152" s="19">
        <v>0</v>
      </c>
      <c r="K152" s="19">
        <v>149850</v>
      </c>
      <c r="L152" s="49">
        <f>SUM(M152:O152)</f>
        <v>0</v>
      </c>
      <c r="M152" s="49">
        <v>0</v>
      </c>
      <c r="N152" s="49">
        <v>0</v>
      </c>
      <c r="O152" s="49">
        <v>0</v>
      </c>
      <c r="P152" s="49">
        <f t="shared" si="172"/>
        <v>0</v>
      </c>
      <c r="Q152" s="49"/>
      <c r="R152" s="49"/>
      <c r="S152" s="49">
        <f t="shared" si="175"/>
        <v>0</v>
      </c>
      <c r="T152" s="49">
        <f t="shared" si="155"/>
        <v>0</v>
      </c>
      <c r="U152" s="49"/>
      <c r="V152" s="49"/>
      <c r="W152" s="49">
        <f t="shared" si="157"/>
        <v>0</v>
      </c>
      <c r="X152" s="21"/>
    </row>
    <row r="153" spans="1:25" s="1" customFormat="1" ht="120.75" customHeight="1" x14ac:dyDescent="0.3">
      <c r="A153" s="103" t="s">
        <v>312</v>
      </c>
      <c r="B153" s="105" t="s">
        <v>344</v>
      </c>
      <c r="C153" s="18" t="s">
        <v>5</v>
      </c>
      <c r="D153" s="45">
        <f>SUM(E153:G153)</f>
        <v>150250</v>
      </c>
      <c r="E153" s="45">
        <v>60000</v>
      </c>
      <c r="F153" s="45">
        <v>0</v>
      </c>
      <c r="G153" s="45">
        <v>90250</v>
      </c>
      <c r="H153" s="19">
        <f>SUM(I153:K153)</f>
        <v>150250</v>
      </c>
      <c r="I153" s="19">
        <v>60000</v>
      </c>
      <c r="J153" s="19">
        <v>0</v>
      </c>
      <c r="K153" s="19">
        <v>90250</v>
      </c>
      <c r="L153" s="49">
        <f>SUM(M153:O153)</f>
        <v>123600</v>
      </c>
      <c r="M153" s="49">
        <v>33600</v>
      </c>
      <c r="N153" s="49">
        <v>0</v>
      </c>
      <c r="O153" s="49">
        <v>90000</v>
      </c>
      <c r="P153" s="49">
        <f t="shared" si="172"/>
        <v>82.262895174708817</v>
      </c>
      <c r="Q153" s="49">
        <f t="shared" si="177"/>
        <v>56.000000000000007</v>
      </c>
      <c r="R153" s="49"/>
      <c r="S153" s="49">
        <f t="shared" si="175"/>
        <v>99.7229916897507</v>
      </c>
      <c r="T153" s="49">
        <f t="shared" si="155"/>
        <v>82.262895174708817</v>
      </c>
      <c r="U153" s="49">
        <f t="shared" si="156"/>
        <v>56.000000000000007</v>
      </c>
      <c r="V153" s="49"/>
      <c r="W153" s="49">
        <f t="shared" si="157"/>
        <v>99.7229916897507</v>
      </c>
      <c r="X153" s="21"/>
    </row>
    <row r="154" spans="1:25" s="1" customFormat="1" ht="78.75" customHeight="1" x14ac:dyDescent="0.3">
      <c r="A154" s="103" t="s">
        <v>313</v>
      </c>
      <c r="B154" s="105" t="s">
        <v>245</v>
      </c>
      <c r="C154" s="18" t="s">
        <v>5</v>
      </c>
      <c r="D154" s="45">
        <f>SUM(E154:G154)</f>
        <v>50000</v>
      </c>
      <c r="E154" s="45">
        <v>0</v>
      </c>
      <c r="F154" s="45">
        <v>0</v>
      </c>
      <c r="G154" s="45">
        <v>50000</v>
      </c>
      <c r="H154" s="19">
        <f t="shared" ref="H154:H155" si="189">SUM(I154:K154)</f>
        <v>50000</v>
      </c>
      <c r="I154" s="19">
        <v>0</v>
      </c>
      <c r="J154" s="19">
        <v>0</v>
      </c>
      <c r="K154" s="19">
        <v>50000</v>
      </c>
      <c r="L154" s="49">
        <f>SUM(M154:O154)</f>
        <v>50000</v>
      </c>
      <c r="M154" s="49">
        <v>0</v>
      </c>
      <c r="N154" s="49">
        <v>0</v>
      </c>
      <c r="O154" s="49">
        <v>50000</v>
      </c>
      <c r="P154" s="49">
        <f t="shared" si="172"/>
        <v>100</v>
      </c>
      <c r="Q154" s="49"/>
      <c r="R154" s="49"/>
      <c r="S154" s="49">
        <f t="shared" si="175"/>
        <v>100</v>
      </c>
      <c r="T154" s="49">
        <f t="shared" si="155"/>
        <v>100</v>
      </c>
      <c r="U154" s="49"/>
      <c r="V154" s="49"/>
      <c r="W154" s="49">
        <f t="shared" si="157"/>
        <v>100</v>
      </c>
      <c r="X154" s="59"/>
    </row>
    <row r="155" spans="1:25" s="1" customFormat="1" ht="76.5" customHeight="1" x14ac:dyDescent="0.3">
      <c r="A155" s="103" t="s">
        <v>314</v>
      </c>
      <c r="B155" s="105" t="s">
        <v>246</v>
      </c>
      <c r="C155" s="18" t="s">
        <v>5</v>
      </c>
      <c r="D155" s="45">
        <f>SUM(E155:G155)</f>
        <v>0</v>
      </c>
      <c r="E155" s="45">
        <v>0</v>
      </c>
      <c r="F155" s="45">
        <v>0</v>
      </c>
      <c r="G155" s="45">
        <v>0</v>
      </c>
      <c r="H155" s="19">
        <f t="shared" si="189"/>
        <v>50000</v>
      </c>
      <c r="I155" s="19">
        <v>20000</v>
      </c>
      <c r="J155" s="19">
        <v>0</v>
      </c>
      <c r="K155" s="19">
        <v>30000</v>
      </c>
      <c r="L155" s="49">
        <f>SUM(M155:O155)</f>
        <v>0</v>
      </c>
      <c r="M155" s="49">
        <v>0</v>
      </c>
      <c r="N155" s="49">
        <v>0</v>
      </c>
      <c r="O155" s="49">
        <v>0</v>
      </c>
      <c r="P155" s="49"/>
      <c r="Q155" s="49"/>
      <c r="R155" s="49"/>
      <c r="S155" s="49"/>
      <c r="T155" s="49">
        <f t="shared" si="155"/>
        <v>0</v>
      </c>
      <c r="U155" s="49">
        <f t="shared" si="156"/>
        <v>0</v>
      </c>
      <c r="V155" s="49"/>
      <c r="W155" s="49">
        <f t="shared" si="157"/>
        <v>0</v>
      </c>
      <c r="X155" s="59"/>
    </row>
    <row r="156" spans="1:25" s="1" customFormat="1" ht="53.25" customHeight="1" x14ac:dyDescent="0.3">
      <c r="A156" s="52" t="s">
        <v>85</v>
      </c>
      <c r="B156" s="138" t="s">
        <v>242</v>
      </c>
      <c r="C156" s="138"/>
      <c r="D156" s="53">
        <f t="shared" ref="D156:O156" si="190">D157+D159</f>
        <v>12946581</v>
      </c>
      <c r="E156" s="53">
        <f t="shared" si="190"/>
        <v>0</v>
      </c>
      <c r="F156" s="53">
        <f t="shared" si="190"/>
        <v>0</v>
      </c>
      <c r="G156" s="53">
        <f t="shared" si="190"/>
        <v>12946581</v>
      </c>
      <c r="H156" s="53">
        <f t="shared" si="190"/>
        <v>16031473</v>
      </c>
      <c r="I156" s="53">
        <f t="shared" si="190"/>
        <v>0</v>
      </c>
      <c r="J156" s="53">
        <f t="shared" si="190"/>
        <v>0</v>
      </c>
      <c r="K156" s="53">
        <f t="shared" si="190"/>
        <v>16031473</v>
      </c>
      <c r="L156" s="53">
        <f t="shared" si="190"/>
        <v>3760591.0900000003</v>
      </c>
      <c r="M156" s="53">
        <f t="shared" si="190"/>
        <v>0</v>
      </c>
      <c r="N156" s="53">
        <f t="shared" si="190"/>
        <v>0</v>
      </c>
      <c r="O156" s="53">
        <f t="shared" si="190"/>
        <v>3760591.0900000003</v>
      </c>
      <c r="P156" s="49">
        <f t="shared" si="172"/>
        <v>29.046982288219571</v>
      </c>
      <c r="Q156" s="49"/>
      <c r="R156" s="49"/>
      <c r="S156" s="49">
        <f t="shared" si="175"/>
        <v>29.046982288219571</v>
      </c>
      <c r="T156" s="49">
        <f t="shared" si="155"/>
        <v>23.457551841929934</v>
      </c>
      <c r="U156" s="49"/>
      <c r="V156" s="49"/>
      <c r="W156" s="49">
        <f t="shared" si="157"/>
        <v>23.457551841929934</v>
      </c>
      <c r="X156" s="59"/>
    </row>
    <row r="157" spans="1:25" s="1" customFormat="1" ht="56.25" x14ac:dyDescent="0.3">
      <c r="A157" s="52" t="s">
        <v>86</v>
      </c>
      <c r="B157" s="72" t="s">
        <v>243</v>
      </c>
      <c r="C157" s="106"/>
      <c r="D157" s="53">
        <f>D158</f>
        <v>187831</v>
      </c>
      <c r="E157" s="53">
        <f t="shared" ref="E157:O157" si="191">E158</f>
        <v>0</v>
      </c>
      <c r="F157" s="53">
        <f t="shared" si="191"/>
        <v>0</v>
      </c>
      <c r="G157" s="53">
        <f t="shared" si="191"/>
        <v>187831</v>
      </c>
      <c r="H157" s="53">
        <f t="shared" si="191"/>
        <v>299831</v>
      </c>
      <c r="I157" s="53">
        <f t="shared" si="191"/>
        <v>0</v>
      </c>
      <c r="J157" s="53">
        <f t="shared" si="191"/>
        <v>0</v>
      </c>
      <c r="K157" s="53">
        <f t="shared" si="191"/>
        <v>299831</v>
      </c>
      <c r="L157" s="53">
        <f t="shared" si="191"/>
        <v>100430.67</v>
      </c>
      <c r="M157" s="53">
        <f t="shared" si="191"/>
        <v>0</v>
      </c>
      <c r="N157" s="53">
        <f t="shared" si="191"/>
        <v>0</v>
      </c>
      <c r="O157" s="53">
        <f t="shared" si="191"/>
        <v>100430.67</v>
      </c>
      <c r="P157" s="49">
        <f t="shared" si="172"/>
        <v>53.46863403804484</v>
      </c>
      <c r="Q157" s="49"/>
      <c r="R157" s="49"/>
      <c r="S157" s="49">
        <f t="shared" si="175"/>
        <v>53.46863403804484</v>
      </c>
      <c r="T157" s="49">
        <f t="shared" si="155"/>
        <v>33.495759277726449</v>
      </c>
      <c r="U157" s="49"/>
      <c r="V157" s="49"/>
      <c r="W157" s="49">
        <f t="shared" si="157"/>
        <v>33.495759277726449</v>
      </c>
      <c r="X157" s="59"/>
    </row>
    <row r="158" spans="1:25" s="1" customFormat="1" ht="40.5" customHeight="1" x14ac:dyDescent="0.3">
      <c r="A158" s="102" t="s">
        <v>87</v>
      </c>
      <c r="B158" s="124" t="s">
        <v>136</v>
      </c>
      <c r="C158" s="18" t="s">
        <v>28</v>
      </c>
      <c r="D158" s="49">
        <f>SUM(E158:G158)</f>
        <v>187831</v>
      </c>
      <c r="E158" s="49">
        <v>0</v>
      </c>
      <c r="F158" s="49">
        <v>0</v>
      </c>
      <c r="G158" s="49">
        <v>187831</v>
      </c>
      <c r="H158" s="49">
        <f>SUM(I158:K158)</f>
        <v>299831</v>
      </c>
      <c r="I158" s="49">
        <v>0</v>
      </c>
      <c r="J158" s="49">
        <v>0</v>
      </c>
      <c r="K158" s="49">
        <v>299831</v>
      </c>
      <c r="L158" s="49">
        <f>SUM(M158:O158)</f>
        <v>100430.67</v>
      </c>
      <c r="M158" s="49">
        <v>0</v>
      </c>
      <c r="N158" s="49">
        <v>0</v>
      </c>
      <c r="O158" s="49">
        <v>100430.67</v>
      </c>
      <c r="P158" s="49">
        <f t="shared" si="172"/>
        <v>53.46863403804484</v>
      </c>
      <c r="Q158" s="49"/>
      <c r="R158" s="49"/>
      <c r="S158" s="49">
        <f t="shared" si="175"/>
        <v>53.46863403804484</v>
      </c>
      <c r="T158" s="49">
        <f t="shared" si="155"/>
        <v>33.495759277726449</v>
      </c>
      <c r="U158" s="49"/>
      <c r="V158" s="49"/>
      <c r="W158" s="49">
        <f t="shared" si="157"/>
        <v>33.495759277726449</v>
      </c>
      <c r="X158" s="59"/>
    </row>
    <row r="159" spans="1:25" s="56" customFormat="1" ht="37.5" x14ac:dyDescent="0.3">
      <c r="A159" s="52" t="s">
        <v>88</v>
      </c>
      <c r="B159" s="58" t="s">
        <v>56</v>
      </c>
      <c r="C159" s="109"/>
      <c r="D159" s="54">
        <f>SUM(D160:D166)</f>
        <v>12758750</v>
      </c>
      <c r="E159" s="54">
        <f t="shared" ref="E159:O159" si="192">SUM(E160:E166)</f>
        <v>0</v>
      </c>
      <c r="F159" s="54">
        <f t="shared" si="192"/>
        <v>0</v>
      </c>
      <c r="G159" s="54">
        <f t="shared" si="192"/>
        <v>12758750</v>
      </c>
      <c r="H159" s="54">
        <f t="shared" si="192"/>
        <v>15731642</v>
      </c>
      <c r="I159" s="54">
        <f t="shared" si="192"/>
        <v>0</v>
      </c>
      <c r="J159" s="54">
        <f t="shared" si="192"/>
        <v>0</v>
      </c>
      <c r="K159" s="54">
        <f t="shared" si="192"/>
        <v>15731642</v>
      </c>
      <c r="L159" s="54">
        <f t="shared" si="192"/>
        <v>3660160.4200000004</v>
      </c>
      <c r="M159" s="54">
        <f t="shared" si="192"/>
        <v>0</v>
      </c>
      <c r="N159" s="54">
        <f t="shared" si="192"/>
        <v>0</v>
      </c>
      <c r="O159" s="54">
        <f t="shared" si="192"/>
        <v>3660160.4200000004</v>
      </c>
      <c r="P159" s="49">
        <f t="shared" si="172"/>
        <v>28.687453081218774</v>
      </c>
      <c r="Q159" s="49"/>
      <c r="R159" s="49"/>
      <c r="S159" s="49">
        <f t="shared" si="175"/>
        <v>28.687453081218774</v>
      </c>
      <c r="T159" s="49">
        <f t="shared" si="155"/>
        <v>23.266232603055677</v>
      </c>
      <c r="U159" s="49"/>
      <c r="V159" s="49"/>
      <c r="W159" s="49">
        <f t="shared" si="157"/>
        <v>23.266232603055677</v>
      </c>
      <c r="X159" s="58"/>
    </row>
    <row r="160" spans="1:25" s="1" customFormat="1" x14ac:dyDescent="0.3">
      <c r="A160" s="131" t="s">
        <v>300</v>
      </c>
      <c r="B160" s="180" t="s">
        <v>137</v>
      </c>
      <c r="C160" s="18" t="s">
        <v>149</v>
      </c>
      <c r="D160" s="45">
        <f>SUM(E160:G160)</f>
        <v>92720</v>
      </c>
      <c r="E160" s="45">
        <v>0</v>
      </c>
      <c r="F160" s="45">
        <v>0</v>
      </c>
      <c r="G160" s="45">
        <v>92720</v>
      </c>
      <c r="H160" s="19">
        <f>SUM(I160:K160)</f>
        <v>172800</v>
      </c>
      <c r="I160" s="19">
        <v>0</v>
      </c>
      <c r="J160" s="19">
        <v>0</v>
      </c>
      <c r="K160" s="19">
        <v>172800</v>
      </c>
      <c r="L160" s="50">
        <f>M160+O160</f>
        <v>45620</v>
      </c>
      <c r="M160" s="50">
        <v>0</v>
      </c>
      <c r="N160" s="50">
        <v>0</v>
      </c>
      <c r="O160" s="50">
        <v>45620</v>
      </c>
      <c r="P160" s="49">
        <f t="shared" si="172"/>
        <v>49.201898188093182</v>
      </c>
      <c r="Q160" s="49"/>
      <c r="R160" s="49"/>
      <c r="S160" s="49">
        <f t="shared" si="175"/>
        <v>49.201898188093182</v>
      </c>
      <c r="T160" s="49">
        <f t="shared" si="155"/>
        <v>26.400462962962962</v>
      </c>
      <c r="U160" s="49"/>
      <c r="V160" s="49"/>
      <c r="W160" s="49">
        <f t="shared" si="157"/>
        <v>26.400462962962962</v>
      </c>
      <c r="X160" s="120"/>
    </row>
    <row r="161" spans="1:24" s="1" customFormat="1" x14ac:dyDescent="0.3">
      <c r="A161" s="132"/>
      <c r="B161" s="181"/>
      <c r="C161" s="18" t="s">
        <v>28</v>
      </c>
      <c r="D161" s="45">
        <f t="shared" ref="D161:D165" si="193">SUM(E161:G161)</f>
        <v>105600</v>
      </c>
      <c r="E161" s="45">
        <v>0</v>
      </c>
      <c r="F161" s="45">
        <v>0</v>
      </c>
      <c r="G161" s="45">
        <v>105600</v>
      </c>
      <c r="H161" s="19">
        <f t="shared" ref="H161:H166" si="194">SUM(I161:K161)</f>
        <v>176300</v>
      </c>
      <c r="I161" s="19">
        <v>0</v>
      </c>
      <c r="J161" s="19">
        <v>0</v>
      </c>
      <c r="K161" s="19">
        <v>176300</v>
      </c>
      <c r="L161" s="50">
        <f>M161+O161</f>
        <v>24886.82</v>
      </c>
      <c r="M161" s="19">
        <v>0</v>
      </c>
      <c r="N161" s="19">
        <v>0</v>
      </c>
      <c r="O161" s="19">
        <v>24886.82</v>
      </c>
      <c r="P161" s="49">
        <f t="shared" si="172"/>
        <v>23.567064393939393</v>
      </c>
      <c r="Q161" s="49"/>
      <c r="R161" s="49"/>
      <c r="S161" s="49">
        <f t="shared" si="175"/>
        <v>23.567064393939393</v>
      </c>
      <c r="T161" s="49">
        <f t="shared" si="155"/>
        <v>14.116176971072036</v>
      </c>
      <c r="U161" s="49"/>
      <c r="V161" s="49"/>
      <c r="W161" s="49">
        <f t="shared" si="157"/>
        <v>14.116176971072036</v>
      </c>
      <c r="X161" s="59"/>
    </row>
    <row r="162" spans="1:24" s="1" customFormat="1" x14ac:dyDescent="0.3">
      <c r="A162" s="132"/>
      <c r="B162" s="181"/>
      <c r="C162" s="18" t="s">
        <v>3</v>
      </c>
      <c r="D162" s="45">
        <f t="shared" si="193"/>
        <v>232164</v>
      </c>
      <c r="E162" s="45">
        <v>0</v>
      </c>
      <c r="F162" s="45">
        <v>0</v>
      </c>
      <c r="G162" s="45">
        <v>232164</v>
      </c>
      <c r="H162" s="19">
        <f>SUM(I162:K162)</f>
        <v>515800</v>
      </c>
      <c r="I162" s="19">
        <v>0</v>
      </c>
      <c r="J162" s="19">
        <v>0</v>
      </c>
      <c r="K162" s="19">
        <v>515800</v>
      </c>
      <c r="L162" s="50">
        <f>SUM(M162:O162)</f>
        <v>58748</v>
      </c>
      <c r="M162" s="50">
        <v>0</v>
      </c>
      <c r="N162" s="50">
        <v>0</v>
      </c>
      <c r="O162" s="50">
        <v>58748</v>
      </c>
      <c r="P162" s="49">
        <f t="shared" si="172"/>
        <v>25.30452611085267</v>
      </c>
      <c r="Q162" s="49"/>
      <c r="R162" s="49"/>
      <c r="S162" s="49">
        <f t="shared" si="175"/>
        <v>25.30452611085267</v>
      </c>
      <c r="T162" s="49">
        <f t="shared" si="155"/>
        <v>11.389685924777046</v>
      </c>
      <c r="U162" s="49"/>
      <c r="V162" s="49"/>
      <c r="W162" s="49">
        <f t="shared" si="157"/>
        <v>11.389685924777046</v>
      </c>
      <c r="X162" s="59"/>
    </row>
    <row r="163" spans="1:24" s="1" customFormat="1" x14ac:dyDescent="0.3">
      <c r="A163" s="132"/>
      <c r="B163" s="181"/>
      <c r="C163" s="18" t="s">
        <v>148</v>
      </c>
      <c r="D163" s="45">
        <f>SUM(E163:G163)</f>
        <v>37634</v>
      </c>
      <c r="E163" s="45">
        <v>0</v>
      </c>
      <c r="F163" s="45">
        <v>0</v>
      </c>
      <c r="G163" s="45">
        <v>37634</v>
      </c>
      <c r="H163" s="19">
        <f>SUM(I163:K163)</f>
        <v>49600</v>
      </c>
      <c r="I163" s="19">
        <v>0</v>
      </c>
      <c r="J163" s="19">
        <v>0</v>
      </c>
      <c r="K163" s="19">
        <v>49600</v>
      </c>
      <c r="L163" s="50">
        <f>SUM(M163:O163)</f>
        <v>21958.3</v>
      </c>
      <c r="M163" s="50">
        <v>0</v>
      </c>
      <c r="N163" s="50">
        <v>0</v>
      </c>
      <c r="O163" s="50">
        <v>21958.3</v>
      </c>
      <c r="P163" s="49">
        <f t="shared" si="172"/>
        <v>58.346973481426367</v>
      </c>
      <c r="Q163" s="49"/>
      <c r="R163" s="49"/>
      <c r="S163" s="49">
        <f t="shared" si="175"/>
        <v>58.346973481426367</v>
      </c>
      <c r="T163" s="49">
        <f t="shared" si="155"/>
        <v>44.27076612903226</v>
      </c>
      <c r="U163" s="49"/>
      <c r="V163" s="49"/>
      <c r="W163" s="49">
        <f t="shared" si="157"/>
        <v>44.27076612903226</v>
      </c>
      <c r="X163" s="51"/>
    </row>
    <row r="164" spans="1:24" s="1" customFormat="1" x14ac:dyDescent="0.3">
      <c r="A164" s="132"/>
      <c r="B164" s="181"/>
      <c r="C164" s="63" t="s">
        <v>5</v>
      </c>
      <c r="D164" s="45">
        <f t="shared" si="193"/>
        <v>10743484</v>
      </c>
      <c r="E164" s="64">
        <v>0</v>
      </c>
      <c r="F164" s="64">
        <v>0</v>
      </c>
      <c r="G164" s="64">
        <v>10743484</v>
      </c>
      <c r="H164" s="19">
        <f t="shared" si="194"/>
        <v>11947422</v>
      </c>
      <c r="I164" s="49">
        <v>0</v>
      </c>
      <c r="J164" s="49">
        <v>0</v>
      </c>
      <c r="K164" s="49">
        <v>11947422</v>
      </c>
      <c r="L164" s="50">
        <f>M164+O164</f>
        <v>2630831.4500000002</v>
      </c>
      <c r="M164" s="50">
        <v>0</v>
      </c>
      <c r="N164" s="50">
        <v>0</v>
      </c>
      <c r="O164" s="50">
        <v>2630831.4500000002</v>
      </c>
      <c r="P164" s="49">
        <f t="shared" si="172"/>
        <v>24.487693656918001</v>
      </c>
      <c r="Q164" s="49"/>
      <c r="R164" s="49"/>
      <c r="S164" s="49">
        <f t="shared" si="175"/>
        <v>24.487693656918001</v>
      </c>
      <c r="T164" s="49">
        <f t="shared" si="155"/>
        <v>22.020076381331471</v>
      </c>
      <c r="U164" s="49"/>
      <c r="V164" s="49"/>
      <c r="W164" s="49">
        <f t="shared" si="157"/>
        <v>22.020076381331471</v>
      </c>
      <c r="X164" s="59"/>
    </row>
    <row r="165" spans="1:24" s="1" customFormat="1" x14ac:dyDescent="0.3">
      <c r="A165" s="132"/>
      <c r="B165" s="181"/>
      <c r="C165" s="18" t="s">
        <v>155</v>
      </c>
      <c r="D165" s="45">
        <f t="shared" si="193"/>
        <v>619072</v>
      </c>
      <c r="E165" s="45">
        <v>0</v>
      </c>
      <c r="F165" s="45">
        <v>0</v>
      </c>
      <c r="G165" s="45">
        <v>619072</v>
      </c>
      <c r="H165" s="19">
        <f t="shared" si="194"/>
        <v>1496520</v>
      </c>
      <c r="I165" s="19">
        <v>0</v>
      </c>
      <c r="J165" s="19">
        <v>0</v>
      </c>
      <c r="K165" s="19">
        <v>1496520</v>
      </c>
      <c r="L165" s="50">
        <f>SUM(M165:O165)</f>
        <v>366774.6</v>
      </c>
      <c r="M165" s="50">
        <v>0</v>
      </c>
      <c r="N165" s="50">
        <v>0</v>
      </c>
      <c r="O165" s="50">
        <v>366774.6</v>
      </c>
      <c r="P165" s="49">
        <f t="shared" si="172"/>
        <v>59.245871239532718</v>
      </c>
      <c r="Q165" s="49"/>
      <c r="R165" s="49"/>
      <c r="S165" s="49">
        <f t="shared" si="175"/>
        <v>59.245871239532718</v>
      </c>
      <c r="T165" s="49">
        <f t="shared" si="155"/>
        <v>24.50849971934889</v>
      </c>
      <c r="U165" s="49"/>
      <c r="V165" s="49"/>
      <c r="W165" s="49">
        <f t="shared" si="157"/>
        <v>24.50849971934889</v>
      </c>
      <c r="X165" s="59"/>
    </row>
    <row r="166" spans="1:24" s="1" customFormat="1" x14ac:dyDescent="0.3">
      <c r="A166" s="132"/>
      <c r="B166" s="181"/>
      <c r="C166" s="18" t="s">
        <v>6</v>
      </c>
      <c r="D166" s="45">
        <f>SUM(E166:G166)</f>
        <v>928076</v>
      </c>
      <c r="E166" s="45">
        <v>0</v>
      </c>
      <c r="F166" s="45">
        <v>0</v>
      </c>
      <c r="G166" s="45">
        <v>928076</v>
      </c>
      <c r="H166" s="19">
        <f t="shared" si="194"/>
        <v>1373200</v>
      </c>
      <c r="I166" s="19">
        <v>0</v>
      </c>
      <c r="J166" s="19">
        <v>0</v>
      </c>
      <c r="K166" s="19">
        <v>1373200</v>
      </c>
      <c r="L166" s="50">
        <f>SUM(M166:O166)</f>
        <v>511341.25</v>
      </c>
      <c r="M166" s="50">
        <v>0</v>
      </c>
      <c r="N166" s="50">
        <v>0</v>
      </c>
      <c r="O166" s="50">
        <v>511341.25</v>
      </c>
      <c r="P166" s="49">
        <f t="shared" si="172"/>
        <v>55.096915554329605</v>
      </c>
      <c r="Q166" s="49"/>
      <c r="R166" s="49"/>
      <c r="S166" s="49">
        <f t="shared" si="175"/>
        <v>55.096915554329605</v>
      </c>
      <c r="T166" s="49">
        <f t="shared" si="155"/>
        <v>37.237201427323043</v>
      </c>
      <c r="U166" s="49"/>
      <c r="V166" s="49"/>
      <c r="W166" s="49">
        <f t="shared" si="157"/>
        <v>37.237201427323043</v>
      </c>
      <c r="X166" s="120"/>
    </row>
    <row r="167" spans="1:24" s="1" customFormat="1" ht="47.25" customHeight="1" x14ac:dyDescent="0.3">
      <c r="A167" s="52" t="s">
        <v>89</v>
      </c>
      <c r="B167" s="136" t="s">
        <v>247</v>
      </c>
      <c r="C167" s="136"/>
      <c r="D167" s="87">
        <f>D168+D169+D170</f>
        <v>3988800</v>
      </c>
      <c r="E167" s="87">
        <f t="shared" ref="E167:O167" si="195">E168+E169+E170</f>
        <v>0</v>
      </c>
      <c r="F167" s="87">
        <f t="shared" si="195"/>
        <v>0</v>
      </c>
      <c r="G167" s="87">
        <f t="shared" si="195"/>
        <v>3988800</v>
      </c>
      <c r="H167" s="87">
        <f t="shared" si="195"/>
        <v>4424200</v>
      </c>
      <c r="I167" s="87">
        <f t="shared" si="195"/>
        <v>0</v>
      </c>
      <c r="J167" s="87">
        <f t="shared" si="195"/>
        <v>0</v>
      </c>
      <c r="K167" s="87">
        <f t="shared" si="195"/>
        <v>4424200</v>
      </c>
      <c r="L167" s="87">
        <f t="shared" si="195"/>
        <v>750267.43</v>
      </c>
      <c r="M167" s="87">
        <f t="shared" si="195"/>
        <v>0</v>
      </c>
      <c r="N167" s="87">
        <f t="shared" si="195"/>
        <v>0</v>
      </c>
      <c r="O167" s="87">
        <f t="shared" si="195"/>
        <v>750267.43</v>
      </c>
      <c r="P167" s="49">
        <f t="shared" si="172"/>
        <v>18.809351935419176</v>
      </c>
      <c r="Q167" s="49"/>
      <c r="R167" s="49"/>
      <c r="S167" s="49">
        <f t="shared" si="175"/>
        <v>18.809351935419176</v>
      </c>
      <c r="T167" s="49">
        <f t="shared" si="155"/>
        <v>16.958262058677278</v>
      </c>
      <c r="U167" s="49"/>
      <c r="V167" s="49"/>
      <c r="W167" s="49">
        <f t="shared" si="157"/>
        <v>16.958262058677278</v>
      </c>
      <c r="X167" s="21"/>
    </row>
    <row r="168" spans="1:24" s="1" customFormat="1" ht="22.5" customHeight="1" x14ac:dyDescent="0.3">
      <c r="A168" s="131" t="s">
        <v>346</v>
      </c>
      <c r="B168" s="178" t="s">
        <v>345</v>
      </c>
      <c r="C168" s="88" t="s">
        <v>5</v>
      </c>
      <c r="D168" s="89">
        <f>SUM(E168:G168)</f>
        <v>1028800</v>
      </c>
      <c r="E168" s="89">
        <v>0</v>
      </c>
      <c r="F168" s="89">
        <v>0</v>
      </c>
      <c r="G168" s="89">
        <v>1028800</v>
      </c>
      <c r="H168" s="90">
        <f>SUM(I168:K168)</f>
        <v>1464200</v>
      </c>
      <c r="I168" s="90">
        <v>0</v>
      </c>
      <c r="J168" s="90">
        <v>0</v>
      </c>
      <c r="K168" s="90">
        <v>1464200</v>
      </c>
      <c r="L168" s="19">
        <f>SUM(M168:O168)</f>
        <v>750267.43</v>
      </c>
      <c r="M168" s="90">
        <v>0</v>
      </c>
      <c r="N168" s="90">
        <v>0</v>
      </c>
      <c r="O168" s="90">
        <v>750267.43</v>
      </c>
      <c r="P168" s="49">
        <f t="shared" si="172"/>
        <v>72.926460925349929</v>
      </c>
      <c r="Q168" s="49"/>
      <c r="R168" s="49"/>
      <c r="S168" s="49">
        <f t="shared" si="175"/>
        <v>72.926460925349929</v>
      </c>
      <c r="T168" s="49">
        <f t="shared" si="155"/>
        <v>51.240775167326866</v>
      </c>
      <c r="U168" s="49"/>
      <c r="V168" s="49"/>
      <c r="W168" s="49">
        <f t="shared" si="157"/>
        <v>51.240775167326866</v>
      </c>
      <c r="X168" s="21"/>
    </row>
    <row r="169" spans="1:24" s="1" customFormat="1" x14ac:dyDescent="0.3">
      <c r="A169" s="133"/>
      <c r="B169" s="179"/>
      <c r="C169" s="18" t="s">
        <v>28</v>
      </c>
      <c r="D169" s="89">
        <f>SUM(E169:G169)</f>
        <v>2950000</v>
      </c>
      <c r="E169" s="45">
        <v>0</v>
      </c>
      <c r="F169" s="45">
        <v>0</v>
      </c>
      <c r="G169" s="45">
        <v>2950000</v>
      </c>
      <c r="H169" s="90">
        <f>SUM(I169:K169)</f>
        <v>2950000</v>
      </c>
      <c r="I169" s="19">
        <v>0</v>
      </c>
      <c r="J169" s="19">
        <v>0</v>
      </c>
      <c r="K169" s="19">
        <v>2950000</v>
      </c>
      <c r="L169" s="19">
        <f>SUM(M169:O169)</f>
        <v>0</v>
      </c>
      <c r="M169" s="19">
        <v>0</v>
      </c>
      <c r="N169" s="19">
        <v>0</v>
      </c>
      <c r="O169" s="19">
        <v>0</v>
      </c>
      <c r="P169" s="49">
        <f t="shared" si="172"/>
        <v>0</v>
      </c>
      <c r="Q169" s="49"/>
      <c r="R169" s="49"/>
      <c r="S169" s="49">
        <f t="shared" si="175"/>
        <v>0</v>
      </c>
      <c r="T169" s="49">
        <f t="shared" si="155"/>
        <v>0</v>
      </c>
      <c r="U169" s="49"/>
      <c r="V169" s="49"/>
      <c r="W169" s="49">
        <f t="shared" si="157"/>
        <v>0</v>
      </c>
      <c r="X169" s="59"/>
    </row>
    <row r="170" spans="1:24" s="1" customFormat="1" ht="61.5" customHeight="1" x14ac:dyDescent="0.3">
      <c r="A170" s="103" t="s">
        <v>380</v>
      </c>
      <c r="B170" s="108" t="s">
        <v>379</v>
      </c>
      <c r="C170" s="18" t="s">
        <v>28</v>
      </c>
      <c r="D170" s="89">
        <f>SUM(E170:G170)</f>
        <v>10000</v>
      </c>
      <c r="E170" s="45">
        <v>0</v>
      </c>
      <c r="F170" s="45">
        <v>0</v>
      </c>
      <c r="G170" s="45">
        <v>10000</v>
      </c>
      <c r="H170" s="90">
        <f>SUM(I170:K170)</f>
        <v>10000</v>
      </c>
      <c r="I170" s="19">
        <v>0</v>
      </c>
      <c r="J170" s="19">
        <v>0</v>
      </c>
      <c r="K170" s="19">
        <v>10000</v>
      </c>
      <c r="L170" s="19">
        <f>SUM(M170:O170)</f>
        <v>0</v>
      </c>
      <c r="M170" s="19">
        <v>0</v>
      </c>
      <c r="N170" s="19">
        <v>0</v>
      </c>
      <c r="O170" s="19">
        <v>0</v>
      </c>
      <c r="P170" s="49">
        <f t="shared" si="172"/>
        <v>0</v>
      </c>
      <c r="Q170" s="49"/>
      <c r="R170" s="49"/>
      <c r="S170" s="49">
        <f t="shared" si="175"/>
        <v>0</v>
      </c>
      <c r="T170" s="49">
        <f t="shared" si="155"/>
        <v>0</v>
      </c>
      <c r="U170" s="49"/>
      <c r="V170" s="49"/>
      <c r="W170" s="49">
        <f t="shared" si="157"/>
        <v>0</v>
      </c>
      <c r="X170" s="59"/>
    </row>
    <row r="171" spans="1:24" s="1" customFormat="1" ht="28.5" customHeight="1" x14ac:dyDescent="0.3">
      <c r="A171" s="52" t="s">
        <v>90</v>
      </c>
      <c r="B171" s="136" t="s">
        <v>249</v>
      </c>
      <c r="C171" s="136"/>
      <c r="D171" s="87">
        <f t="shared" ref="D171:O171" si="196">D172+D176+D180+D184</f>
        <v>354945615</v>
      </c>
      <c r="E171" s="87">
        <f t="shared" si="196"/>
        <v>79429834</v>
      </c>
      <c r="F171" s="87">
        <f t="shared" si="196"/>
        <v>5665880</v>
      </c>
      <c r="G171" s="87">
        <f t="shared" si="196"/>
        <v>269849901</v>
      </c>
      <c r="H171" s="87">
        <f t="shared" si="196"/>
        <v>468557694</v>
      </c>
      <c r="I171" s="87">
        <f t="shared" si="196"/>
        <v>94718000</v>
      </c>
      <c r="J171" s="87">
        <f t="shared" si="196"/>
        <v>7880600</v>
      </c>
      <c r="K171" s="87">
        <f t="shared" si="196"/>
        <v>365959094</v>
      </c>
      <c r="L171" s="87">
        <f t="shared" si="196"/>
        <v>158286914.13999999</v>
      </c>
      <c r="M171" s="87">
        <f t="shared" si="196"/>
        <v>26742544.77</v>
      </c>
      <c r="N171" s="87">
        <f t="shared" si="196"/>
        <v>3470308.15</v>
      </c>
      <c r="O171" s="87">
        <f t="shared" si="196"/>
        <v>128074061.22</v>
      </c>
      <c r="P171" s="49">
        <f t="shared" si="172"/>
        <v>44.594694919670999</v>
      </c>
      <c r="Q171" s="49">
        <f t="shared" si="177"/>
        <v>33.668136294984578</v>
      </c>
      <c r="R171" s="49">
        <f t="shared" si="173"/>
        <v>61.249234893785257</v>
      </c>
      <c r="S171" s="49">
        <f t="shared" si="175"/>
        <v>47.461222237024273</v>
      </c>
      <c r="T171" s="49">
        <f t="shared" si="155"/>
        <v>33.781734067523388</v>
      </c>
      <c r="U171" s="49">
        <f t="shared" si="156"/>
        <v>28.233857102134756</v>
      </c>
      <c r="V171" s="49">
        <f t="shared" si="161"/>
        <v>44.036090526102072</v>
      </c>
      <c r="W171" s="49">
        <f t="shared" si="157"/>
        <v>34.996824322665965</v>
      </c>
      <c r="X171" s="21"/>
    </row>
    <row r="172" spans="1:24" s="1" customFormat="1" ht="37.5" x14ac:dyDescent="0.3">
      <c r="A172" s="52" t="s">
        <v>23</v>
      </c>
      <c r="B172" s="91" t="s">
        <v>57</v>
      </c>
      <c r="C172" s="107"/>
      <c r="D172" s="87">
        <f t="shared" ref="D172:O172" si="197">SUM(D173:D175)</f>
        <v>232938795</v>
      </c>
      <c r="E172" s="87">
        <f t="shared" si="197"/>
        <v>0</v>
      </c>
      <c r="F172" s="87">
        <f t="shared" si="197"/>
        <v>0</v>
      </c>
      <c r="G172" s="87">
        <f t="shared" si="197"/>
        <v>232938795</v>
      </c>
      <c r="H172" s="87">
        <f t="shared" si="197"/>
        <v>314084425</v>
      </c>
      <c r="I172" s="87">
        <f t="shared" si="197"/>
        <v>0</v>
      </c>
      <c r="J172" s="87">
        <f t="shared" si="197"/>
        <v>0</v>
      </c>
      <c r="K172" s="87">
        <f t="shared" si="197"/>
        <v>314084425</v>
      </c>
      <c r="L172" s="87">
        <f t="shared" si="197"/>
        <v>109857487.39</v>
      </c>
      <c r="M172" s="87">
        <f t="shared" si="197"/>
        <v>0</v>
      </c>
      <c r="N172" s="87">
        <f t="shared" si="197"/>
        <v>0</v>
      </c>
      <c r="O172" s="87">
        <f t="shared" si="197"/>
        <v>109857487.39</v>
      </c>
      <c r="P172" s="49">
        <f t="shared" si="172"/>
        <v>47.161524721547565</v>
      </c>
      <c r="Q172" s="49"/>
      <c r="R172" s="49"/>
      <c r="S172" s="49">
        <f t="shared" si="175"/>
        <v>47.161524721547565</v>
      </c>
      <c r="T172" s="49">
        <f t="shared" si="155"/>
        <v>34.977056691047324</v>
      </c>
      <c r="U172" s="49"/>
      <c r="V172" s="49"/>
      <c r="W172" s="49">
        <f t="shared" si="157"/>
        <v>34.977056691047324</v>
      </c>
      <c r="X172" s="21"/>
    </row>
    <row r="173" spans="1:24" s="214" customFormat="1" ht="26.25" customHeight="1" x14ac:dyDescent="0.3">
      <c r="A173" s="207" t="s">
        <v>347</v>
      </c>
      <c r="B173" s="208" t="s">
        <v>355</v>
      </c>
      <c r="C173" s="209" t="s">
        <v>28</v>
      </c>
      <c r="D173" s="210">
        <f>SUM(E173:G173)</f>
        <v>231623482</v>
      </c>
      <c r="E173" s="210">
        <v>0</v>
      </c>
      <c r="F173" s="210">
        <v>0</v>
      </c>
      <c r="G173" s="210">
        <v>231623482</v>
      </c>
      <c r="H173" s="211">
        <f>SUM(I173:K173)</f>
        <v>311625827</v>
      </c>
      <c r="I173" s="211">
        <v>0</v>
      </c>
      <c r="J173" s="211">
        <v>0</v>
      </c>
      <c r="K173" s="211">
        <v>311625827</v>
      </c>
      <c r="L173" s="211">
        <f>SUM(M173:O173)</f>
        <v>109510419.7</v>
      </c>
      <c r="M173" s="211">
        <v>0</v>
      </c>
      <c r="N173" s="211">
        <v>0</v>
      </c>
      <c r="O173" s="211">
        <v>109510419.7</v>
      </c>
      <c r="P173" s="212">
        <f t="shared" si="172"/>
        <v>47.279498069198354</v>
      </c>
      <c r="Q173" s="212"/>
      <c r="R173" s="212"/>
      <c r="S173" s="212">
        <f t="shared" si="175"/>
        <v>47.279498069198354</v>
      </c>
      <c r="T173" s="212">
        <f t="shared" si="155"/>
        <v>35.141637891265027</v>
      </c>
      <c r="U173" s="212"/>
      <c r="V173" s="212"/>
      <c r="W173" s="212">
        <f t="shared" si="157"/>
        <v>35.141637891265027</v>
      </c>
      <c r="X173" s="213"/>
    </row>
    <row r="174" spans="1:24" s="214" customFormat="1" ht="42" customHeight="1" x14ac:dyDescent="0.3">
      <c r="A174" s="207" t="s">
        <v>348</v>
      </c>
      <c r="B174" s="208" t="s">
        <v>356</v>
      </c>
      <c r="C174" s="209" t="s">
        <v>28</v>
      </c>
      <c r="D174" s="210">
        <f t="shared" ref="D174" si="198">SUM(E174:G174)</f>
        <v>780500</v>
      </c>
      <c r="E174" s="210">
        <v>0</v>
      </c>
      <c r="F174" s="210">
        <v>0</v>
      </c>
      <c r="G174" s="210">
        <v>780500</v>
      </c>
      <c r="H174" s="211">
        <f t="shared" ref="H174:H175" si="199">SUM(I174:K174)</f>
        <v>1380500</v>
      </c>
      <c r="I174" s="211">
        <v>0</v>
      </c>
      <c r="J174" s="211">
        <v>0</v>
      </c>
      <c r="K174" s="211">
        <v>1380500</v>
      </c>
      <c r="L174" s="211">
        <f>M174+O174</f>
        <v>290000</v>
      </c>
      <c r="M174" s="211">
        <v>0</v>
      </c>
      <c r="N174" s="211">
        <v>0</v>
      </c>
      <c r="O174" s="211">
        <v>290000</v>
      </c>
      <c r="P174" s="212">
        <f t="shared" si="172"/>
        <v>37.155669442664959</v>
      </c>
      <c r="Q174" s="212"/>
      <c r="R174" s="212"/>
      <c r="S174" s="212">
        <f t="shared" si="175"/>
        <v>37.155669442664959</v>
      </c>
      <c r="T174" s="212">
        <f t="shared" si="155"/>
        <v>21.006881564650488</v>
      </c>
      <c r="U174" s="212"/>
      <c r="V174" s="212"/>
      <c r="W174" s="212">
        <f t="shared" si="157"/>
        <v>21.006881564650488</v>
      </c>
      <c r="X174" s="213"/>
    </row>
    <row r="175" spans="1:24" s="214" customFormat="1" ht="28.5" customHeight="1" x14ac:dyDescent="0.3">
      <c r="A175" s="207" t="s">
        <v>360</v>
      </c>
      <c r="B175" s="208" t="s">
        <v>297</v>
      </c>
      <c r="C175" s="209" t="s">
        <v>149</v>
      </c>
      <c r="D175" s="210">
        <f>SUM(E175:G175)</f>
        <v>534813</v>
      </c>
      <c r="E175" s="210">
        <v>0</v>
      </c>
      <c r="F175" s="210">
        <v>0</v>
      </c>
      <c r="G175" s="210">
        <v>534813</v>
      </c>
      <c r="H175" s="211">
        <f t="shared" si="199"/>
        <v>1078098</v>
      </c>
      <c r="I175" s="211">
        <v>0</v>
      </c>
      <c r="J175" s="211">
        <v>0</v>
      </c>
      <c r="K175" s="211">
        <v>1078098</v>
      </c>
      <c r="L175" s="211">
        <f>SUM(M175:O175)</f>
        <v>57067.69</v>
      </c>
      <c r="M175" s="211">
        <v>0</v>
      </c>
      <c r="N175" s="211">
        <v>0</v>
      </c>
      <c r="O175" s="211">
        <v>57067.69</v>
      </c>
      <c r="P175" s="212">
        <f t="shared" si="172"/>
        <v>10.67058766335149</v>
      </c>
      <c r="Q175" s="212"/>
      <c r="R175" s="212"/>
      <c r="S175" s="212">
        <f t="shared" si="175"/>
        <v>10.67058766335149</v>
      </c>
      <c r="T175" s="212">
        <f t="shared" si="155"/>
        <v>5.293367578828641</v>
      </c>
      <c r="U175" s="212"/>
      <c r="V175" s="212"/>
      <c r="W175" s="212">
        <f t="shared" si="157"/>
        <v>5.293367578828641</v>
      </c>
      <c r="X175" s="213"/>
    </row>
    <row r="176" spans="1:24" s="1" customFormat="1" ht="40.5" customHeight="1" x14ac:dyDescent="0.3">
      <c r="A176" s="52" t="s">
        <v>248</v>
      </c>
      <c r="B176" s="91" t="s">
        <v>138</v>
      </c>
      <c r="C176" s="109"/>
      <c r="D176" s="54">
        <f t="shared" ref="D176:O176" si="200">SUM(D177:D179)</f>
        <v>81113414</v>
      </c>
      <c r="E176" s="54">
        <f t="shared" si="200"/>
        <v>74791534</v>
      </c>
      <c r="F176" s="54">
        <f t="shared" si="200"/>
        <v>5665880</v>
      </c>
      <c r="G176" s="54">
        <f t="shared" si="200"/>
        <v>656000</v>
      </c>
      <c r="H176" s="54">
        <f t="shared" si="200"/>
        <v>98924300</v>
      </c>
      <c r="I176" s="54">
        <f t="shared" si="200"/>
        <v>90079700</v>
      </c>
      <c r="J176" s="54">
        <f t="shared" si="200"/>
        <v>7880600</v>
      </c>
      <c r="K176" s="54">
        <f t="shared" si="200"/>
        <v>964000</v>
      </c>
      <c r="L176" s="54">
        <f t="shared" si="200"/>
        <v>30252852.919999998</v>
      </c>
      <c r="M176" s="54">
        <f t="shared" si="200"/>
        <v>26742544.77</v>
      </c>
      <c r="N176" s="54">
        <f t="shared" si="200"/>
        <v>3470308.15</v>
      </c>
      <c r="O176" s="54">
        <f t="shared" si="200"/>
        <v>40000</v>
      </c>
      <c r="P176" s="49">
        <f t="shared" si="172"/>
        <v>37.296978918924559</v>
      </c>
      <c r="Q176" s="49">
        <f t="shared" si="177"/>
        <v>35.756112142318145</v>
      </c>
      <c r="R176" s="49">
        <f t="shared" si="173"/>
        <v>61.249234893785257</v>
      </c>
      <c r="S176" s="49">
        <f t="shared" si="175"/>
        <v>6.0975609756097562</v>
      </c>
      <c r="T176" s="49">
        <f t="shared" si="155"/>
        <v>30.58182157467882</v>
      </c>
      <c r="U176" s="49">
        <f t="shared" si="156"/>
        <v>29.687648571209717</v>
      </c>
      <c r="V176" s="49">
        <f t="shared" si="161"/>
        <v>44.036090526102072</v>
      </c>
      <c r="W176" s="49">
        <f t="shared" si="157"/>
        <v>4.1493775933609953</v>
      </c>
      <c r="X176" s="21"/>
    </row>
    <row r="177" spans="1:24" s="214" customFormat="1" ht="60" customHeight="1" x14ac:dyDescent="0.3">
      <c r="A177" s="207" t="s">
        <v>349</v>
      </c>
      <c r="B177" s="208" t="s">
        <v>357</v>
      </c>
      <c r="C177" s="209" t="s">
        <v>28</v>
      </c>
      <c r="D177" s="210">
        <f>SUM(E177:G177)</f>
        <v>27071834</v>
      </c>
      <c r="E177" s="210">
        <v>20752834</v>
      </c>
      <c r="F177" s="210">
        <v>5663000</v>
      </c>
      <c r="G177" s="210">
        <v>656000</v>
      </c>
      <c r="H177" s="211">
        <f>SUM(I177:K177)</f>
        <v>35780400</v>
      </c>
      <c r="I177" s="211">
        <v>26945500</v>
      </c>
      <c r="J177" s="211">
        <v>7870900</v>
      </c>
      <c r="K177" s="211">
        <v>964000</v>
      </c>
      <c r="L177" s="211">
        <f>SUM(M177:O177)</f>
        <v>11711526.27</v>
      </c>
      <c r="M177" s="211">
        <v>8201218.1200000001</v>
      </c>
      <c r="N177" s="211">
        <v>3470308.15</v>
      </c>
      <c r="O177" s="211">
        <v>40000</v>
      </c>
      <c r="P177" s="212">
        <f t="shared" si="172"/>
        <v>43.260926725540649</v>
      </c>
      <c r="Q177" s="212">
        <f t="shared" si="177"/>
        <v>39.518545370719004</v>
      </c>
      <c r="R177" s="212">
        <f t="shared" si="173"/>
        <v>61.280384072046616</v>
      </c>
      <c r="S177" s="212">
        <f t="shared" si="175"/>
        <v>6.0975609756097562</v>
      </c>
      <c r="T177" s="212">
        <f t="shared" si="155"/>
        <v>32.731680668746016</v>
      </c>
      <c r="U177" s="212">
        <f t="shared" si="156"/>
        <v>30.436318197843796</v>
      </c>
      <c r="V177" s="212">
        <f t="shared" si="161"/>
        <v>44.09036006047593</v>
      </c>
      <c r="W177" s="212">
        <f t="shared" si="157"/>
        <v>4.1493775933609953</v>
      </c>
      <c r="X177" s="215"/>
    </row>
    <row r="178" spans="1:24" s="214" customFormat="1" ht="60.75" customHeight="1" x14ac:dyDescent="0.3">
      <c r="A178" s="207" t="s">
        <v>350</v>
      </c>
      <c r="B178" s="208" t="s">
        <v>358</v>
      </c>
      <c r="C178" s="209" t="s">
        <v>28</v>
      </c>
      <c r="D178" s="210">
        <f t="shared" ref="D178:D179" si="201">SUM(E178:G178)</f>
        <v>2880</v>
      </c>
      <c r="E178" s="210">
        <v>0</v>
      </c>
      <c r="F178" s="210">
        <v>2880</v>
      </c>
      <c r="G178" s="210">
        <v>0</v>
      </c>
      <c r="H178" s="211">
        <f t="shared" ref="H178:H179" si="202">SUM(I178:K178)</f>
        <v>9700</v>
      </c>
      <c r="I178" s="211">
        <v>0</v>
      </c>
      <c r="J178" s="211">
        <v>9700</v>
      </c>
      <c r="K178" s="211">
        <v>0</v>
      </c>
      <c r="L178" s="211">
        <f>SUM(M178:O178)</f>
        <v>0</v>
      </c>
      <c r="M178" s="211">
        <v>0</v>
      </c>
      <c r="N178" s="211">
        <v>0</v>
      </c>
      <c r="O178" s="211">
        <v>0</v>
      </c>
      <c r="P178" s="212">
        <f t="shared" si="172"/>
        <v>0</v>
      </c>
      <c r="Q178" s="212"/>
      <c r="R178" s="212">
        <f t="shared" si="173"/>
        <v>0</v>
      </c>
      <c r="S178" s="212"/>
      <c r="T178" s="212">
        <f t="shared" si="155"/>
        <v>0</v>
      </c>
      <c r="U178" s="212"/>
      <c r="V178" s="212">
        <f t="shared" si="161"/>
        <v>0</v>
      </c>
      <c r="W178" s="212"/>
      <c r="X178" s="215"/>
    </row>
    <row r="179" spans="1:24" s="214" customFormat="1" ht="44.25" customHeight="1" x14ac:dyDescent="0.3">
      <c r="A179" s="207" t="s">
        <v>361</v>
      </c>
      <c r="B179" s="208" t="s">
        <v>139</v>
      </c>
      <c r="C179" s="209" t="s">
        <v>28</v>
      </c>
      <c r="D179" s="210">
        <f t="shared" si="201"/>
        <v>54038700</v>
      </c>
      <c r="E179" s="210">
        <v>54038700</v>
      </c>
      <c r="F179" s="210">
        <v>0</v>
      </c>
      <c r="G179" s="210">
        <v>0</v>
      </c>
      <c r="H179" s="211">
        <f t="shared" si="202"/>
        <v>63134200</v>
      </c>
      <c r="I179" s="211">
        <v>63134200</v>
      </c>
      <c r="J179" s="211">
        <v>0</v>
      </c>
      <c r="K179" s="211">
        <v>0</v>
      </c>
      <c r="L179" s="211">
        <f>SUM(M179:O179)</f>
        <v>18541326.649999999</v>
      </c>
      <c r="M179" s="211">
        <v>18541326.649999999</v>
      </c>
      <c r="N179" s="211">
        <v>0</v>
      </c>
      <c r="O179" s="211">
        <v>0</v>
      </c>
      <c r="P179" s="212">
        <f t="shared" si="172"/>
        <v>34.311200398973327</v>
      </c>
      <c r="Q179" s="212">
        <f t="shared" si="177"/>
        <v>34.311200398973327</v>
      </c>
      <c r="R179" s="212"/>
      <c r="S179" s="212"/>
      <c r="T179" s="212">
        <f t="shared" si="155"/>
        <v>29.368118468278681</v>
      </c>
      <c r="U179" s="212">
        <f t="shared" si="156"/>
        <v>29.368118468278681</v>
      </c>
      <c r="V179" s="212"/>
      <c r="W179" s="212"/>
      <c r="X179" s="213"/>
    </row>
    <row r="180" spans="1:24" s="56" customFormat="1" ht="42" customHeight="1" x14ac:dyDescent="0.3">
      <c r="A180" s="52" t="s">
        <v>351</v>
      </c>
      <c r="B180" s="91" t="s">
        <v>58</v>
      </c>
      <c r="C180" s="109"/>
      <c r="D180" s="54">
        <f>SUM(D181:D183)</f>
        <v>6329300</v>
      </c>
      <c r="E180" s="54">
        <f t="shared" ref="E180:O180" si="203">SUM(E181:E183)</f>
        <v>4438300</v>
      </c>
      <c r="F180" s="54">
        <f t="shared" si="203"/>
        <v>0</v>
      </c>
      <c r="G180" s="54">
        <f t="shared" si="203"/>
        <v>1891000</v>
      </c>
      <c r="H180" s="54">
        <f t="shared" si="203"/>
        <v>6329300</v>
      </c>
      <c r="I180" s="54">
        <f t="shared" si="203"/>
        <v>4438300</v>
      </c>
      <c r="J180" s="54">
        <f t="shared" si="203"/>
        <v>0</v>
      </c>
      <c r="K180" s="54">
        <f t="shared" si="203"/>
        <v>1891000</v>
      </c>
      <c r="L180" s="54">
        <f t="shared" si="203"/>
        <v>0</v>
      </c>
      <c r="M180" s="54">
        <f t="shared" si="203"/>
        <v>0</v>
      </c>
      <c r="N180" s="54">
        <f t="shared" si="203"/>
        <v>0</v>
      </c>
      <c r="O180" s="54">
        <f t="shared" si="203"/>
        <v>0</v>
      </c>
      <c r="P180" s="49">
        <f t="shared" si="172"/>
        <v>0</v>
      </c>
      <c r="Q180" s="49">
        <f t="shared" si="177"/>
        <v>0</v>
      </c>
      <c r="R180" s="49"/>
      <c r="S180" s="49">
        <f t="shared" si="175"/>
        <v>0</v>
      </c>
      <c r="T180" s="49">
        <f t="shared" si="155"/>
        <v>0</v>
      </c>
      <c r="U180" s="49">
        <f t="shared" si="156"/>
        <v>0</v>
      </c>
      <c r="V180" s="49"/>
      <c r="W180" s="49">
        <f t="shared" si="157"/>
        <v>0</v>
      </c>
      <c r="X180" s="55"/>
    </row>
    <row r="181" spans="1:24" s="214" customFormat="1" ht="28.5" customHeight="1" x14ac:dyDescent="0.3">
      <c r="A181" s="207" t="s">
        <v>353</v>
      </c>
      <c r="B181" s="208" t="s">
        <v>388</v>
      </c>
      <c r="C181" s="209" t="s">
        <v>28</v>
      </c>
      <c r="D181" s="210">
        <f>SUM(E181:G181)</f>
        <v>50000</v>
      </c>
      <c r="E181" s="210">
        <v>0</v>
      </c>
      <c r="F181" s="210">
        <v>0</v>
      </c>
      <c r="G181" s="210">
        <v>50000</v>
      </c>
      <c r="H181" s="211">
        <f>SUM(I181:K181)</f>
        <v>50000</v>
      </c>
      <c r="I181" s="211">
        <v>0</v>
      </c>
      <c r="J181" s="211">
        <v>0</v>
      </c>
      <c r="K181" s="211">
        <v>50000</v>
      </c>
      <c r="L181" s="211">
        <f>SUM(M181:O181)</f>
        <v>0</v>
      </c>
      <c r="M181" s="211">
        <v>0</v>
      </c>
      <c r="N181" s="211">
        <v>0</v>
      </c>
      <c r="O181" s="211">
        <v>0</v>
      </c>
      <c r="P181" s="212">
        <f t="shared" si="172"/>
        <v>0</v>
      </c>
      <c r="Q181" s="212"/>
      <c r="R181" s="212"/>
      <c r="S181" s="212">
        <f t="shared" si="175"/>
        <v>0</v>
      </c>
      <c r="T181" s="212">
        <f t="shared" si="155"/>
        <v>0</v>
      </c>
      <c r="U181" s="212"/>
      <c r="V181" s="212"/>
      <c r="W181" s="212">
        <f t="shared" si="157"/>
        <v>0</v>
      </c>
      <c r="X181" s="213"/>
    </row>
    <row r="182" spans="1:24" s="214" customFormat="1" ht="40.5" customHeight="1" x14ac:dyDescent="0.3">
      <c r="A182" s="207" t="s">
        <v>396</v>
      </c>
      <c r="B182" s="208" t="s">
        <v>389</v>
      </c>
      <c r="C182" s="209" t="s">
        <v>28</v>
      </c>
      <c r="D182" s="210">
        <f t="shared" ref="D182:D183" si="204">SUM(E182:G182)</f>
        <v>479200</v>
      </c>
      <c r="E182" s="216">
        <v>455200</v>
      </c>
      <c r="F182" s="216">
        <v>0</v>
      </c>
      <c r="G182" s="216">
        <v>24000</v>
      </c>
      <c r="H182" s="211">
        <f>SUM(I182:K182)</f>
        <v>479200</v>
      </c>
      <c r="I182" s="217">
        <v>455200</v>
      </c>
      <c r="J182" s="217">
        <v>0</v>
      </c>
      <c r="K182" s="217">
        <v>24000</v>
      </c>
      <c r="L182" s="217">
        <f>SUM(M182:O182)</f>
        <v>0</v>
      </c>
      <c r="M182" s="217">
        <v>0</v>
      </c>
      <c r="N182" s="217">
        <v>0</v>
      </c>
      <c r="O182" s="217">
        <v>0</v>
      </c>
      <c r="P182" s="212">
        <f t="shared" si="172"/>
        <v>0</v>
      </c>
      <c r="Q182" s="212">
        <f t="shared" si="177"/>
        <v>0</v>
      </c>
      <c r="R182" s="212"/>
      <c r="S182" s="212">
        <f t="shared" si="175"/>
        <v>0</v>
      </c>
      <c r="T182" s="212">
        <f t="shared" si="155"/>
        <v>0</v>
      </c>
      <c r="U182" s="212">
        <f t="shared" si="156"/>
        <v>0</v>
      </c>
      <c r="V182" s="212"/>
      <c r="W182" s="212">
        <f t="shared" si="157"/>
        <v>0</v>
      </c>
      <c r="X182" s="213"/>
    </row>
    <row r="183" spans="1:24" s="214" customFormat="1" ht="43.5" customHeight="1" x14ac:dyDescent="0.3">
      <c r="A183" s="207" t="s">
        <v>397</v>
      </c>
      <c r="B183" s="208" t="s">
        <v>390</v>
      </c>
      <c r="C183" s="209" t="s">
        <v>28</v>
      </c>
      <c r="D183" s="210">
        <f t="shared" si="204"/>
        <v>5800100</v>
      </c>
      <c r="E183" s="216">
        <v>3983100</v>
      </c>
      <c r="F183" s="216">
        <v>0</v>
      </c>
      <c r="G183" s="216">
        <v>1817000</v>
      </c>
      <c r="H183" s="211">
        <f>SUM(I183:K183)</f>
        <v>5800100</v>
      </c>
      <c r="I183" s="217">
        <v>3983100</v>
      </c>
      <c r="J183" s="217">
        <v>0</v>
      </c>
      <c r="K183" s="217">
        <v>1817000</v>
      </c>
      <c r="L183" s="217">
        <f>SUM(M183:O183)</f>
        <v>0</v>
      </c>
      <c r="M183" s="217">
        <v>0</v>
      </c>
      <c r="N183" s="217">
        <v>0</v>
      </c>
      <c r="O183" s="217">
        <v>0</v>
      </c>
      <c r="P183" s="212">
        <f t="shared" si="172"/>
        <v>0</v>
      </c>
      <c r="Q183" s="212">
        <f t="shared" si="177"/>
        <v>0</v>
      </c>
      <c r="R183" s="212"/>
      <c r="S183" s="212">
        <f t="shared" si="175"/>
        <v>0</v>
      </c>
      <c r="T183" s="212">
        <f t="shared" si="155"/>
        <v>0</v>
      </c>
      <c r="U183" s="212">
        <f t="shared" si="156"/>
        <v>0</v>
      </c>
      <c r="V183" s="212"/>
      <c r="W183" s="212">
        <f t="shared" si="157"/>
        <v>0</v>
      </c>
      <c r="X183" s="213"/>
    </row>
    <row r="184" spans="1:24" s="1" customFormat="1" ht="61.5" customHeight="1" x14ac:dyDescent="0.3">
      <c r="A184" s="52" t="s">
        <v>352</v>
      </c>
      <c r="B184" s="91" t="s">
        <v>140</v>
      </c>
      <c r="C184" s="109"/>
      <c r="D184" s="92">
        <f t="shared" ref="D184:G184" si="205">SUM(D185:D186)</f>
        <v>34564106</v>
      </c>
      <c r="E184" s="92">
        <f t="shared" si="205"/>
        <v>200000</v>
      </c>
      <c r="F184" s="92">
        <f t="shared" si="205"/>
        <v>0</v>
      </c>
      <c r="G184" s="92">
        <f t="shared" si="205"/>
        <v>34364106</v>
      </c>
      <c r="H184" s="92">
        <f t="shared" ref="H184:K184" si="206">SUM(H185:H186)</f>
        <v>49219669</v>
      </c>
      <c r="I184" s="92">
        <f t="shared" si="206"/>
        <v>200000</v>
      </c>
      <c r="J184" s="92">
        <f t="shared" si="206"/>
        <v>0</v>
      </c>
      <c r="K184" s="92">
        <f t="shared" si="206"/>
        <v>49019669</v>
      </c>
      <c r="L184" s="92">
        <f>SUM(L185:L186)</f>
        <v>18176573.829999998</v>
      </c>
      <c r="M184" s="92">
        <f t="shared" ref="M184:O184" si="207">SUM(M185:M186)</f>
        <v>0</v>
      </c>
      <c r="N184" s="92">
        <f t="shared" si="207"/>
        <v>0</v>
      </c>
      <c r="O184" s="92">
        <f t="shared" si="207"/>
        <v>18176573.829999998</v>
      </c>
      <c r="P184" s="49">
        <f t="shared" si="172"/>
        <v>52.588005111429759</v>
      </c>
      <c r="Q184" s="49">
        <f t="shared" si="177"/>
        <v>0</v>
      </c>
      <c r="R184" s="49"/>
      <c r="S184" s="49">
        <f t="shared" si="175"/>
        <v>52.894068683177728</v>
      </c>
      <c r="T184" s="49">
        <f t="shared" si="155"/>
        <v>36.929492211741604</v>
      </c>
      <c r="U184" s="49">
        <f t="shared" si="156"/>
        <v>0</v>
      </c>
      <c r="V184" s="49"/>
      <c r="W184" s="49">
        <f t="shared" si="157"/>
        <v>37.080164351986951</v>
      </c>
      <c r="X184" s="21"/>
    </row>
    <row r="185" spans="1:24" s="214" customFormat="1" ht="31.5" customHeight="1" x14ac:dyDescent="0.3">
      <c r="A185" s="218" t="s">
        <v>354</v>
      </c>
      <c r="B185" s="219" t="s">
        <v>141</v>
      </c>
      <c r="C185" s="209" t="s">
        <v>28</v>
      </c>
      <c r="D185" s="210">
        <f>SUM(E185:G185)</f>
        <v>18140421</v>
      </c>
      <c r="E185" s="210">
        <v>200000</v>
      </c>
      <c r="F185" s="210">
        <v>0</v>
      </c>
      <c r="G185" s="210">
        <v>17940421</v>
      </c>
      <c r="H185" s="211">
        <f>SUM(I185:K185)</f>
        <v>24628478</v>
      </c>
      <c r="I185" s="211">
        <v>200000</v>
      </c>
      <c r="J185" s="211">
        <v>0</v>
      </c>
      <c r="K185" s="211">
        <v>24428478</v>
      </c>
      <c r="L185" s="211">
        <f>SUM(M185:O185)</f>
        <v>9141040</v>
      </c>
      <c r="M185" s="211">
        <v>0</v>
      </c>
      <c r="N185" s="211">
        <v>0</v>
      </c>
      <c r="O185" s="211">
        <v>9141040</v>
      </c>
      <c r="P185" s="212">
        <f t="shared" si="172"/>
        <v>50.390451246969405</v>
      </c>
      <c r="Q185" s="212">
        <f t="shared" si="177"/>
        <v>0</v>
      </c>
      <c r="R185" s="212"/>
      <c r="S185" s="212">
        <f t="shared" si="175"/>
        <v>50.952204521844834</v>
      </c>
      <c r="T185" s="212">
        <f t="shared" si="155"/>
        <v>37.115732445991995</v>
      </c>
      <c r="U185" s="212">
        <f t="shared" si="156"/>
        <v>0</v>
      </c>
      <c r="V185" s="212"/>
      <c r="W185" s="212">
        <f t="shared" si="157"/>
        <v>37.419605101881501</v>
      </c>
      <c r="X185" s="213"/>
    </row>
    <row r="186" spans="1:24" s="214" customFormat="1" ht="32.25" customHeight="1" x14ac:dyDescent="0.3">
      <c r="A186" s="220"/>
      <c r="B186" s="221"/>
      <c r="C186" s="209" t="s">
        <v>148</v>
      </c>
      <c r="D186" s="210">
        <f>SUM(E186:G186)</f>
        <v>16423685</v>
      </c>
      <c r="E186" s="210">
        <v>0</v>
      </c>
      <c r="F186" s="210">
        <v>0</v>
      </c>
      <c r="G186" s="210">
        <v>16423685</v>
      </c>
      <c r="H186" s="211">
        <f>SUM(I186:K186)</f>
        <v>24591191</v>
      </c>
      <c r="I186" s="211">
        <v>0</v>
      </c>
      <c r="J186" s="211">
        <v>0</v>
      </c>
      <c r="K186" s="211">
        <v>24591191</v>
      </c>
      <c r="L186" s="211">
        <f>SUM(M186:O186)</f>
        <v>9035533.8300000001</v>
      </c>
      <c r="M186" s="211">
        <v>0</v>
      </c>
      <c r="N186" s="211">
        <v>0</v>
      </c>
      <c r="O186" s="211">
        <v>9035533.8300000001</v>
      </c>
      <c r="P186" s="212">
        <f t="shared" si="172"/>
        <v>55.015265027306604</v>
      </c>
      <c r="Q186" s="212"/>
      <c r="R186" s="212"/>
      <c r="S186" s="212">
        <f t="shared" si="175"/>
        <v>55.015265027306604</v>
      </c>
      <c r="T186" s="212">
        <f t="shared" ref="T186:T204" si="208">L186/H186*100</f>
        <v>36.742969586141641</v>
      </c>
      <c r="U186" s="212"/>
      <c r="V186" s="212"/>
      <c r="W186" s="212">
        <f t="shared" ref="W186:W204" si="209">O186/K186*100</f>
        <v>36.742969586141641</v>
      </c>
      <c r="X186" s="222"/>
    </row>
    <row r="187" spans="1:24" ht="44.25" customHeight="1" x14ac:dyDescent="0.3">
      <c r="A187" s="52" t="s">
        <v>91</v>
      </c>
      <c r="B187" s="176" t="s">
        <v>273</v>
      </c>
      <c r="C187" s="177"/>
      <c r="D187" s="54">
        <f t="shared" ref="D187:O187" si="210">D188+D192</f>
        <v>212869761</v>
      </c>
      <c r="E187" s="54">
        <f t="shared" si="210"/>
        <v>102288700</v>
      </c>
      <c r="F187" s="54">
        <f t="shared" si="210"/>
        <v>0</v>
      </c>
      <c r="G187" s="54">
        <f t="shared" si="210"/>
        <v>110581061</v>
      </c>
      <c r="H187" s="54">
        <f t="shared" si="210"/>
        <v>230650361</v>
      </c>
      <c r="I187" s="54">
        <f t="shared" si="210"/>
        <v>120069300</v>
      </c>
      <c r="J187" s="54">
        <f t="shared" si="210"/>
        <v>0</v>
      </c>
      <c r="K187" s="54">
        <f t="shared" si="210"/>
        <v>110581061</v>
      </c>
      <c r="L187" s="54">
        <f t="shared" si="210"/>
        <v>125511503.2</v>
      </c>
      <c r="M187" s="54">
        <f t="shared" si="210"/>
        <v>76304535.239999995</v>
      </c>
      <c r="N187" s="54">
        <f t="shared" si="210"/>
        <v>0</v>
      </c>
      <c r="O187" s="54">
        <f t="shared" si="210"/>
        <v>49206967.960000001</v>
      </c>
      <c r="P187" s="49">
        <f t="shared" si="172"/>
        <v>58.961640493409497</v>
      </c>
      <c r="Q187" s="49">
        <f t="shared" si="177"/>
        <v>74.597228471962197</v>
      </c>
      <c r="R187" s="49"/>
      <c r="S187" s="49">
        <f t="shared" si="175"/>
        <v>44.498549313069077</v>
      </c>
      <c r="T187" s="49">
        <f t="shared" si="208"/>
        <v>54.416348041180825</v>
      </c>
      <c r="U187" s="49">
        <f t="shared" ref="U187:U193" si="211">M187/I187*100</f>
        <v>63.550412336875453</v>
      </c>
      <c r="V187" s="49"/>
      <c r="W187" s="49">
        <f t="shared" si="209"/>
        <v>44.498549313069077</v>
      </c>
      <c r="X187" s="59"/>
    </row>
    <row r="188" spans="1:24" ht="56.25" x14ac:dyDescent="0.3">
      <c r="A188" s="52" t="s">
        <v>92</v>
      </c>
      <c r="B188" s="58" t="s">
        <v>250</v>
      </c>
      <c r="C188" s="54"/>
      <c r="D188" s="54">
        <f t="shared" ref="D188:O188" si="212">SUM(D189:D191)</f>
        <v>184339440</v>
      </c>
      <c r="E188" s="54">
        <f t="shared" si="212"/>
        <v>74097900</v>
      </c>
      <c r="F188" s="54">
        <f t="shared" si="212"/>
        <v>0</v>
      </c>
      <c r="G188" s="54">
        <f t="shared" si="212"/>
        <v>110241540</v>
      </c>
      <c r="H188" s="54">
        <f t="shared" si="212"/>
        <v>191924440</v>
      </c>
      <c r="I188" s="54">
        <f t="shared" si="212"/>
        <v>81682900</v>
      </c>
      <c r="J188" s="54">
        <f t="shared" si="212"/>
        <v>0</v>
      </c>
      <c r="K188" s="54">
        <f t="shared" si="212"/>
        <v>110241540</v>
      </c>
      <c r="L188" s="54">
        <f t="shared" si="212"/>
        <v>112921783.75</v>
      </c>
      <c r="M188" s="54">
        <f t="shared" si="212"/>
        <v>64054336.149999999</v>
      </c>
      <c r="N188" s="54">
        <f t="shared" si="212"/>
        <v>0</v>
      </c>
      <c r="O188" s="54">
        <f t="shared" si="212"/>
        <v>48867447.600000001</v>
      </c>
      <c r="P188" s="49">
        <f t="shared" si="172"/>
        <v>61.25752782475633</v>
      </c>
      <c r="Q188" s="49">
        <f t="shared" si="177"/>
        <v>86.445548591795458</v>
      </c>
      <c r="R188" s="49"/>
      <c r="S188" s="49">
        <f t="shared" si="175"/>
        <v>44.327616976323078</v>
      </c>
      <c r="T188" s="49">
        <f t="shared" si="208"/>
        <v>58.83658368366217</v>
      </c>
      <c r="U188" s="49">
        <f t="shared" si="211"/>
        <v>78.418293363727287</v>
      </c>
      <c r="V188" s="49"/>
      <c r="W188" s="49">
        <f t="shared" si="209"/>
        <v>44.327616976323078</v>
      </c>
      <c r="X188" s="59"/>
    </row>
    <row r="189" spans="1:24" ht="34.5" customHeight="1" x14ac:dyDescent="0.3">
      <c r="A189" s="131" t="s">
        <v>93</v>
      </c>
      <c r="B189" s="128" t="s">
        <v>251</v>
      </c>
      <c r="C189" s="18" t="s">
        <v>28</v>
      </c>
      <c r="D189" s="45">
        <f>SUM(E189:G189)</f>
        <v>14843500</v>
      </c>
      <c r="E189" s="45">
        <v>14843500</v>
      </c>
      <c r="F189" s="45">
        <v>0</v>
      </c>
      <c r="G189" s="45">
        <v>0</v>
      </c>
      <c r="H189" s="19">
        <f>SUM(I189:K189)</f>
        <v>22428500</v>
      </c>
      <c r="I189" s="19">
        <v>22428500</v>
      </c>
      <c r="J189" s="19">
        <v>0</v>
      </c>
      <c r="K189" s="19">
        <v>0</v>
      </c>
      <c r="L189" s="50">
        <f>SUM(M189:O189)</f>
        <v>6938662.1500000004</v>
      </c>
      <c r="M189" s="50">
        <v>6938662.1500000004</v>
      </c>
      <c r="N189" s="93">
        <v>0</v>
      </c>
      <c r="O189" s="93">
        <v>0</v>
      </c>
      <c r="P189" s="49">
        <f t="shared" si="172"/>
        <v>46.74545861825041</v>
      </c>
      <c r="Q189" s="49">
        <f t="shared" si="177"/>
        <v>46.74545861825041</v>
      </c>
      <c r="R189" s="49"/>
      <c r="S189" s="49"/>
      <c r="T189" s="49">
        <f t="shared" si="208"/>
        <v>30.936808747798562</v>
      </c>
      <c r="U189" s="49">
        <f t="shared" si="211"/>
        <v>30.936808747798562</v>
      </c>
      <c r="V189" s="49"/>
      <c r="W189" s="49"/>
      <c r="X189" s="59"/>
    </row>
    <row r="190" spans="1:24" ht="41.25" customHeight="1" x14ac:dyDescent="0.3">
      <c r="A190" s="133"/>
      <c r="B190" s="130"/>
      <c r="C190" s="18" t="s">
        <v>3</v>
      </c>
      <c r="D190" s="45">
        <f>SUM(E190:G190)</f>
        <v>2138700</v>
      </c>
      <c r="E190" s="45">
        <v>2138700</v>
      </c>
      <c r="F190" s="45">
        <v>0</v>
      </c>
      <c r="G190" s="45">
        <v>0</v>
      </c>
      <c r="H190" s="19">
        <f>SUM(I190:K190)</f>
        <v>2138700</v>
      </c>
      <c r="I190" s="19">
        <v>2138700</v>
      </c>
      <c r="J190" s="19">
        <v>0</v>
      </c>
      <c r="K190" s="19">
        <v>0</v>
      </c>
      <c r="L190" s="50">
        <f>SUM(M190:O190)</f>
        <v>0</v>
      </c>
      <c r="M190" s="50">
        <v>0</v>
      </c>
      <c r="N190" s="93">
        <v>0</v>
      </c>
      <c r="O190" s="93">
        <v>0</v>
      </c>
      <c r="P190" s="49">
        <f t="shared" si="172"/>
        <v>0</v>
      </c>
      <c r="Q190" s="49">
        <f t="shared" si="177"/>
        <v>0</v>
      </c>
      <c r="R190" s="49"/>
      <c r="S190" s="49"/>
      <c r="T190" s="49">
        <f t="shared" si="208"/>
        <v>0</v>
      </c>
      <c r="U190" s="49">
        <f t="shared" si="211"/>
        <v>0</v>
      </c>
      <c r="V190" s="49"/>
      <c r="W190" s="49"/>
      <c r="X190" s="59"/>
    </row>
    <row r="191" spans="1:24" ht="42.75" customHeight="1" x14ac:dyDescent="0.3">
      <c r="A191" s="95" t="s">
        <v>94</v>
      </c>
      <c r="B191" s="59" t="s">
        <v>252</v>
      </c>
      <c r="C191" s="18" t="s">
        <v>148</v>
      </c>
      <c r="D191" s="45">
        <f t="shared" ref="D191" si="213">SUM(E191:G191)</f>
        <v>167357240</v>
      </c>
      <c r="E191" s="45">
        <v>57115700</v>
      </c>
      <c r="F191" s="45">
        <v>0</v>
      </c>
      <c r="G191" s="45">
        <v>110241540</v>
      </c>
      <c r="H191" s="19">
        <f t="shared" ref="H191" si="214">SUM(I191:K191)</f>
        <v>167357240</v>
      </c>
      <c r="I191" s="19">
        <v>57115700</v>
      </c>
      <c r="J191" s="19">
        <v>0</v>
      </c>
      <c r="K191" s="19">
        <v>110241540</v>
      </c>
      <c r="L191" s="50">
        <f>SUM(M191:O191)</f>
        <v>105983121.59999999</v>
      </c>
      <c r="M191" s="50">
        <v>57115674</v>
      </c>
      <c r="N191" s="93">
        <v>0</v>
      </c>
      <c r="O191" s="93">
        <v>48867447.600000001</v>
      </c>
      <c r="P191" s="49">
        <f t="shared" si="172"/>
        <v>63.327479348966321</v>
      </c>
      <c r="Q191" s="49">
        <f t="shared" si="177"/>
        <v>99.999954478365837</v>
      </c>
      <c r="R191" s="49"/>
      <c r="S191" s="49">
        <f t="shared" si="175"/>
        <v>44.327616976323078</v>
      </c>
      <c r="T191" s="49">
        <f t="shared" si="208"/>
        <v>63.327479348966321</v>
      </c>
      <c r="U191" s="49">
        <f t="shared" si="211"/>
        <v>99.999954478365837</v>
      </c>
      <c r="V191" s="49"/>
      <c r="W191" s="49">
        <f t="shared" si="209"/>
        <v>44.327616976323078</v>
      </c>
      <c r="X191" s="51"/>
    </row>
    <row r="192" spans="1:24" ht="37.5" x14ac:dyDescent="0.3">
      <c r="A192" s="52" t="s">
        <v>95</v>
      </c>
      <c r="B192" s="58" t="s">
        <v>253</v>
      </c>
      <c r="C192" s="109"/>
      <c r="D192" s="54">
        <f t="shared" ref="D192:G192" si="215">SUM(D193:D193)</f>
        <v>28530321</v>
      </c>
      <c r="E192" s="54">
        <f t="shared" si="215"/>
        <v>28190800</v>
      </c>
      <c r="F192" s="54">
        <f t="shared" si="215"/>
        <v>0</v>
      </c>
      <c r="G192" s="54">
        <f t="shared" si="215"/>
        <v>339521</v>
      </c>
      <c r="H192" s="54">
        <f t="shared" ref="H192:O192" si="216">SUM(H193:H193)</f>
        <v>38725921</v>
      </c>
      <c r="I192" s="54">
        <f t="shared" si="216"/>
        <v>38386400</v>
      </c>
      <c r="J192" s="54">
        <f t="shared" si="216"/>
        <v>0</v>
      </c>
      <c r="K192" s="54">
        <f t="shared" si="216"/>
        <v>339521</v>
      </c>
      <c r="L192" s="54">
        <f t="shared" si="216"/>
        <v>12589719.449999999</v>
      </c>
      <c r="M192" s="54">
        <f t="shared" si="216"/>
        <v>12250199.09</v>
      </c>
      <c r="N192" s="54">
        <f t="shared" si="216"/>
        <v>0</v>
      </c>
      <c r="O192" s="54">
        <f t="shared" si="216"/>
        <v>339520.36</v>
      </c>
      <c r="P192" s="49">
        <f t="shared" si="172"/>
        <v>44.127507187879168</v>
      </c>
      <c r="Q192" s="49">
        <f t="shared" si="177"/>
        <v>43.454598982646822</v>
      </c>
      <c r="R192" s="49"/>
      <c r="S192" s="49">
        <f t="shared" si="175"/>
        <v>99.99981149914143</v>
      </c>
      <c r="T192" s="49">
        <f t="shared" si="208"/>
        <v>32.509799960600034</v>
      </c>
      <c r="U192" s="49">
        <f t="shared" si="211"/>
        <v>31.912862602380009</v>
      </c>
      <c r="V192" s="49"/>
      <c r="W192" s="49">
        <f t="shared" si="209"/>
        <v>99.99981149914143</v>
      </c>
      <c r="X192" s="21"/>
    </row>
    <row r="193" spans="1:24" ht="56.25" x14ac:dyDescent="0.3">
      <c r="A193" s="95" t="s">
        <v>96</v>
      </c>
      <c r="B193" s="59" t="s">
        <v>254</v>
      </c>
      <c r="C193" s="18" t="s">
        <v>28</v>
      </c>
      <c r="D193" s="45">
        <f>SUM(E193:G193)</f>
        <v>28530321</v>
      </c>
      <c r="E193" s="45">
        <v>28190800</v>
      </c>
      <c r="F193" s="45">
        <v>0</v>
      </c>
      <c r="G193" s="45">
        <v>339521</v>
      </c>
      <c r="H193" s="19">
        <f>SUM(I193:K193)</f>
        <v>38725921</v>
      </c>
      <c r="I193" s="19">
        <v>38386400</v>
      </c>
      <c r="J193" s="19">
        <v>0</v>
      </c>
      <c r="K193" s="19">
        <v>339521</v>
      </c>
      <c r="L193" s="93">
        <f>SUM(M193:O193)</f>
        <v>12589719.449999999</v>
      </c>
      <c r="M193" s="50">
        <v>12250199.09</v>
      </c>
      <c r="N193" s="93">
        <v>0</v>
      </c>
      <c r="O193" s="93">
        <v>339520.36</v>
      </c>
      <c r="P193" s="49">
        <f t="shared" si="172"/>
        <v>44.127507187879168</v>
      </c>
      <c r="Q193" s="49">
        <f t="shared" si="177"/>
        <v>43.454598982646822</v>
      </c>
      <c r="R193" s="49"/>
      <c r="S193" s="49">
        <f t="shared" si="175"/>
        <v>99.99981149914143</v>
      </c>
      <c r="T193" s="49">
        <f t="shared" si="208"/>
        <v>32.509799960600034</v>
      </c>
      <c r="U193" s="49">
        <f t="shared" si="211"/>
        <v>31.912862602380009</v>
      </c>
      <c r="V193" s="49"/>
      <c r="W193" s="49">
        <f t="shared" si="209"/>
        <v>99.99981149914143</v>
      </c>
      <c r="X193" s="59"/>
    </row>
    <row r="194" spans="1:24" s="94" customFormat="1" ht="26.25" customHeight="1" x14ac:dyDescent="0.3">
      <c r="A194" s="52" t="s">
        <v>97</v>
      </c>
      <c r="B194" s="171" t="s">
        <v>288</v>
      </c>
      <c r="C194" s="172"/>
      <c r="D194" s="54">
        <f t="shared" ref="D194:O194" si="217">SUM(D195:D201)</f>
        <v>2627879</v>
      </c>
      <c r="E194" s="54">
        <f t="shared" si="217"/>
        <v>0</v>
      </c>
      <c r="F194" s="54">
        <f t="shared" si="217"/>
        <v>0</v>
      </c>
      <c r="G194" s="54">
        <f t="shared" si="217"/>
        <v>2627879</v>
      </c>
      <c r="H194" s="54">
        <f t="shared" si="217"/>
        <v>2643079</v>
      </c>
      <c r="I194" s="54">
        <f t="shared" si="217"/>
        <v>0</v>
      </c>
      <c r="J194" s="54">
        <f t="shared" si="217"/>
        <v>0</v>
      </c>
      <c r="K194" s="54">
        <f t="shared" si="217"/>
        <v>2643079</v>
      </c>
      <c r="L194" s="54">
        <f t="shared" si="217"/>
        <v>1699258.48</v>
      </c>
      <c r="M194" s="54">
        <f t="shared" si="217"/>
        <v>0</v>
      </c>
      <c r="N194" s="54">
        <f t="shared" si="217"/>
        <v>0</v>
      </c>
      <c r="O194" s="54">
        <f t="shared" si="217"/>
        <v>1699258.48</v>
      </c>
      <c r="P194" s="49">
        <f t="shared" si="172"/>
        <v>64.662736754622259</v>
      </c>
      <c r="Q194" s="49"/>
      <c r="R194" s="49"/>
      <c r="S194" s="49">
        <f t="shared" si="175"/>
        <v>64.662736754622259</v>
      </c>
      <c r="T194" s="49">
        <f t="shared" si="208"/>
        <v>64.290869852925312</v>
      </c>
      <c r="U194" s="49"/>
      <c r="V194" s="49"/>
      <c r="W194" s="49">
        <f t="shared" si="209"/>
        <v>64.290869852925312</v>
      </c>
      <c r="X194" s="53"/>
    </row>
    <row r="195" spans="1:24" x14ac:dyDescent="0.3">
      <c r="A195" s="131" t="s">
        <v>98</v>
      </c>
      <c r="B195" s="128" t="s">
        <v>398</v>
      </c>
      <c r="C195" s="18" t="s">
        <v>5</v>
      </c>
      <c r="D195" s="45">
        <f>SUM(E195:G195)</f>
        <v>30000</v>
      </c>
      <c r="E195" s="45">
        <v>0</v>
      </c>
      <c r="F195" s="45">
        <v>0</v>
      </c>
      <c r="G195" s="45">
        <v>30000</v>
      </c>
      <c r="H195" s="19">
        <f t="shared" ref="H195:H201" si="218">SUM(I195:K195)</f>
        <v>30000</v>
      </c>
      <c r="I195" s="19">
        <v>0</v>
      </c>
      <c r="J195" s="19">
        <v>0</v>
      </c>
      <c r="K195" s="19">
        <v>30000</v>
      </c>
      <c r="L195" s="93">
        <f t="shared" ref="L195:L204" si="219">SUM(M195:O195)</f>
        <v>0</v>
      </c>
      <c r="M195" s="50">
        <v>0</v>
      </c>
      <c r="N195" s="93">
        <v>0</v>
      </c>
      <c r="O195" s="93">
        <v>0</v>
      </c>
      <c r="P195" s="49">
        <f t="shared" si="172"/>
        <v>0</v>
      </c>
      <c r="Q195" s="49"/>
      <c r="R195" s="49"/>
      <c r="S195" s="49">
        <f t="shared" si="175"/>
        <v>0</v>
      </c>
      <c r="T195" s="49">
        <f t="shared" si="208"/>
        <v>0</v>
      </c>
      <c r="U195" s="49"/>
      <c r="V195" s="49"/>
      <c r="W195" s="49">
        <f t="shared" si="209"/>
        <v>0</v>
      </c>
      <c r="X195" s="21"/>
    </row>
    <row r="196" spans="1:24" x14ac:dyDescent="0.3">
      <c r="A196" s="132"/>
      <c r="B196" s="129"/>
      <c r="C196" s="18" t="s">
        <v>155</v>
      </c>
      <c r="D196" s="45">
        <f t="shared" ref="D196:D201" si="220">SUM(E196:G196)</f>
        <v>41000</v>
      </c>
      <c r="E196" s="45">
        <v>0</v>
      </c>
      <c r="F196" s="45">
        <v>0</v>
      </c>
      <c r="G196" s="45">
        <v>41000</v>
      </c>
      <c r="H196" s="19">
        <f t="shared" si="218"/>
        <v>46200</v>
      </c>
      <c r="I196" s="19">
        <v>0</v>
      </c>
      <c r="J196" s="19">
        <v>0</v>
      </c>
      <c r="K196" s="19">
        <v>46200</v>
      </c>
      <c r="L196" s="93">
        <f t="shared" si="219"/>
        <v>28230</v>
      </c>
      <c r="M196" s="50">
        <v>0</v>
      </c>
      <c r="N196" s="93">
        <v>0</v>
      </c>
      <c r="O196" s="93">
        <v>28230</v>
      </c>
      <c r="P196" s="49">
        <f t="shared" si="172"/>
        <v>68.853658536585357</v>
      </c>
      <c r="Q196" s="49"/>
      <c r="R196" s="49"/>
      <c r="S196" s="49">
        <f t="shared" si="175"/>
        <v>68.853658536585357</v>
      </c>
      <c r="T196" s="49">
        <f t="shared" si="208"/>
        <v>61.103896103896105</v>
      </c>
      <c r="U196" s="49"/>
      <c r="V196" s="49"/>
      <c r="W196" s="49">
        <f t="shared" si="209"/>
        <v>61.103896103896105</v>
      </c>
      <c r="X196" s="21"/>
    </row>
    <row r="197" spans="1:24" x14ac:dyDescent="0.3">
      <c r="A197" s="133"/>
      <c r="B197" s="130"/>
      <c r="C197" s="18" t="s">
        <v>6</v>
      </c>
      <c r="D197" s="45">
        <f t="shared" si="220"/>
        <v>0</v>
      </c>
      <c r="E197" s="45">
        <v>0</v>
      </c>
      <c r="F197" s="45">
        <v>0</v>
      </c>
      <c r="G197" s="45">
        <v>0</v>
      </c>
      <c r="H197" s="19">
        <f t="shared" si="218"/>
        <v>10000</v>
      </c>
      <c r="I197" s="19">
        <v>0</v>
      </c>
      <c r="J197" s="19">
        <v>0</v>
      </c>
      <c r="K197" s="19">
        <v>10000</v>
      </c>
      <c r="L197" s="93">
        <f t="shared" si="219"/>
        <v>0</v>
      </c>
      <c r="M197" s="50">
        <v>0</v>
      </c>
      <c r="N197" s="93">
        <v>0</v>
      </c>
      <c r="O197" s="93">
        <v>0</v>
      </c>
      <c r="P197" s="49"/>
      <c r="Q197" s="49"/>
      <c r="R197" s="49"/>
      <c r="S197" s="49"/>
      <c r="T197" s="49">
        <f t="shared" si="208"/>
        <v>0</v>
      </c>
      <c r="U197" s="49"/>
      <c r="V197" s="49"/>
      <c r="W197" s="49">
        <f t="shared" si="209"/>
        <v>0</v>
      </c>
      <c r="X197" s="21"/>
    </row>
    <row r="198" spans="1:24" x14ac:dyDescent="0.3">
      <c r="A198" s="131" t="s">
        <v>99</v>
      </c>
      <c r="B198" s="128" t="s">
        <v>296</v>
      </c>
      <c r="C198" s="18" t="s">
        <v>6</v>
      </c>
      <c r="D198" s="45">
        <f t="shared" si="220"/>
        <v>490000</v>
      </c>
      <c r="E198" s="45">
        <v>0</v>
      </c>
      <c r="F198" s="45">
        <v>0</v>
      </c>
      <c r="G198" s="45">
        <v>490000</v>
      </c>
      <c r="H198" s="19">
        <f t="shared" si="218"/>
        <v>490000</v>
      </c>
      <c r="I198" s="19">
        <v>0</v>
      </c>
      <c r="J198" s="19">
        <v>0</v>
      </c>
      <c r="K198" s="19">
        <v>490000</v>
      </c>
      <c r="L198" s="93">
        <f t="shared" si="219"/>
        <v>312289.48</v>
      </c>
      <c r="M198" s="50">
        <v>0</v>
      </c>
      <c r="N198" s="93">
        <v>0</v>
      </c>
      <c r="O198" s="93">
        <v>312289.48</v>
      </c>
      <c r="P198" s="49">
        <f t="shared" ref="P197:P204" si="221">L198/D198*100</f>
        <v>63.732546938775499</v>
      </c>
      <c r="Q198" s="49"/>
      <c r="R198" s="49"/>
      <c r="S198" s="49">
        <f t="shared" ref="S197:S204" si="222">O198/G198*100</f>
        <v>63.732546938775499</v>
      </c>
      <c r="T198" s="49">
        <f t="shared" si="208"/>
        <v>63.732546938775499</v>
      </c>
      <c r="U198" s="49"/>
      <c r="V198" s="49"/>
      <c r="W198" s="49">
        <f t="shared" si="209"/>
        <v>63.732546938775499</v>
      </c>
      <c r="X198" s="21"/>
    </row>
    <row r="199" spans="1:24" x14ac:dyDescent="0.3">
      <c r="A199" s="132"/>
      <c r="B199" s="129"/>
      <c r="C199" s="18" t="s">
        <v>155</v>
      </c>
      <c r="D199" s="45">
        <f t="shared" si="220"/>
        <v>872470</v>
      </c>
      <c r="E199" s="45">
        <v>0</v>
      </c>
      <c r="F199" s="45">
        <v>0</v>
      </c>
      <c r="G199" s="45">
        <v>872470</v>
      </c>
      <c r="H199" s="19">
        <f t="shared" si="218"/>
        <v>872470</v>
      </c>
      <c r="I199" s="19">
        <v>0</v>
      </c>
      <c r="J199" s="19">
        <v>0</v>
      </c>
      <c r="K199" s="19">
        <v>872470</v>
      </c>
      <c r="L199" s="93">
        <f t="shared" si="219"/>
        <v>871870</v>
      </c>
      <c r="M199" s="50">
        <v>0</v>
      </c>
      <c r="N199" s="93">
        <v>0</v>
      </c>
      <c r="O199" s="93">
        <v>871870</v>
      </c>
      <c r="P199" s="49">
        <f t="shared" si="221"/>
        <v>99.931229727096635</v>
      </c>
      <c r="Q199" s="49"/>
      <c r="R199" s="49"/>
      <c r="S199" s="49">
        <f t="shared" si="222"/>
        <v>99.931229727096635</v>
      </c>
      <c r="T199" s="49">
        <f t="shared" si="208"/>
        <v>99.931229727096635</v>
      </c>
      <c r="U199" s="49"/>
      <c r="V199" s="49"/>
      <c r="W199" s="49">
        <f t="shared" si="209"/>
        <v>99.931229727096635</v>
      </c>
      <c r="X199" s="21"/>
    </row>
    <row r="200" spans="1:24" x14ac:dyDescent="0.3">
      <c r="A200" s="132"/>
      <c r="B200" s="129"/>
      <c r="C200" s="18" t="s">
        <v>3</v>
      </c>
      <c r="D200" s="45">
        <f t="shared" si="220"/>
        <v>99300</v>
      </c>
      <c r="E200" s="45">
        <v>0</v>
      </c>
      <c r="F200" s="45">
        <v>0</v>
      </c>
      <c r="G200" s="45">
        <v>99300</v>
      </c>
      <c r="H200" s="19">
        <f t="shared" si="218"/>
        <v>99300</v>
      </c>
      <c r="I200" s="19">
        <v>0</v>
      </c>
      <c r="J200" s="19">
        <v>0</v>
      </c>
      <c r="K200" s="19">
        <v>99300</v>
      </c>
      <c r="L200" s="93">
        <f t="shared" si="219"/>
        <v>0</v>
      </c>
      <c r="M200" s="50">
        <v>0</v>
      </c>
      <c r="N200" s="93">
        <v>0</v>
      </c>
      <c r="O200" s="93">
        <v>0</v>
      </c>
      <c r="P200" s="49">
        <f t="shared" si="221"/>
        <v>0</v>
      </c>
      <c r="Q200" s="49"/>
      <c r="R200" s="49"/>
      <c r="S200" s="49">
        <f t="shared" si="222"/>
        <v>0</v>
      </c>
      <c r="T200" s="49">
        <f t="shared" si="208"/>
        <v>0</v>
      </c>
      <c r="U200" s="49"/>
      <c r="V200" s="49"/>
      <c r="W200" s="49">
        <f t="shared" si="209"/>
        <v>0</v>
      </c>
      <c r="X200" s="21"/>
    </row>
    <row r="201" spans="1:24" x14ac:dyDescent="0.3">
      <c r="A201" s="133"/>
      <c r="B201" s="130"/>
      <c r="C201" s="18" t="s">
        <v>5</v>
      </c>
      <c r="D201" s="45">
        <f t="shared" si="220"/>
        <v>1095109</v>
      </c>
      <c r="E201" s="45">
        <v>0</v>
      </c>
      <c r="F201" s="45">
        <v>0</v>
      </c>
      <c r="G201" s="45">
        <v>1095109</v>
      </c>
      <c r="H201" s="19">
        <f t="shared" si="218"/>
        <v>1095109</v>
      </c>
      <c r="I201" s="19">
        <v>0</v>
      </c>
      <c r="J201" s="19">
        <v>0</v>
      </c>
      <c r="K201" s="19">
        <v>1095109</v>
      </c>
      <c r="L201" s="93">
        <f t="shared" si="219"/>
        <v>486869</v>
      </c>
      <c r="M201" s="50">
        <v>0</v>
      </c>
      <c r="N201" s="93">
        <v>0</v>
      </c>
      <c r="O201" s="93">
        <v>486869</v>
      </c>
      <c r="P201" s="49">
        <f t="shared" si="221"/>
        <v>44.45849682543016</v>
      </c>
      <c r="Q201" s="49"/>
      <c r="R201" s="49"/>
      <c r="S201" s="49">
        <f t="shared" si="222"/>
        <v>44.45849682543016</v>
      </c>
      <c r="T201" s="49">
        <f t="shared" si="208"/>
        <v>44.45849682543016</v>
      </c>
      <c r="U201" s="49"/>
      <c r="V201" s="49"/>
      <c r="W201" s="49">
        <f t="shared" si="209"/>
        <v>44.45849682543016</v>
      </c>
      <c r="X201" s="21"/>
    </row>
    <row r="202" spans="1:24" s="94" customFormat="1" ht="21.75" customHeight="1" x14ac:dyDescent="0.3">
      <c r="A202" s="52" t="s">
        <v>173</v>
      </c>
      <c r="B202" s="174" t="s">
        <v>381</v>
      </c>
      <c r="C202" s="175"/>
      <c r="D202" s="76">
        <f>SUM(D203:D204)</f>
        <v>4513365</v>
      </c>
      <c r="E202" s="76">
        <f t="shared" ref="E202:O202" si="223">SUM(E203:E204)</f>
        <v>0</v>
      </c>
      <c r="F202" s="76">
        <f t="shared" si="223"/>
        <v>0</v>
      </c>
      <c r="G202" s="76">
        <f t="shared" si="223"/>
        <v>4513365</v>
      </c>
      <c r="H202" s="76">
        <f t="shared" si="223"/>
        <v>4513365</v>
      </c>
      <c r="I202" s="76">
        <f t="shared" si="223"/>
        <v>0</v>
      </c>
      <c r="J202" s="76">
        <f t="shared" si="223"/>
        <v>0</v>
      </c>
      <c r="K202" s="76">
        <f t="shared" si="223"/>
        <v>4513365</v>
      </c>
      <c r="L202" s="76">
        <f t="shared" si="223"/>
        <v>0</v>
      </c>
      <c r="M202" s="76">
        <f t="shared" si="223"/>
        <v>0</v>
      </c>
      <c r="N202" s="76">
        <f t="shared" si="223"/>
        <v>0</v>
      </c>
      <c r="O202" s="76">
        <f t="shared" si="223"/>
        <v>0</v>
      </c>
      <c r="P202" s="49">
        <f t="shared" si="221"/>
        <v>0</v>
      </c>
      <c r="Q202" s="49"/>
      <c r="R202" s="49"/>
      <c r="S202" s="49">
        <f t="shared" si="222"/>
        <v>0</v>
      </c>
      <c r="T202" s="49">
        <f t="shared" si="208"/>
        <v>0</v>
      </c>
      <c r="U202" s="49"/>
      <c r="V202" s="49"/>
      <c r="W202" s="49">
        <f t="shared" si="209"/>
        <v>0</v>
      </c>
      <c r="X202" s="56"/>
    </row>
    <row r="203" spans="1:24" ht="80.25" customHeight="1" x14ac:dyDescent="0.3">
      <c r="A203" s="95" t="s">
        <v>383</v>
      </c>
      <c r="B203" s="59" t="s">
        <v>391</v>
      </c>
      <c r="C203" s="18" t="s">
        <v>5</v>
      </c>
      <c r="D203" s="45">
        <f>SUM(E203:G203)</f>
        <v>70000</v>
      </c>
      <c r="E203" s="45">
        <v>0</v>
      </c>
      <c r="F203" s="45">
        <v>0</v>
      </c>
      <c r="G203" s="45">
        <v>70000</v>
      </c>
      <c r="H203" s="19">
        <f>SUM(I203:K203)</f>
        <v>70000</v>
      </c>
      <c r="I203" s="93">
        <v>0</v>
      </c>
      <c r="J203" s="93">
        <v>0</v>
      </c>
      <c r="K203" s="93">
        <v>70000</v>
      </c>
      <c r="L203" s="93">
        <f t="shared" si="219"/>
        <v>0</v>
      </c>
      <c r="M203" s="101">
        <v>0</v>
      </c>
      <c r="N203" s="101">
        <v>0</v>
      </c>
      <c r="O203" s="101">
        <v>0</v>
      </c>
      <c r="P203" s="49">
        <f t="shared" si="221"/>
        <v>0</v>
      </c>
      <c r="Q203" s="49"/>
      <c r="R203" s="49"/>
      <c r="S203" s="49">
        <f t="shared" si="222"/>
        <v>0</v>
      </c>
      <c r="T203" s="49">
        <f t="shared" si="208"/>
        <v>0</v>
      </c>
      <c r="U203" s="49"/>
      <c r="V203" s="49"/>
      <c r="W203" s="49">
        <f t="shared" si="209"/>
        <v>0</v>
      </c>
    </row>
    <row r="204" spans="1:24" ht="63.75" customHeight="1" x14ac:dyDescent="0.3">
      <c r="A204" s="95" t="s">
        <v>392</v>
      </c>
      <c r="B204" s="59" t="s">
        <v>382</v>
      </c>
      <c r="C204" s="18" t="s">
        <v>3</v>
      </c>
      <c r="D204" s="45">
        <f>SUM(E204:G204)</f>
        <v>4443365</v>
      </c>
      <c r="E204" s="45">
        <v>0</v>
      </c>
      <c r="F204" s="45">
        <v>0</v>
      </c>
      <c r="G204" s="45">
        <v>4443365</v>
      </c>
      <c r="H204" s="19">
        <f>SUM(I204:K204)</f>
        <v>4443365</v>
      </c>
      <c r="I204" s="93">
        <v>0</v>
      </c>
      <c r="J204" s="93">
        <v>0</v>
      </c>
      <c r="K204" s="93">
        <v>4443365</v>
      </c>
      <c r="L204" s="93">
        <f t="shared" si="219"/>
        <v>0</v>
      </c>
      <c r="M204" s="101">
        <v>0</v>
      </c>
      <c r="N204" s="101">
        <v>0</v>
      </c>
      <c r="O204" s="101">
        <v>0</v>
      </c>
      <c r="P204" s="49">
        <f t="shared" si="221"/>
        <v>0</v>
      </c>
      <c r="Q204" s="49"/>
      <c r="R204" s="49"/>
      <c r="S204" s="49">
        <f t="shared" si="222"/>
        <v>0</v>
      </c>
      <c r="T204" s="49">
        <f t="shared" si="208"/>
        <v>0</v>
      </c>
      <c r="U204" s="49"/>
      <c r="V204" s="49"/>
      <c r="W204" s="49">
        <f t="shared" si="209"/>
        <v>0</v>
      </c>
    </row>
  </sheetData>
  <mergeCells count="53">
    <mergeCell ref="B202:C202"/>
    <mergeCell ref="A189:A190"/>
    <mergeCell ref="B189:B190"/>
    <mergeCell ref="B84:C84"/>
    <mergeCell ref="B52:C52"/>
    <mergeCell ref="B187:C187"/>
    <mergeCell ref="A185:A186"/>
    <mergeCell ref="B185:B186"/>
    <mergeCell ref="B171:C171"/>
    <mergeCell ref="B160:B166"/>
    <mergeCell ref="A160:A166"/>
    <mergeCell ref="A168:A169"/>
    <mergeCell ref="B168:B169"/>
    <mergeCell ref="B198:B201"/>
    <mergeCell ref="A198:A201"/>
    <mergeCell ref="B194:C194"/>
    <mergeCell ref="A45:W45"/>
    <mergeCell ref="A64:W64"/>
    <mergeCell ref="B46:C46"/>
    <mergeCell ref="B41:C41"/>
    <mergeCell ref="A51:W51"/>
    <mergeCell ref="A77:A78"/>
    <mergeCell ref="B77:B78"/>
    <mergeCell ref="A1:W1"/>
    <mergeCell ref="A5:C5"/>
    <mergeCell ref="P2:S2"/>
    <mergeCell ref="B14:B15"/>
    <mergeCell ref="A14:A15"/>
    <mergeCell ref="L2:O2"/>
    <mergeCell ref="A2:A3"/>
    <mergeCell ref="C2:C3"/>
    <mergeCell ref="T2:W2"/>
    <mergeCell ref="A6:W6"/>
    <mergeCell ref="H2:K2"/>
    <mergeCell ref="D2:G2"/>
    <mergeCell ref="B33:C33"/>
    <mergeCell ref="A40:W40"/>
    <mergeCell ref="B195:B197"/>
    <mergeCell ref="A195:A197"/>
    <mergeCell ref="X2:X3"/>
    <mergeCell ref="A54:A55"/>
    <mergeCell ref="B54:B55"/>
    <mergeCell ref="B167:C167"/>
    <mergeCell ref="B7:C7"/>
    <mergeCell ref="B156:C156"/>
    <mergeCell ref="A17:A21"/>
    <mergeCell ref="B17:B21"/>
    <mergeCell ref="B146:C146"/>
    <mergeCell ref="B136:C136"/>
    <mergeCell ref="A120:W120"/>
    <mergeCell ref="A83:W83"/>
    <mergeCell ref="B121:C121"/>
    <mergeCell ref="B65:C6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  <rowBreaks count="1" manualBreakCount="1">
    <brk id="1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32.25" customHeight="1" x14ac:dyDescent="0.25">
      <c r="A2" s="185" t="s">
        <v>0</v>
      </c>
      <c r="B2" s="5" t="s">
        <v>1</v>
      </c>
      <c r="C2" s="186" t="s">
        <v>38</v>
      </c>
      <c r="D2" s="187" t="s">
        <v>111</v>
      </c>
      <c r="E2" s="187"/>
      <c r="F2" s="187"/>
      <c r="G2" s="188" t="s">
        <v>120</v>
      </c>
      <c r="H2" s="188"/>
      <c r="I2" s="188"/>
      <c r="J2" s="189" t="s">
        <v>118</v>
      </c>
      <c r="K2" s="190"/>
      <c r="L2" s="191"/>
      <c r="M2" s="192" t="s">
        <v>113</v>
      </c>
      <c r="N2" s="192" t="s">
        <v>114</v>
      </c>
    </row>
    <row r="3" spans="1:14" ht="25.5" x14ac:dyDescent="0.25">
      <c r="A3" s="185"/>
      <c r="B3" s="6" t="s">
        <v>2</v>
      </c>
      <c r="C3" s="186"/>
      <c r="D3" s="7" t="s">
        <v>60</v>
      </c>
      <c r="E3" s="7" t="s">
        <v>61</v>
      </c>
      <c r="F3" s="7" t="s">
        <v>62</v>
      </c>
      <c r="G3" s="7" t="s">
        <v>60</v>
      </c>
      <c r="H3" s="7" t="s">
        <v>61</v>
      </c>
      <c r="I3" s="7" t="s">
        <v>62</v>
      </c>
      <c r="J3" s="7" t="s">
        <v>60</v>
      </c>
      <c r="K3" s="7" t="s">
        <v>61</v>
      </c>
      <c r="L3" s="7" t="s">
        <v>62</v>
      </c>
      <c r="M3" s="193"/>
      <c r="N3" s="193"/>
    </row>
    <row r="4" spans="1:14" x14ac:dyDescent="0.25">
      <c r="A4" s="8" t="s">
        <v>7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82" t="s">
        <v>116</v>
      </c>
      <c r="C5" s="18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12</v>
      </c>
      <c r="B6" s="14" t="s">
        <v>53</v>
      </c>
      <c r="C6" s="14" t="s">
        <v>119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13</v>
      </c>
      <c r="B7" s="14" t="s">
        <v>117</v>
      </c>
      <c r="C7" s="14" t="s">
        <v>119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01" t="s">
        <v>0</v>
      </c>
      <c r="B1" s="25" t="s">
        <v>1</v>
      </c>
      <c r="C1" s="202" t="s">
        <v>38</v>
      </c>
      <c r="D1" s="203" t="s">
        <v>158</v>
      </c>
      <c r="E1" s="203"/>
      <c r="F1" s="203"/>
      <c r="G1" s="203"/>
      <c r="H1" s="203" t="s">
        <v>159</v>
      </c>
      <c r="I1" s="203"/>
      <c r="J1" s="203"/>
      <c r="K1" s="203"/>
      <c r="L1" s="204" t="s">
        <v>169</v>
      </c>
      <c r="M1" s="205"/>
      <c r="N1" s="205"/>
      <c r="O1" s="206"/>
      <c r="P1" s="198" t="s">
        <v>160</v>
      </c>
      <c r="Q1" s="198"/>
      <c r="R1" s="198"/>
      <c r="S1" s="198"/>
      <c r="T1" s="198" t="s">
        <v>161</v>
      </c>
      <c r="U1" s="199"/>
      <c r="V1" s="199"/>
      <c r="W1" s="199"/>
    </row>
    <row r="2" spans="1:23" ht="22.5" x14ac:dyDescent="0.25">
      <c r="A2" s="201"/>
      <c r="B2" s="25" t="s">
        <v>2</v>
      </c>
      <c r="C2" s="202"/>
      <c r="D2" s="26" t="s">
        <v>60</v>
      </c>
      <c r="E2" s="26" t="s">
        <v>61</v>
      </c>
      <c r="F2" s="26" t="s">
        <v>121</v>
      </c>
      <c r="G2" s="26" t="s">
        <v>62</v>
      </c>
      <c r="H2" s="26" t="s">
        <v>60</v>
      </c>
      <c r="I2" s="26" t="s">
        <v>61</v>
      </c>
      <c r="J2" s="26" t="s">
        <v>121</v>
      </c>
      <c r="K2" s="26" t="s">
        <v>62</v>
      </c>
      <c r="L2" s="26" t="s">
        <v>60</v>
      </c>
      <c r="M2" s="26" t="s">
        <v>61</v>
      </c>
      <c r="N2" s="26" t="s">
        <v>121</v>
      </c>
      <c r="O2" s="26" t="s">
        <v>62</v>
      </c>
      <c r="P2" s="26" t="s">
        <v>60</v>
      </c>
      <c r="Q2" s="26" t="s">
        <v>61</v>
      </c>
      <c r="R2" s="26" t="s">
        <v>121</v>
      </c>
      <c r="S2" s="26" t="s">
        <v>62</v>
      </c>
      <c r="T2" s="26" t="s">
        <v>60</v>
      </c>
      <c r="U2" s="27" t="s">
        <v>61</v>
      </c>
      <c r="V2" s="26" t="s">
        <v>121</v>
      </c>
      <c r="W2" s="26" t="s">
        <v>62</v>
      </c>
    </row>
    <row r="3" spans="1:23" x14ac:dyDescent="0.25">
      <c r="A3" s="23" t="s">
        <v>7</v>
      </c>
      <c r="B3" s="23" t="s">
        <v>32</v>
      </c>
      <c r="C3" s="23" t="s">
        <v>64</v>
      </c>
      <c r="D3" s="23" t="s">
        <v>67</v>
      </c>
      <c r="E3" s="23" t="s">
        <v>35</v>
      </c>
      <c r="F3" s="23" t="s">
        <v>73</v>
      </c>
      <c r="G3" s="23" t="s">
        <v>73</v>
      </c>
      <c r="H3" s="23" t="s">
        <v>100</v>
      </c>
      <c r="I3" s="23" t="s">
        <v>80</v>
      </c>
      <c r="J3" s="23" t="s">
        <v>83</v>
      </c>
      <c r="K3" s="23" t="s">
        <v>85</v>
      </c>
      <c r="L3" s="23" t="s">
        <v>89</v>
      </c>
      <c r="M3" s="23" t="s">
        <v>90</v>
      </c>
      <c r="N3" s="23" t="s">
        <v>91</v>
      </c>
      <c r="O3" s="23" t="s">
        <v>97</v>
      </c>
      <c r="P3" s="23" t="s">
        <v>36</v>
      </c>
      <c r="Q3" s="23" t="s">
        <v>80</v>
      </c>
      <c r="R3" s="23" t="s">
        <v>156</v>
      </c>
      <c r="S3" s="23" t="s">
        <v>83</v>
      </c>
      <c r="T3" s="23" t="s">
        <v>85</v>
      </c>
      <c r="U3" s="23" t="s">
        <v>162</v>
      </c>
      <c r="V3" s="23" t="s">
        <v>144</v>
      </c>
      <c r="W3" s="23" t="s">
        <v>152</v>
      </c>
    </row>
    <row r="4" spans="1:23" x14ac:dyDescent="0.25">
      <c r="A4" s="200" t="s">
        <v>63</v>
      </c>
      <c r="B4" s="200"/>
      <c r="C4" s="20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82" t="s">
        <v>24</v>
      </c>
      <c r="C5" s="18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13</v>
      </c>
      <c r="B6" s="31" t="s">
        <v>142</v>
      </c>
      <c r="C6" s="5" t="s">
        <v>149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32</v>
      </c>
      <c r="B7" s="182" t="s">
        <v>163</v>
      </c>
      <c r="C7" s="18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17</v>
      </c>
      <c r="B8" s="33" t="s">
        <v>164</v>
      </c>
      <c r="C8" s="5" t="s">
        <v>149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18</v>
      </c>
      <c r="B9" s="33" t="s">
        <v>165</v>
      </c>
      <c r="C9" s="5" t="s">
        <v>149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64</v>
      </c>
      <c r="B10" s="22" t="s">
        <v>25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166</v>
      </c>
      <c r="B11" s="33" t="s">
        <v>167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64</v>
      </c>
      <c r="B12" s="182" t="s">
        <v>26</v>
      </c>
      <c r="C12" s="18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65</v>
      </c>
      <c r="B13" s="37" t="s">
        <v>34</v>
      </c>
      <c r="C13" s="5" t="s">
        <v>149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36</v>
      </c>
      <c r="B14" s="194" t="s">
        <v>27</v>
      </c>
      <c r="C14" s="19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92" t="s">
        <v>52</v>
      </c>
      <c r="B15" s="33" t="s">
        <v>168</v>
      </c>
      <c r="C15" s="5" t="s">
        <v>149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96"/>
      <c r="B16" s="33" t="s">
        <v>145</v>
      </c>
      <c r="C16" s="5" t="s">
        <v>149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96"/>
      <c r="B17" s="33" t="s">
        <v>146</v>
      </c>
      <c r="C17" s="5" t="s">
        <v>149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97"/>
      <c r="B18" s="33" t="s">
        <v>147</v>
      </c>
      <c r="C18" s="5" t="s">
        <v>149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2022-05-11T12:21:09Z</cp:lastPrinted>
  <dcterms:created xsi:type="dcterms:W3CDTF">2012-05-22T08:33:39Z</dcterms:created>
  <dcterms:modified xsi:type="dcterms:W3CDTF">2022-06-14T11:21:21Z</dcterms:modified>
</cp:coreProperties>
</file>