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Z:\Лаюкова\"/>
    </mc:Choice>
  </mc:AlternateContent>
  <xr:revisionPtr revIDLastSave="0" documentId="13_ncr:1_{32563389-F304-40EB-9190-C10D4A8B5C4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муниципальные" sheetId="33" r:id="rId1"/>
    <sheet name="муниц. на 01.07.22" sheetId="38" r:id="rId2"/>
    <sheet name="муниц. на 01.08.22" sheetId="39" r:id="rId3"/>
    <sheet name="ведомственная" sheetId="36" state="hidden" r:id="rId4"/>
    <sheet name="АИП" sheetId="37" state="hidden" r:id="rId5"/>
  </sheets>
  <externalReferences>
    <externalReference r:id="rId6"/>
  </externalReferences>
  <definedNames>
    <definedName name="_xlnm._FilterDatabase" localSheetId="1" hidden="1">'муниц. на 01.07.22'!$A$4:$W$12</definedName>
    <definedName name="_xlnm._FilterDatabase" localSheetId="2" hidden="1">'муниц. на 01.08.22'!$A$4:$W$12</definedName>
    <definedName name="_xlnm._FilterDatabase" localSheetId="0" hidden="1">муниципальные!$A$4:$W$188</definedName>
    <definedName name="для">'[1]УКС по состоянию на 01.05.2010'!#REF!</definedName>
    <definedName name="_xlnm.Print_Titles" localSheetId="1">'муниц. на 01.07.22'!$2:$3</definedName>
    <definedName name="_xlnm.Print_Titles" localSheetId="2">'муниц. на 01.08.22'!$2:$3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1">'муниц. на 01.07.22'!$A$1:$X$12</definedName>
    <definedName name="_xlnm.Print_Area" localSheetId="2">'муниц. на 01.08.22'!$A$1:$X$12</definedName>
    <definedName name="_xlnm.Print_Area" localSheetId="0">муниципальные!$A$1:$X$188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" i="39" l="1"/>
  <c r="S8" i="38"/>
  <c r="P11" i="38"/>
  <c r="Q11" i="38"/>
  <c r="S11" i="38"/>
  <c r="P11" i="39"/>
  <c r="S11" i="39"/>
  <c r="Q11" i="39"/>
  <c r="W13" i="39"/>
  <c r="U13" i="39"/>
  <c r="Q13" i="39"/>
  <c r="L13" i="39"/>
  <c r="H13" i="39"/>
  <c r="D13" i="39"/>
  <c r="W12" i="39"/>
  <c r="O12" i="39"/>
  <c r="N12" i="39"/>
  <c r="M12" i="39"/>
  <c r="U12" i="39" s="1"/>
  <c r="L12" i="39"/>
  <c r="K12" i="39"/>
  <c r="J12" i="39"/>
  <c r="I12" i="39"/>
  <c r="H12" i="39"/>
  <c r="H7" i="39" s="1"/>
  <c r="G12" i="39"/>
  <c r="F12" i="39"/>
  <c r="E12" i="39"/>
  <c r="D12" i="39"/>
  <c r="W11" i="39"/>
  <c r="U11" i="39"/>
  <c r="L11" i="39"/>
  <c r="H11" i="39"/>
  <c r="T11" i="39" s="1"/>
  <c r="D11" i="39"/>
  <c r="U10" i="39"/>
  <c r="T10" i="39"/>
  <c r="L10" i="39"/>
  <c r="H10" i="39"/>
  <c r="D10" i="39"/>
  <c r="U9" i="39"/>
  <c r="Q9" i="39"/>
  <c r="L9" i="39"/>
  <c r="L8" i="39" s="1"/>
  <c r="H9" i="39"/>
  <c r="D9" i="39"/>
  <c r="D8" i="39" s="1"/>
  <c r="O8" i="39"/>
  <c r="O7" i="39" s="1"/>
  <c r="N8" i="39"/>
  <c r="M8" i="39"/>
  <c r="K8" i="39"/>
  <c r="J8" i="39"/>
  <c r="J7" i="39" s="1"/>
  <c r="I8" i="39"/>
  <c r="H8" i="39"/>
  <c r="G8" i="39"/>
  <c r="G7" i="39" s="1"/>
  <c r="F8" i="39"/>
  <c r="E8" i="39"/>
  <c r="E7" i="39" s="1"/>
  <c r="N7" i="39"/>
  <c r="K7" i="39"/>
  <c r="I7" i="39"/>
  <c r="F7" i="39"/>
  <c r="D7" i="38"/>
  <c r="D11" i="38"/>
  <c r="K12" i="38"/>
  <c r="M7" i="39" l="1"/>
  <c r="Q7" i="39" s="1"/>
  <c r="W7" i="39"/>
  <c r="T12" i="39"/>
  <c r="T13" i="39"/>
  <c r="D7" i="39"/>
  <c r="U7" i="39"/>
  <c r="L7" i="39"/>
  <c r="T8" i="39"/>
  <c r="P8" i="39"/>
  <c r="P9" i="39"/>
  <c r="Q8" i="39"/>
  <c r="T9" i="39"/>
  <c r="U8" i="39"/>
  <c r="P12" i="39"/>
  <c r="P13" i="39"/>
  <c r="W8" i="39"/>
  <c r="Q12" i="39"/>
  <c r="P7" i="39" l="1"/>
  <c r="T7" i="39"/>
  <c r="W13" i="38" l="1"/>
  <c r="U13" i="38"/>
  <c r="Q13" i="38"/>
  <c r="L13" i="38"/>
  <c r="T13" i="38" s="1"/>
  <c r="H13" i="38"/>
  <c r="D13" i="38"/>
  <c r="O12" i="38"/>
  <c r="N12" i="38"/>
  <c r="M12" i="38"/>
  <c r="J12" i="38"/>
  <c r="I12" i="38"/>
  <c r="H12" i="38"/>
  <c r="G12" i="38"/>
  <c r="F12" i="38"/>
  <c r="E12" i="38"/>
  <c r="W11" i="38"/>
  <c r="U11" i="38"/>
  <c r="L11" i="38"/>
  <c r="H11" i="38"/>
  <c r="U10" i="38"/>
  <c r="L10" i="38"/>
  <c r="H10" i="38"/>
  <c r="D10" i="38"/>
  <c r="U9" i="38"/>
  <c r="Q9" i="38"/>
  <c r="L9" i="38"/>
  <c r="H9" i="38"/>
  <c r="D9" i="38"/>
  <c r="O8" i="38"/>
  <c r="N8" i="38"/>
  <c r="M8" i="38"/>
  <c r="K8" i="38"/>
  <c r="K7" i="38" s="1"/>
  <c r="J8" i="38"/>
  <c r="I8" i="38"/>
  <c r="I7" i="38" s="1"/>
  <c r="G8" i="38"/>
  <c r="G7" i="38" s="1"/>
  <c r="F8" i="38"/>
  <c r="E8" i="38"/>
  <c r="E198" i="33"/>
  <c r="F198" i="33"/>
  <c r="G198" i="33"/>
  <c r="H198" i="33"/>
  <c r="I198" i="33"/>
  <c r="J198" i="33"/>
  <c r="K198" i="33"/>
  <c r="M198" i="33"/>
  <c r="N198" i="33"/>
  <c r="O198" i="33"/>
  <c r="D198" i="33"/>
  <c r="H199" i="33"/>
  <c r="D199" i="33"/>
  <c r="W187" i="33"/>
  <c r="W189" i="33"/>
  <c r="W45" i="33"/>
  <c r="S117" i="33"/>
  <c r="Q70" i="33"/>
  <c r="S62" i="33"/>
  <c r="S40" i="33"/>
  <c r="W198" i="33"/>
  <c r="W199" i="33"/>
  <c r="L199" i="33"/>
  <c r="T199" i="33" s="1"/>
  <c r="H196" i="33"/>
  <c r="W196" i="33"/>
  <c r="L196" i="33"/>
  <c r="D196" i="33"/>
  <c r="S173" i="33"/>
  <c r="E165" i="33"/>
  <c r="F165" i="33"/>
  <c r="G165" i="33"/>
  <c r="I165" i="33"/>
  <c r="J165" i="33"/>
  <c r="K165" i="33"/>
  <c r="M165" i="33"/>
  <c r="N165" i="33"/>
  <c r="O165" i="33"/>
  <c r="W168" i="33"/>
  <c r="L168" i="33"/>
  <c r="H168" i="33"/>
  <c r="D168" i="33"/>
  <c r="E135" i="33"/>
  <c r="F135" i="33"/>
  <c r="G135" i="33"/>
  <c r="I135" i="33"/>
  <c r="J135" i="33"/>
  <c r="K135" i="33"/>
  <c r="M135" i="33"/>
  <c r="N135" i="33"/>
  <c r="O135" i="33"/>
  <c r="W138" i="33"/>
  <c r="W139" i="33"/>
  <c r="L138" i="33"/>
  <c r="T138" i="33" s="1"/>
  <c r="L139" i="33"/>
  <c r="D138" i="33"/>
  <c r="D139" i="33"/>
  <c r="H138" i="33"/>
  <c r="H139" i="33"/>
  <c r="E125" i="33"/>
  <c r="F125" i="33"/>
  <c r="G125" i="33"/>
  <c r="I125" i="33"/>
  <c r="J125" i="33"/>
  <c r="K125" i="33"/>
  <c r="M125" i="33"/>
  <c r="N125" i="33"/>
  <c r="O125" i="33"/>
  <c r="W126" i="33"/>
  <c r="W127" i="33"/>
  <c r="L126" i="33"/>
  <c r="L127" i="33"/>
  <c r="T127" i="33" s="1"/>
  <c r="H126" i="33"/>
  <c r="H127" i="33"/>
  <c r="D126" i="33"/>
  <c r="D127" i="33"/>
  <c r="E120" i="33"/>
  <c r="F120" i="33"/>
  <c r="G120" i="33"/>
  <c r="I120" i="33"/>
  <c r="J120" i="33"/>
  <c r="K120" i="33"/>
  <c r="M120" i="33"/>
  <c r="N120" i="33"/>
  <c r="O120" i="33"/>
  <c r="W123" i="33"/>
  <c r="W124" i="33"/>
  <c r="S124" i="33"/>
  <c r="P124" i="33"/>
  <c r="D124" i="33"/>
  <c r="H124" i="33"/>
  <c r="T124" i="33" s="1"/>
  <c r="L124" i="33"/>
  <c r="D123" i="33"/>
  <c r="H123" i="33"/>
  <c r="L123" i="33"/>
  <c r="S121" i="33"/>
  <c r="U12" i="38" l="1"/>
  <c r="L12" i="38"/>
  <c r="T12" i="38" s="1"/>
  <c r="T10" i="38"/>
  <c r="H8" i="38"/>
  <c r="H7" i="38" s="1"/>
  <c r="F7" i="38"/>
  <c r="D8" i="38"/>
  <c r="O7" i="38"/>
  <c r="W7" i="38" s="1"/>
  <c r="T11" i="38"/>
  <c r="N7" i="38"/>
  <c r="W8" i="38"/>
  <c r="P9" i="38"/>
  <c r="J7" i="38"/>
  <c r="W12" i="38"/>
  <c r="L8" i="38"/>
  <c r="M7" i="38"/>
  <c r="D12" i="38"/>
  <c r="P13" i="38"/>
  <c r="E7" i="38"/>
  <c r="Q12" i="38"/>
  <c r="Q8" i="38"/>
  <c r="T9" i="38"/>
  <c r="U8" i="38"/>
  <c r="T139" i="33"/>
  <c r="L198" i="33"/>
  <c r="T168" i="33"/>
  <c r="T126" i="33"/>
  <c r="T196" i="33"/>
  <c r="T123" i="33"/>
  <c r="P12" i="38" l="1"/>
  <c r="L7" i="38"/>
  <c r="T8" i="38"/>
  <c r="P8" i="38"/>
  <c r="U7" i="38"/>
  <c r="Q7" i="38"/>
  <c r="T198" i="33"/>
  <c r="L80" i="33"/>
  <c r="H80" i="33"/>
  <c r="T80" i="33" s="1"/>
  <c r="D80" i="33"/>
  <c r="W80" i="33"/>
  <c r="P7" i="38" l="1"/>
  <c r="T7" i="38"/>
  <c r="E42" i="33"/>
  <c r="F42" i="33"/>
  <c r="G42" i="33"/>
  <c r="I42" i="33"/>
  <c r="J42" i="33"/>
  <c r="K42" i="33"/>
  <c r="M42" i="33"/>
  <c r="N42" i="33"/>
  <c r="O42" i="33"/>
  <c r="L45" i="33"/>
  <c r="H45" i="33"/>
  <c r="D45" i="33"/>
  <c r="E28" i="33"/>
  <c r="F28" i="33"/>
  <c r="G28" i="33"/>
  <c r="I28" i="33"/>
  <c r="J28" i="33"/>
  <c r="K28" i="33"/>
  <c r="M28" i="33"/>
  <c r="N28" i="33"/>
  <c r="O28" i="33"/>
  <c r="W31" i="33"/>
  <c r="S31" i="33"/>
  <c r="L31" i="33"/>
  <c r="H31" i="33"/>
  <c r="D31" i="33"/>
  <c r="L25" i="33"/>
  <c r="T25" i="33" s="1"/>
  <c r="W25" i="33"/>
  <c r="D25" i="33"/>
  <c r="H25" i="33"/>
  <c r="P31" i="33" l="1"/>
  <c r="T45" i="33"/>
  <c r="T31" i="33"/>
  <c r="S128" i="33"/>
  <c r="R128" i="33"/>
  <c r="Q128" i="33"/>
  <c r="U121" i="33" l="1"/>
  <c r="W121" i="33"/>
  <c r="U122" i="33"/>
  <c r="W122" i="33"/>
  <c r="U128" i="33"/>
  <c r="V128" i="33"/>
  <c r="W128" i="33"/>
  <c r="U130" i="33"/>
  <c r="V130" i="33"/>
  <c r="W130" i="33"/>
  <c r="U131" i="33"/>
  <c r="V131" i="33"/>
  <c r="W133" i="33"/>
  <c r="U136" i="33"/>
  <c r="W136" i="33"/>
  <c r="W137" i="33"/>
  <c r="W141" i="33"/>
  <c r="W142" i="33"/>
  <c r="W143" i="33"/>
  <c r="U146" i="33"/>
  <c r="W146" i="33"/>
  <c r="W147" i="33"/>
  <c r="W148" i="33"/>
  <c r="W150" i="33"/>
  <c r="U151" i="33"/>
  <c r="W151" i="33"/>
  <c r="W152" i="33"/>
  <c r="U153" i="33"/>
  <c r="W153" i="33"/>
  <c r="W156" i="33"/>
  <c r="W158" i="33"/>
  <c r="W159" i="33"/>
  <c r="W160" i="33"/>
  <c r="W161" i="33"/>
  <c r="W162" i="33"/>
  <c r="W163" i="33"/>
  <c r="W164" i="33"/>
  <c r="W166" i="33"/>
  <c r="W167" i="33"/>
  <c r="W171" i="33"/>
  <c r="W172" i="33"/>
  <c r="W173" i="33"/>
  <c r="U175" i="33"/>
  <c r="V175" i="33"/>
  <c r="W175" i="33"/>
  <c r="V176" i="33"/>
  <c r="U177" i="33"/>
  <c r="U179" i="33"/>
  <c r="W179" i="33"/>
  <c r="W181" i="33"/>
  <c r="W182" i="33"/>
  <c r="U185" i="33"/>
  <c r="U186" i="33"/>
  <c r="U187" i="33"/>
  <c r="U189" i="33"/>
  <c r="W191" i="33"/>
  <c r="W192" i="33"/>
  <c r="W193" i="33"/>
  <c r="W194" i="33"/>
  <c r="W195" i="33"/>
  <c r="W197" i="33"/>
  <c r="W88" i="33"/>
  <c r="W89" i="33"/>
  <c r="U90" i="33"/>
  <c r="U91" i="33"/>
  <c r="U92" i="33"/>
  <c r="U93" i="33"/>
  <c r="U94" i="33"/>
  <c r="U95" i="33"/>
  <c r="U96" i="33"/>
  <c r="U97" i="33"/>
  <c r="U98" i="33"/>
  <c r="W99" i="33"/>
  <c r="U101" i="33"/>
  <c r="W101" i="33"/>
  <c r="W103" i="33"/>
  <c r="V104" i="33"/>
  <c r="U105" i="33"/>
  <c r="V105" i="33"/>
  <c r="W105" i="33"/>
  <c r="U107" i="33"/>
  <c r="W107" i="33"/>
  <c r="U109" i="33"/>
  <c r="W109" i="33"/>
  <c r="U111" i="33"/>
  <c r="W111" i="33"/>
  <c r="W112" i="33"/>
  <c r="W114" i="33"/>
  <c r="W115" i="33"/>
  <c r="W117" i="33"/>
  <c r="W69" i="33"/>
  <c r="U70" i="33"/>
  <c r="W70" i="33"/>
  <c r="U71" i="33"/>
  <c r="U72" i="33"/>
  <c r="V72" i="33"/>
  <c r="W72" i="33"/>
  <c r="U73" i="33"/>
  <c r="V73" i="33"/>
  <c r="W73" i="33"/>
  <c r="W75" i="33"/>
  <c r="U76" i="33"/>
  <c r="W78" i="33"/>
  <c r="W79" i="33"/>
  <c r="W82" i="33"/>
  <c r="W83" i="33"/>
  <c r="W55" i="33"/>
  <c r="W56" i="33"/>
  <c r="U57" i="33"/>
  <c r="W57" i="33"/>
  <c r="U58" i="33"/>
  <c r="W58" i="33"/>
  <c r="U59" i="33"/>
  <c r="V59" i="33"/>
  <c r="W59" i="33"/>
  <c r="U61" i="33"/>
  <c r="U62" i="33"/>
  <c r="W62" i="33"/>
  <c r="W64" i="33"/>
  <c r="W9" i="33"/>
  <c r="W10" i="33"/>
  <c r="U11" i="33"/>
  <c r="V11" i="33"/>
  <c r="W11" i="33"/>
  <c r="W13" i="33"/>
  <c r="W14" i="33"/>
  <c r="W15" i="33"/>
  <c r="W17" i="33"/>
  <c r="W18" i="33"/>
  <c r="W19" i="33"/>
  <c r="W20" i="33"/>
  <c r="W21" i="33"/>
  <c r="U23" i="33"/>
  <c r="W23" i="33"/>
  <c r="W24" i="33"/>
  <c r="U26" i="33"/>
  <c r="V26" i="33"/>
  <c r="W26" i="33"/>
  <c r="U27" i="33"/>
  <c r="V27" i="33"/>
  <c r="W27" i="33"/>
  <c r="W29" i="33"/>
  <c r="W30" i="33"/>
  <c r="U33" i="33"/>
  <c r="W33" i="33"/>
  <c r="W36" i="33"/>
  <c r="W38" i="33"/>
  <c r="U40" i="33"/>
  <c r="W40" i="33"/>
  <c r="Q122" i="33"/>
  <c r="S122" i="33"/>
  <c r="S133" i="33"/>
  <c r="S137" i="33"/>
  <c r="S141" i="33"/>
  <c r="S148" i="33"/>
  <c r="Q151" i="33"/>
  <c r="S151" i="33"/>
  <c r="S152" i="33"/>
  <c r="S156" i="33"/>
  <c r="S158" i="33"/>
  <c r="S159" i="33"/>
  <c r="S160" i="33"/>
  <c r="S161" i="33"/>
  <c r="S162" i="33"/>
  <c r="S163" i="33"/>
  <c r="S164" i="33"/>
  <c r="S166" i="33"/>
  <c r="S171" i="33"/>
  <c r="Q175" i="33"/>
  <c r="R175" i="33"/>
  <c r="S175" i="33"/>
  <c r="Q177" i="33"/>
  <c r="S181" i="33"/>
  <c r="S182" i="33"/>
  <c r="Q185" i="33"/>
  <c r="Q189" i="33"/>
  <c r="S192" i="33"/>
  <c r="S88" i="33"/>
  <c r="S89" i="33"/>
  <c r="Q90" i="33"/>
  <c r="Q91" i="33"/>
  <c r="Q92" i="33"/>
  <c r="Q93" i="33"/>
  <c r="Q94" i="33"/>
  <c r="Q95" i="33"/>
  <c r="Q96" i="33"/>
  <c r="Q97" i="33"/>
  <c r="Q98" i="33"/>
  <c r="S99" i="33"/>
  <c r="Q101" i="33"/>
  <c r="S101" i="33"/>
  <c r="S103" i="33"/>
  <c r="R104" i="33"/>
  <c r="Q105" i="33"/>
  <c r="R105" i="33"/>
  <c r="S105" i="33"/>
  <c r="Q109" i="33"/>
  <c r="S109" i="33"/>
  <c r="Q111" i="33"/>
  <c r="S111" i="33"/>
  <c r="S112" i="33"/>
  <c r="S114" i="33"/>
  <c r="S115" i="33"/>
  <c r="S69" i="33"/>
  <c r="Q71" i="33"/>
  <c r="S75" i="33"/>
  <c r="Q76" i="33"/>
  <c r="S78" i="33"/>
  <c r="S82" i="33"/>
  <c r="S83" i="33"/>
  <c r="S55" i="33"/>
  <c r="S56" i="33"/>
  <c r="Q58" i="33"/>
  <c r="S58" i="33"/>
  <c r="S64" i="33"/>
  <c r="S49" i="33"/>
  <c r="S51" i="33"/>
  <c r="R43" i="33"/>
  <c r="S43" i="33"/>
  <c r="R44" i="33"/>
  <c r="S44" i="33"/>
  <c r="S9" i="33"/>
  <c r="S10" i="33"/>
  <c r="Q11" i="33"/>
  <c r="S11" i="33"/>
  <c r="S13" i="33"/>
  <c r="S14" i="33"/>
  <c r="S15" i="33"/>
  <c r="S17" i="33"/>
  <c r="S23" i="33"/>
  <c r="S24" i="33"/>
  <c r="S29" i="33"/>
  <c r="S30" i="33"/>
  <c r="S36" i="33"/>
  <c r="S38" i="33"/>
  <c r="D156" i="33"/>
  <c r="D155" i="33" s="1"/>
  <c r="D186" i="33"/>
  <c r="H186" i="33"/>
  <c r="L186" i="33"/>
  <c r="D167" i="33"/>
  <c r="H167" i="33"/>
  <c r="L167" i="33"/>
  <c r="E157" i="33"/>
  <c r="F157" i="33"/>
  <c r="G157" i="33"/>
  <c r="I157" i="33"/>
  <c r="J157" i="33"/>
  <c r="K157" i="33"/>
  <c r="M157" i="33"/>
  <c r="N157" i="33"/>
  <c r="O157" i="33"/>
  <c r="E155" i="33"/>
  <c r="F155" i="33"/>
  <c r="G155" i="33"/>
  <c r="I155" i="33"/>
  <c r="J155" i="33"/>
  <c r="K155" i="33"/>
  <c r="M155" i="33"/>
  <c r="N155" i="33"/>
  <c r="O155" i="33"/>
  <c r="E140" i="33"/>
  <c r="F140" i="33"/>
  <c r="G140" i="33"/>
  <c r="I140" i="33"/>
  <c r="J140" i="33"/>
  <c r="K140" i="33"/>
  <c r="M140" i="33"/>
  <c r="N140" i="33"/>
  <c r="O140" i="33"/>
  <c r="L143" i="33"/>
  <c r="H142" i="33"/>
  <c r="H143" i="33"/>
  <c r="D142" i="33"/>
  <c r="D143" i="33"/>
  <c r="L142" i="33"/>
  <c r="E110" i="33"/>
  <c r="F110" i="33"/>
  <c r="G110" i="33"/>
  <c r="I110" i="33"/>
  <c r="J110" i="33"/>
  <c r="K110" i="33"/>
  <c r="M110" i="33"/>
  <c r="N110" i="33"/>
  <c r="O110" i="33"/>
  <c r="D112" i="33"/>
  <c r="H112" i="33"/>
  <c r="L112" i="33"/>
  <c r="W140" i="33" l="1"/>
  <c r="W110" i="33"/>
  <c r="U110" i="33"/>
  <c r="T143" i="33"/>
  <c r="W155" i="33"/>
  <c r="S155" i="33"/>
  <c r="T167" i="33"/>
  <c r="S110" i="33"/>
  <c r="T112" i="33"/>
  <c r="P112" i="33"/>
  <c r="T142" i="33"/>
  <c r="S140" i="33"/>
  <c r="W157" i="33"/>
  <c r="S157" i="33"/>
  <c r="T186" i="33"/>
  <c r="Q110" i="33"/>
  <c r="E68" i="33"/>
  <c r="F68" i="33"/>
  <c r="G68" i="33"/>
  <c r="I68" i="33"/>
  <c r="J68" i="33"/>
  <c r="K68" i="33"/>
  <c r="M68" i="33"/>
  <c r="N68" i="33"/>
  <c r="O68" i="33"/>
  <c r="V68" i="33" l="1"/>
  <c r="W68" i="33"/>
  <c r="S68" i="33"/>
  <c r="U68" i="33"/>
  <c r="Q68" i="33"/>
  <c r="E77" i="33"/>
  <c r="F77" i="33"/>
  <c r="G77" i="33"/>
  <c r="I77" i="33"/>
  <c r="J77" i="33"/>
  <c r="K77" i="33"/>
  <c r="M77" i="33"/>
  <c r="N77" i="33"/>
  <c r="O77" i="33"/>
  <c r="L79" i="33"/>
  <c r="H79" i="33"/>
  <c r="D79" i="33"/>
  <c r="L73" i="33"/>
  <c r="D73" i="33"/>
  <c r="H73" i="33"/>
  <c r="E39" i="33"/>
  <c r="F39" i="33"/>
  <c r="G39" i="33"/>
  <c r="I39" i="33"/>
  <c r="J39" i="33"/>
  <c r="K39" i="33"/>
  <c r="M39" i="33"/>
  <c r="N39" i="33"/>
  <c r="O39" i="33"/>
  <c r="H11" i="33"/>
  <c r="S39" i="33" l="1"/>
  <c r="W39" i="33"/>
  <c r="U39" i="33"/>
  <c r="T79" i="33"/>
  <c r="T73" i="33"/>
  <c r="W77" i="33"/>
  <c r="S77" i="33"/>
  <c r="K22" i="33"/>
  <c r="E37" i="33" l="1"/>
  <c r="F37" i="33"/>
  <c r="G37" i="33"/>
  <c r="I37" i="33"/>
  <c r="J37" i="33"/>
  <c r="K37" i="33"/>
  <c r="M37" i="33"/>
  <c r="N37" i="33"/>
  <c r="O37" i="33"/>
  <c r="L38" i="33"/>
  <c r="H38" i="33"/>
  <c r="D38" i="33"/>
  <c r="T38" i="33" l="1"/>
  <c r="P38" i="33"/>
  <c r="W37" i="33"/>
  <c r="S37" i="33"/>
  <c r="L71" i="33"/>
  <c r="H71" i="33"/>
  <c r="D71" i="33"/>
  <c r="T71" i="33" l="1"/>
  <c r="P71" i="33"/>
  <c r="L105" i="33"/>
  <c r="H105" i="33"/>
  <c r="D105" i="33"/>
  <c r="L104" i="33"/>
  <c r="H104" i="33"/>
  <c r="D104" i="33"/>
  <c r="T105" i="33" l="1"/>
  <c r="P105" i="33"/>
  <c r="T104" i="33"/>
  <c r="P104" i="33"/>
  <c r="W135" i="33"/>
  <c r="S135" i="33"/>
  <c r="U135" i="33"/>
  <c r="E22" i="33"/>
  <c r="F22" i="33"/>
  <c r="G22" i="33"/>
  <c r="I22" i="33"/>
  <c r="J22" i="33"/>
  <c r="M22" i="33"/>
  <c r="U22" i="33" s="1"/>
  <c r="N22" i="33"/>
  <c r="V22" i="33" s="1"/>
  <c r="O22" i="33"/>
  <c r="L23" i="33"/>
  <c r="D23" i="33"/>
  <c r="H23" i="33"/>
  <c r="W22" i="33" l="1"/>
  <c r="S22" i="33"/>
  <c r="T23" i="33"/>
  <c r="P23" i="33"/>
  <c r="E50" i="33"/>
  <c r="F50" i="33"/>
  <c r="G50" i="33"/>
  <c r="I50" i="33"/>
  <c r="J50" i="33"/>
  <c r="K50" i="33"/>
  <c r="M50" i="33"/>
  <c r="N50" i="33"/>
  <c r="O50" i="33"/>
  <c r="S50" i="33" s="1"/>
  <c r="W49" i="33" l="1"/>
  <c r="W51" i="33"/>
  <c r="W43" i="33"/>
  <c r="W44" i="33"/>
  <c r="L10" i="33"/>
  <c r="L11" i="33"/>
  <c r="H10" i="33"/>
  <c r="D10" i="33"/>
  <c r="I8" i="33"/>
  <c r="J8" i="33"/>
  <c r="K8" i="33"/>
  <c r="M8" i="33"/>
  <c r="N8" i="33"/>
  <c r="O8" i="33"/>
  <c r="E8" i="33"/>
  <c r="F8" i="33"/>
  <c r="G8" i="33"/>
  <c r="D11" i="33"/>
  <c r="E113" i="33"/>
  <c r="F113" i="33"/>
  <c r="G113" i="33"/>
  <c r="I113" i="33"/>
  <c r="J113" i="33"/>
  <c r="K113" i="33"/>
  <c r="M113" i="33"/>
  <c r="N113" i="33"/>
  <c r="O113" i="33"/>
  <c r="V8" i="33" l="1"/>
  <c r="W8" i="33"/>
  <c r="S8" i="33"/>
  <c r="U8" i="33"/>
  <c r="Q8" i="33"/>
  <c r="T11" i="33"/>
  <c r="P11" i="33"/>
  <c r="W113" i="33"/>
  <c r="S113" i="33"/>
  <c r="T10" i="33"/>
  <c r="P10" i="33"/>
  <c r="D122" i="33"/>
  <c r="L122" i="33"/>
  <c r="L121" i="33"/>
  <c r="H122" i="33"/>
  <c r="H130" i="33"/>
  <c r="H121" i="33"/>
  <c r="D121" i="33"/>
  <c r="D40" i="33"/>
  <c r="D39" i="33" s="1"/>
  <c r="I81" i="33"/>
  <c r="G81" i="33"/>
  <c r="K81" i="33"/>
  <c r="O81" i="33"/>
  <c r="O74" i="33"/>
  <c r="O67" i="33" s="1"/>
  <c r="L76" i="33"/>
  <c r="O54" i="33"/>
  <c r="N54" i="33"/>
  <c r="M54" i="33"/>
  <c r="K54" i="33"/>
  <c r="J54" i="33"/>
  <c r="I54" i="33"/>
  <c r="G54" i="33"/>
  <c r="F54" i="33"/>
  <c r="E54" i="33"/>
  <c r="L59" i="33"/>
  <c r="H59" i="33"/>
  <c r="D59" i="33"/>
  <c r="H58" i="33"/>
  <c r="K154" i="33"/>
  <c r="G154" i="33"/>
  <c r="L156" i="33"/>
  <c r="H156" i="33"/>
  <c r="H155" i="33" s="1"/>
  <c r="O149" i="33"/>
  <c r="N149" i="33"/>
  <c r="M149" i="33"/>
  <c r="K149" i="33"/>
  <c r="J149" i="33"/>
  <c r="I149" i="33"/>
  <c r="G149" i="33"/>
  <c r="F149" i="33"/>
  <c r="E149" i="33"/>
  <c r="L153" i="33"/>
  <c r="H153" i="33"/>
  <c r="D153" i="33"/>
  <c r="O145" i="33"/>
  <c r="N145" i="33"/>
  <c r="M145" i="33"/>
  <c r="K145" i="33"/>
  <c r="K144" i="33" s="1"/>
  <c r="J145" i="33"/>
  <c r="I145" i="33"/>
  <c r="G145" i="33"/>
  <c r="F145" i="33"/>
  <c r="E145" i="33"/>
  <c r="E144" i="33" s="1"/>
  <c r="L148" i="33"/>
  <c r="D148" i="33"/>
  <c r="H148" i="33"/>
  <c r="L146" i="33"/>
  <c r="H146" i="33"/>
  <c r="D146" i="33"/>
  <c r="R42" i="33"/>
  <c r="H33" i="33"/>
  <c r="L27" i="33"/>
  <c r="L26" i="33"/>
  <c r="K16" i="33"/>
  <c r="L21" i="33"/>
  <c r="F144" i="33" l="1"/>
  <c r="I144" i="33"/>
  <c r="D120" i="33"/>
  <c r="L120" i="33"/>
  <c r="P121" i="33"/>
  <c r="H120" i="33"/>
  <c r="T146" i="33"/>
  <c r="U145" i="33"/>
  <c r="W145" i="33"/>
  <c r="S145" i="33"/>
  <c r="U149" i="33"/>
  <c r="Q149" i="33"/>
  <c r="W149" i="33"/>
  <c r="S149" i="33"/>
  <c r="L155" i="33"/>
  <c r="T156" i="33"/>
  <c r="P156" i="33"/>
  <c r="U54" i="33"/>
  <c r="Q54" i="33"/>
  <c r="W54" i="33"/>
  <c r="S54" i="33"/>
  <c r="U120" i="33"/>
  <c r="Q120" i="33"/>
  <c r="W120" i="33"/>
  <c r="S120" i="33"/>
  <c r="T122" i="33"/>
  <c r="P122" i="33"/>
  <c r="S42" i="33"/>
  <c r="T148" i="33"/>
  <c r="P148" i="33"/>
  <c r="N144" i="33"/>
  <c r="T153" i="33"/>
  <c r="W165" i="33"/>
  <c r="S165" i="33"/>
  <c r="T59" i="33"/>
  <c r="V54" i="33"/>
  <c r="W81" i="33"/>
  <c r="S81" i="33"/>
  <c r="T121" i="33"/>
  <c r="J144" i="33"/>
  <c r="G144" i="33"/>
  <c r="M144" i="33"/>
  <c r="O154" i="33"/>
  <c r="O144" i="33"/>
  <c r="F87" i="33"/>
  <c r="W154" i="33" l="1"/>
  <c r="S154" i="33"/>
  <c r="W144" i="33"/>
  <c r="S144" i="33"/>
  <c r="U144" i="33"/>
  <c r="Q144" i="33"/>
  <c r="T155" i="33"/>
  <c r="P155" i="33"/>
  <c r="L109" i="33"/>
  <c r="H109" i="33"/>
  <c r="L107" i="33"/>
  <c r="T109" i="33" l="1"/>
  <c r="L97" i="33"/>
  <c r="H97" i="33"/>
  <c r="T97" i="33" l="1"/>
  <c r="O32" i="33"/>
  <c r="N32" i="33"/>
  <c r="M32" i="33"/>
  <c r="K32" i="33"/>
  <c r="J32" i="33"/>
  <c r="I32" i="33"/>
  <c r="G32" i="33"/>
  <c r="F32" i="33"/>
  <c r="E32" i="33"/>
  <c r="U32" i="33" l="1"/>
  <c r="W32" i="33"/>
  <c r="O170" i="33"/>
  <c r="N170" i="33"/>
  <c r="M170" i="33"/>
  <c r="K170" i="33"/>
  <c r="J170" i="33"/>
  <c r="I170" i="33"/>
  <c r="G170" i="33"/>
  <c r="F170" i="33"/>
  <c r="E170" i="33"/>
  <c r="L173" i="33"/>
  <c r="H173" i="33"/>
  <c r="D173" i="33"/>
  <c r="P173" i="33" l="1"/>
  <c r="T173" i="33"/>
  <c r="W170" i="33"/>
  <c r="S170" i="33"/>
  <c r="L195" i="33"/>
  <c r="L193" i="33"/>
  <c r="L192" i="33"/>
  <c r="D182" i="33"/>
  <c r="D181" i="33"/>
  <c r="H181" i="33"/>
  <c r="L181" i="33"/>
  <c r="D179" i="33"/>
  <c r="H179" i="33"/>
  <c r="L179" i="33"/>
  <c r="D175" i="33"/>
  <c r="L175" i="33"/>
  <c r="L171" i="33"/>
  <c r="L166" i="33"/>
  <c r="L165" i="33" s="1"/>
  <c r="P175" i="33" l="1"/>
  <c r="T179" i="33"/>
  <c r="T181" i="33"/>
  <c r="P181" i="33"/>
  <c r="L164" i="33"/>
  <c r="D164" i="33"/>
  <c r="L163" i="33"/>
  <c r="L161" i="33"/>
  <c r="H161" i="33"/>
  <c r="D161" i="33"/>
  <c r="L160" i="33"/>
  <c r="H160" i="33"/>
  <c r="D158" i="33"/>
  <c r="L152" i="33"/>
  <c r="D152" i="33"/>
  <c r="L151" i="33"/>
  <c r="H151" i="33"/>
  <c r="D151" i="33"/>
  <c r="L150" i="33"/>
  <c r="H150" i="33"/>
  <c r="L147" i="33"/>
  <c r="H147" i="33"/>
  <c r="H145" i="33" s="1"/>
  <c r="D147" i="33"/>
  <c r="D145" i="33" s="1"/>
  <c r="L141" i="33"/>
  <c r="H141" i="33"/>
  <c r="H140" i="33" s="1"/>
  <c r="D141" i="33"/>
  <c r="D140" i="33" s="1"/>
  <c r="L137" i="33"/>
  <c r="H137" i="33"/>
  <c r="D137" i="33"/>
  <c r="D136" i="33"/>
  <c r="L136" i="33"/>
  <c r="L135" i="33" s="1"/>
  <c r="H136" i="33"/>
  <c r="H135" i="33" s="1"/>
  <c r="L40" i="33"/>
  <c r="P40" i="33" s="1"/>
  <c r="H40" i="33"/>
  <c r="H39" i="33" s="1"/>
  <c r="T150" i="33" l="1"/>
  <c r="D135" i="33"/>
  <c r="T136" i="33"/>
  <c r="T137" i="33"/>
  <c r="P137" i="33"/>
  <c r="L145" i="33"/>
  <c r="T147" i="33"/>
  <c r="T160" i="33"/>
  <c r="P164" i="33"/>
  <c r="L39" i="33"/>
  <c r="P39" i="33" s="1"/>
  <c r="T40" i="33"/>
  <c r="L140" i="33"/>
  <c r="T140" i="33" s="1"/>
  <c r="T141" i="33"/>
  <c r="P141" i="33"/>
  <c r="T151" i="33"/>
  <c r="P151" i="33"/>
  <c r="P152" i="33"/>
  <c r="T161" i="33"/>
  <c r="P161" i="33"/>
  <c r="L149" i="33"/>
  <c r="L36" i="33"/>
  <c r="L49" i="33"/>
  <c r="L44" i="33"/>
  <c r="T135" i="33" l="1"/>
  <c r="P135" i="33"/>
  <c r="T39" i="33"/>
  <c r="P140" i="33"/>
  <c r="T145" i="33"/>
  <c r="P145" i="33"/>
  <c r="L37" i="33"/>
  <c r="L144" i="33"/>
  <c r="L33" i="33" l="1"/>
  <c r="T33" i="33" l="1"/>
  <c r="D24" i="33"/>
  <c r="H24" i="33"/>
  <c r="L24" i="33"/>
  <c r="L20" i="33"/>
  <c r="H17" i="33"/>
  <c r="L17" i="33"/>
  <c r="L131" i="33"/>
  <c r="D130" i="33"/>
  <c r="D58" i="33"/>
  <c r="T17" i="33" l="1"/>
  <c r="T24" i="33"/>
  <c r="P24" i="33"/>
  <c r="K60" i="33"/>
  <c r="H56" i="33"/>
  <c r="H189" i="33" l="1"/>
  <c r="L187" i="33"/>
  <c r="L58" i="33" l="1"/>
  <c r="T58" i="33" l="1"/>
  <c r="P58" i="33"/>
  <c r="E178" i="33"/>
  <c r="F178" i="33"/>
  <c r="G178" i="33"/>
  <c r="I178" i="33"/>
  <c r="J178" i="33"/>
  <c r="K178" i="33"/>
  <c r="M178" i="33"/>
  <c r="N178" i="33"/>
  <c r="O178" i="33"/>
  <c r="W178" i="33" l="1"/>
  <c r="U178" i="33"/>
  <c r="E87" i="33"/>
  <c r="G87" i="33"/>
  <c r="I87" i="33"/>
  <c r="J87" i="33"/>
  <c r="K87" i="33"/>
  <c r="M87" i="33"/>
  <c r="N87" i="33"/>
  <c r="O87" i="33"/>
  <c r="W87" i="33" l="1"/>
  <c r="S87" i="33"/>
  <c r="U87" i="33"/>
  <c r="Q87" i="33"/>
  <c r="L91" i="33"/>
  <c r="D91" i="33"/>
  <c r="H91" i="33"/>
  <c r="T91" i="33" l="1"/>
  <c r="P91" i="33"/>
  <c r="E134" i="33"/>
  <c r="F134" i="33"/>
  <c r="G134" i="33"/>
  <c r="D192" i="33"/>
  <c r="P192" i="33" s="1"/>
  <c r="D193" i="33"/>
  <c r="D194" i="33"/>
  <c r="D195" i="33"/>
  <c r="D197" i="33"/>
  <c r="D191" i="33"/>
  <c r="E190" i="33"/>
  <c r="F190" i="33"/>
  <c r="G190" i="33"/>
  <c r="E188" i="33"/>
  <c r="F188" i="33"/>
  <c r="G188" i="33"/>
  <c r="D189" i="33"/>
  <c r="D188" i="33" s="1"/>
  <c r="E184" i="33"/>
  <c r="F184" i="33"/>
  <c r="G184" i="33"/>
  <c r="D187" i="33"/>
  <c r="D185" i="33"/>
  <c r="E180" i="33"/>
  <c r="F180" i="33"/>
  <c r="G180" i="33"/>
  <c r="D176" i="33"/>
  <c r="D177" i="33"/>
  <c r="E174" i="33"/>
  <c r="F174" i="33"/>
  <c r="G174" i="33"/>
  <c r="D172" i="33"/>
  <c r="D171" i="33"/>
  <c r="P171" i="33" s="1"/>
  <c r="D166" i="33"/>
  <c r="D165" i="33" s="1"/>
  <c r="D159" i="33"/>
  <c r="D160" i="33"/>
  <c r="P160" i="33" s="1"/>
  <c r="D162" i="33"/>
  <c r="D163" i="33"/>
  <c r="P163" i="33" s="1"/>
  <c r="D150" i="33"/>
  <c r="E132" i="33"/>
  <c r="F132" i="33"/>
  <c r="G132" i="33"/>
  <c r="D133" i="33"/>
  <c r="E129" i="33"/>
  <c r="F129" i="33"/>
  <c r="G129" i="33"/>
  <c r="D131" i="33"/>
  <c r="D128" i="33"/>
  <c r="D125" i="33" s="1"/>
  <c r="G183" i="33" l="1"/>
  <c r="F183" i="33"/>
  <c r="P165" i="33"/>
  <c r="P166" i="33"/>
  <c r="D129" i="33"/>
  <c r="D157" i="33"/>
  <c r="D154" i="33" s="1"/>
  <c r="D190" i="33"/>
  <c r="D149" i="33"/>
  <c r="P149" i="33" s="1"/>
  <c r="D132" i="33"/>
  <c r="D170" i="33"/>
  <c r="D180" i="33"/>
  <c r="D134" i="33"/>
  <c r="F169" i="33"/>
  <c r="D178" i="33"/>
  <c r="F154" i="33"/>
  <c r="E154" i="33"/>
  <c r="G169" i="33"/>
  <c r="E119" i="33"/>
  <c r="E169" i="33"/>
  <c r="D184" i="33"/>
  <c r="D183" i="33" s="1"/>
  <c r="E183" i="33"/>
  <c r="D174" i="33"/>
  <c r="F119" i="33"/>
  <c r="G119" i="33"/>
  <c r="E116" i="33"/>
  <c r="F116" i="33"/>
  <c r="G116" i="33"/>
  <c r="D117" i="33"/>
  <c r="D116" i="33" s="1"/>
  <c r="D115" i="33"/>
  <c r="D114" i="33"/>
  <c r="D111" i="33"/>
  <c r="D110" i="33" s="1"/>
  <c r="E108" i="33"/>
  <c r="F108" i="33"/>
  <c r="G108" i="33"/>
  <c r="D109" i="33"/>
  <c r="E106" i="33"/>
  <c r="F106" i="33"/>
  <c r="G106" i="33"/>
  <c r="D107" i="33"/>
  <c r="E102" i="33"/>
  <c r="F102" i="33"/>
  <c r="G102" i="33"/>
  <c r="D103" i="33"/>
  <c r="D102" i="33" s="1"/>
  <c r="E100" i="33"/>
  <c r="F100" i="33"/>
  <c r="G100" i="33"/>
  <c r="G86" i="33" s="1"/>
  <c r="D101" i="33"/>
  <c r="D89" i="33"/>
  <c r="D90" i="33"/>
  <c r="D92" i="33"/>
  <c r="D93" i="33"/>
  <c r="D94" i="33"/>
  <c r="D95" i="33"/>
  <c r="D96" i="33"/>
  <c r="D97" i="33"/>
  <c r="P97" i="33" s="1"/>
  <c r="D98" i="33"/>
  <c r="D99" i="33"/>
  <c r="D88" i="33"/>
  <c r="E81" i="33"/>
  <c r="F81" i="33"/>
  <c r="D83" i="33"/>
  <c r="D82" i="33"/>
  <c r="D78" i="33"/>
  <c r="D77" i="33" s="1"/>
  <c r="E74" i="33"/>
  <c r="E67" i="33" s="1"/>
  <c r="F74" i="33"/>
  <c r="F67" i="33" s="1"/>
  <c r="G74" i="33"/>
  <c r="D76" i="33"/>
  <c r="P76" i="33" s="1"/>
  <c r="D75" i="33"/>
  <c r="D70" i="33"/>
  <c r="D72" i="33"/>
  <c r="D69" i="33"/>
  <c r="F86" i="33" l="1"/>
  <c r="E86" i="33"/>
  <c r="S74" i="33"/>
  <c r="G67" i="33"/>
  <c r="D108" i="33"/>
  <c r="P109" i="33"/>
  <c r="D144" i="33"/>
  <c r="P144" i="33" s="1"/>
  <c r="D68" i="33"/>
  <c r="F85" i="33"/>
  <c r="E66" i="33"/>
  <c r="D100" i="33"/>
  <c r="D113" i="33"/>
  <c r="D81" i="33"/>
  <c r="D87" i="33"/>
  <c r="E85" i="33"/>
  <c r="D106" i="33"/>
  <c r="D169" i="33"/>
  <c r="D119" i="33"/>
  <c r="D74" i="33"/>
  <c r="E63" i="33"/>
  <c r="F63" i="33"/>
  <c r="G63" i="33"/>
  <c r="D64" i="33"/>
  <c r="D63" i="33" s="1"/>
  <c r="E60" i="33"/>
  <c r="F60" i="33"/>
  <c r="G60" i="33"/>
  <c r="D62" i="33"/>
  <c r="D61" i="33"/>
  <c r="D56" i="33"/>
  <c r="D57" i="33"/>
  <c r="D55" i="33"/>
  <c r="E48" i="33"/>
  <c r="F48" i="33"/>
  <c r="G48" i="33"/>
  <c r="D51" i="33"/>
  <c r="D50" i="33" s="1"/>
  <c r="D49" i="33"/>
  <c r="D43" i="33"/>
  <c r="D44" i="33"/>
  <c r="P44" i="33" s="1"/>
  <c r="E35" i="33"/>
  <c r="F35" i="33"/>
  <c r="G35" i="33"/>
  <c r="D36" i="33"/>
  <c r="D67" i="33" l="1"/>
  <c r="D42" i="33"/>
  <c r="G66" i="33"/>
  <c r="S67" i="33"/>
  <c r="D35" i="33"/>
  <c r="P36" i="33"/>
  <c r="D48" i="33"/>
  <c r="D47" i="33" s="1"/>
  <c r="P49" i="33"/>
  <c r="D86" i="33"/>
  <c r="D66" i="33"/>
  <c r="D85" i="33"/>
  <c r="D37" i="33"/>
  <c r="D54" i="33"/>
  <c r="F47" i="33"/>
  <c r="F66" i="33"/>
  <c r="E47" i="33"/>
  <c r="F53" i="33"/>
  <c r="E34" i="33"/>
  <c r="E53" i="33"/>
  <c r="G34" i="33"/>
  <c r="G53" i="33"/>
  <c r="F34" i="33"/>
  <c r="G85" i="33"/>
  <c r="D60" i="33"/>
  <c r="G47" i="33"/>
  <c r="D33" i="33"/>
  <c r="D30" i="33"/>
  <c r="D29" i="33"/>
  <c r="D26" i="33"/>
  <c r="D27" i="33"/>
  <c r="E16" i="33"/>
  <c r="F16" i="33"/>
  <c r="G16" i="33"/>
  <c r="D18" i="33"/>
  <c r="D19" i="33"/>
  <c r="D20" i="33"/>
  <c r="D21" i="33"/>
  <c r="D17" i="33"/>
  <c r="P17" i="33" s="1"/>
  <c r="E12" i="33"/>
  <c r="F12" i="33"/>
  <c r="G12" i="33"/>
  <c r="D14" i="33"/>
  <c r="D15" i="33"/>
  <c r="D13" i="33"/>
  <c r="D9" i="33"/>
  <c r="D8" i="33" s="1"/>
  <c r="D28" i="33" l="1"/>
  <c r="D34" i="33"/>
  <c r="P37" i="33"/>
  <c r="F7" i="33"/>
  <c r="F5" i="33" s="1"/>
  <c r="D22" i="33"/>
  <c r="D16" i="33"/>
  <c r="G7" i="33"/>
  <c r="G5" i="33" s="1"/>
  <c r="E7" i="33"/>
  <c r="E5" i="33" s="1"/>
  <c r="D32" i="33"/>
  <c r="D53" i="33"/>
  <c r="D12" i="33"/>
  <c r="I190" i="33"/>
  <c r="J190" i="33"/>
  <c r="K190" i="33"/>
  <c r="M190" i="33"/>
  <c r="N190" i="33"/>
  <c r="O190" i="33"/>
  <c r="H191" i="33"/>
  <c r="L191" i="33"/>
  <c r="H192" i="33"/>
  <c r="T192" i="33" s="1"/>
  <c r="H193" i="33"/>
  <c r="T193" i="33" s="1"/>
  <c r="H194" i="33"/>
  <c r="L194" i="33"/>
  <c r="H195" i="33"/>
  <c r="T195" i="33" s="1"/>
  <c r="H197" i="33"/>
  <c r="L197" i="33"/>
  <c r="I184" i="33"/>
  <c r="J184" i="33"/>
  <c r="K184" i="33"/>
  <c r="M184" i="33"/>
  <c r="N184" i="33"/>
  <c r="O184" i="33"/>
  <c r="W184" i="33" s="1"/>
  <c r="U184" i="33" l="1"/>
  <c r="Q184" i="33"/>
  <c r="T197" i="33"/>
  <c r="T194" i="33"/>
  <c r="T191" i="33"/>
  <c r="W190" i="33"/>
  <c r="S190" i="33"/>
  <c r="D7" i="33"/>
  <c r="D5" i="33" s="1"/>
  <c r="H190" i="33"/>
  <c r="L190" i="33"/>
  <c r="T190" i="33" l="1"/>
  <c r="P190" i="33"/>
  <c r="W50" i="33"/>
  <c r="L51" i="33"/>
  <c r="H51" i="33"/>
  <c r="H50" i="33" s="1"/>
  <c r="H49" i="33"/>
  <c r="L50" i="33" l="1"/>
  <c r="P50" i="33" s="1"/>
  <c r="P51" i="33"/>
  <c r="T51" i="33"/>
  <c r="T50" i="33" l="1"/>
  <c r="H95" i="33" l="1"/>
  <c r="L95" i="33"/>
  <c r="T95" i="33" l="1"/>
  <c r="P95" i="33"/>
  <c r="I134" i="33"/>
  <c r="J134" i="33"/>
  <c r="K134" i="33"/>
  <c r="N134" i="33"/>
  <c r="O134" i="33" l="1"/>
  <c r="M134" i="33"/>
  <c r="L70" i="33"/>
  <c r="P70" i="33" s="1"/>
  <c r="U134" i="33" l="1"/>
  <c r="W134" i="33"/>
  <c r="S134" i="33"/>
  <c r="I188" i="33"/>
  <c r="J188" i="33"/>
  <c r="K188" i="33"/>
  <c r="M188" i="33"/>
  <c r="N188" i="33"/>
  <c r="O188" i="33"/>
  <c r="L189" i="33"/>
  <c r="L185" i="33"/>
  <c r="H185" i="33"/>
  <c r="L98" i="33"/>
  <c r="H98" i="33"/>
  <c r="I74" i="33"/>
  <c r="I67" i="33" s="1"/>
  <c r="J74" i="33"/>
  <c r="J67" i="33" s="1"/>
  <c r="K74" i="33"/>
  <c r="M74" i="33"/>
  <c r="M67" i="33" s="1"/>
  <c r="N74" i="33"/>
  <c r="N67" i="33" s="1"/>
  <c r="H76" i="33"/>
  <c r="T76" i="33" s="1"/>
  <c r="W188" i="33" l="1"/>
  <c r="W74" i="33"/>
  <c r="K67" i="33"/>
  <c r="W67" i="33" s="1"/>
  <c r="T98" i="33"/>
  <c r="P98" i="33"/>
  <c r="T185" i="33"/>
  <c r="P185" i="33"/>
  <c r="U188" i="33"/>
  <c r="Q188" i="33"/>
  <c r="U74" i="33"/>
  <c r="Q74" i="33"/>
  <c r="T189" i="33"/>
  <c r="P189" i="33"/>
  <c r="U67" i="33" l="1"/>
  <c r="Q67" i="33"/>
  <c r="V67" i="33"/>
  <c r="M48" i="33"/>
  <c r="N48" i="33"/>
  <c r="O48" i="33"/>
  <c r="S48" i="33" s="1"/>
  <c r="I48" i="33"/>
  <c r="I47" i="33" s="1"/>
  <c r="J48" i="33"/>
  <c r="J47" i="33" s="1"/>
  <c r="K48" i="33"/>
  <c r="K47" i="33" s="1"/>
  <c r="H48" i="33"/>
  <c r="H47" i="33" s="1"/>
  <c r="H188" i="33"/>
  <c r="H187" i="33"/>
  <c r="T187" i="33" s="1"/>
  <c r="H182" i="33"/>
  <c r="I180" i="33"/>
  <c r="J180" i="33"/>
  <c r="K180" i="33"/>
  <c r="H178" i="33"/>
  <c r="I174" i="33"/>
  <c r="J174" i="33"/>
  <c r="K174" i="33"/>
  <c r="H176" i="33"/>
  <c r="H177" i="33"/>
  <c r="H175" i="33"/>
  <c r="T175" i="33" s="1"/>
  <c r="H172" i="33"/>
  <c r="H171" i="33"/>
  <c r="T171" i="33" s="1"/>
  <c r="H166" i="33"/>
  <c r="H159" i="33"/>
  <c r="H162" i="33"/>
  <c r="H163" i="33"/>
  <c r="T163" i="33" s="1"/>
  <c r="H164" i="33"/>
  <c r="T164" i="33" s="1"/>
  <c r="H158" i="33"/>
  <c r="H152" i="33"/>
  <c r="I132" i="33"/>
  <c r="J132" i="33"/>
  <c r="K132" i="33"/>
  <c r="H133" i="33"/>
  <c r="I129" i="33"/>
  <c r="J129" i="33"/>
  <c r="K129" i="33"/>
  <c r="H131" i="33"/>
  <c r="T131" i="33" s="1"/>
  <c r="Q125" i="33"/>
  <c r="R125" i="33"/>
  <c r="S125" i="33"/>
  <c r="H128" i="33"/>
  <c r="H125" i="33" s="1"/>
  <c r="I116" i="33"/>
  <c r="J116" i="33"/>
  <c r="K116" i="33"/>
  <c r="H117" i="33"/>
  <c r="H116" i="33" s="1"/>
  <c r="H115" i="33"/>
  <c r="H114" i="33"/>
  <c r="H111" i="33"/>
  <c r="H110" i="33" s="1"/>
  <c r="I108" i="33"/>
  <c r="J108" i="33"/>
  <c r="K108" i="33"/>
  <c r="H108" i="33"/>
  <c r="I106" i="33"/>
  <c r="J106" i="33"/>
  <c r="K106" i="33"/>
  <c r="T166" i="33" l="1"/>
  <c r="H165" i="33"/>
  <c r="W125" i="33"/>
  <c r="U125" i="33"/>
  <c r="N47" i="33"/>
  <c r="V125" i="33"/>
  <c r="H149" i="33"/>
  <c r="T149" i="33" s="1"/>
  <c r="T152" i="33"/>
  <c r="M47" i="33"/>
  <c r="H157" i="33"/>
  <c r="H154" i="33" s="1"/>
  <c r="W48" i="33"/>
  <c r="H113" i="33"/>
  <c r="T165" i="33"/>
  <c r="H170" i="33"/>
  <c r="T49" i="33"/>
  <c r="O47" i="33"/>
  <c r="S47" i="33" s="1"/>
  <c r="I154" i="33"/>
  <c r="H184" i="33"/>
  <c r="H134" i="33"/>
  <c r="K169" i="33"/>
  <c r="I169" i="33"/>
  <c r="H180" i="33"/>
  <c r="J183" i="33"/>
  <c r="I183" i="33"/>
  <c r="K119" i="33"/>
  <c r="I119" i="33"/>
  <c r="J119" i="33"/>
  <c r="H129" i="33"/>
  <c r="J154" i="33"/>
  <c r="H132" i="33"/>
  <c r="J169" i="33"/>
  <c r="H174" i="33"/>
  <c r="K183" i="33"/>
  <c r="L48" i="33"/>
  <c r="P48" i="33" s="1"/>
  <c r="H107" i="33"/>
  <c r="I102" i="33"/>
  <c r="J102" i="33"/>
  <c r="K102" i="33"/>
  <c r="H103" i="33"/>
  <c r="H102" i="33" s="1"/>
  <c r="I100" i="33"/>
  <c r="I86" i="33" s="1"/>
  <c r="J100" i="33"/>
  <c r="K100" i="33"/>
  <c r="M100" i="33"/>
  <c r="N100" i="33"/>
  <c r="O100" i="33"/>
  <c r="H101" i="33"/>
  <c r="L101" i="33"/>
  <c r="H88" i="33"/>
  <c r="H89" i="33"/>
  <c r="H90" i="33"/>
  <c r="H92" i="33"/>
  <c r="H93" i="33"/>
  <c r="H94" i="33"/>
  <c r="H96" i="33"/>
  <c r="H99" i="33"/>
  <c r="J81" i="33"/>
  <c r="H83" i="33"/>
  <c r="H82" i="33"/>
  <c r="H78" i="33"/>
  <c r="H77" i="33" s="1"/>
  <c r="H75" i="33"/>
  <c r="H74" i="33" s="1"/>
  <c r="H70" i="33"/>
  <c r="T70" i="33" s="1"/>
  <c r="H72" i="33"/>
  <c r="H69" i="33"/>
  <c r="I63" i="33"/>
  <c r="J63" i="33"/>
  <c r="K63" i="33"/>
  <c r="I60" i="33"/>
  <c r="J60" i="33"/>
  <c r="M60" i="33"/>
  <c r="N60" i="33"/>
  <c r="O60" i="33"/>
  <c r="S60" i="33" s="1"/>
  <c r="L62" i="33"/>
  <c r="P62" i="33" s="1"/>
  <c r="H62" i="33"/>
  <c r="H57" i="33"/>
  <c r="H61" i="33"/>
  <c r="H64" i="33"/>
  <c r="H63" i="33" s="1"/>
  <c r="H55" i="33"/>
  <c r="H43" i="33"/>
  <c r="H44" i="33"/>
  <c r="I35" i="33"/>
  <c r="I34" i="33" s="1"/>
  <c r="J35" i="33"/>
  <c r="J34" i="33" s="1"/>
  <c r="K35" i="33"/>
  <c r="K34" i="33" s="1"/>
  <c r="H36" i="33"/>
  <c r="T36" i="33" s="1"/>
  <c r="H30" i="33"/>
  <c r="H29" i="33"/>
  <c r="H26" i="33"/>
  <c r="T26" i="33" s="1"/>
  <c r="H27" i="33"/>
  <c r="T27" i="33" s="1"/>
  <c r="H21" i="33"/>
  <c r="T21" i="33" s="1"/>
  <c r="I16" i="33"/>
  <c r="J16" i="33"/>
  <c r="H18" i="33"/>
  <c r="H19" i="33"/>
  <c r="H20" i="33"/>
  <c r="T20" i="33" s="1"/>
  <c r="I12" i="33"/>
  <c r="J12" i="33"/>
  <c r="K12" i="33"/>
  <c r="H14" i="33"/>
  <c r="H15" i="33"/>
  <c r="H13" i="33"/>
  <c r="H9" i="33"/>
  <c r="H8" i="33" s="1"/>
  <c r="K86" i="33" l="1"/>
  <c r="J86" i="33"/>
  <c r="H28" i="33"/>
  <c r="H144" i="33"/>
  <c r="T144" i="33" s="1"/>
  <c r="H42" i="33"/>
  <c r="W60" i="33"/>
  <c r="U60" i="33"/>
  <c r="L100" i="33"/>
  <c r="T101" i="33"/>
  <c r="P101" i="33"/>
  <c r="W100" i="33"/>
  <c r="S100" i="33"/>
  <c r="U100" i="33"/>
  <c r="Q100" i="33"/>
  <c r="H106" i="33"/>
  <c r="T107" i="33"/>
  <c r="T62" i="33"/>
  <c r="H68" i="33"/>
  <c r="H67" i="33" s="1"/>
  <c r="J85" i="33"/>
  <c r="H37" i="33"/>
  <c r="T37" i="33" s="1"/>
  <c r="H100" i="33"/>
  <c r="I7" i="33"/>
  <c r="H22" i="33"/>
  <c r="K7" i="33"/>
  <c r="J7" i="33"/>
  <c r="H54" i="33"/>
  <c r="H81" i="33"/>
  <c r="H87" i="33"/>
  <c r="H32" i="33"/>
  <c r="L47" i="33"/>
  <c r="P47" i="33" s="1"/>
  <c r="T48" i="33"/>
  <c r="W47" i="33"/>
  <c r="H183" i="33"/>
  <c r="H16" i="33"/>
  <c r="H35" i="33"/>
  <c r="H169" i="33"/>
  <c r="H119" i="33"/>
  <c r="K66" i="33"/>
  <c r="I66" i="33"/>
  <c r="I53" i="33"/>
  <c r="K53" i="33"/>
  <c r="H60" i="33"/>
  <c r="J53" i="33"/>
  <c r="H12" i="33"/>
  <c r="M116" i="33"/>
  <c r="N116" i="33"/>
  <c r="O116" i="33"/>
  <c r="S116" i="33" s="1"/>
  <c r="L117" i="33"/>
  <c r="P117" i="33" s="1"/>
  <c r="M108" i="33"/>
  <c r="N108" i="33"/>
  <c r="O108" i="33"/>
  <c r="M106" i="33"/>
  <c r="N106" i="33"/>
  <c r="O106" i="33"/>
  <c r="T117" i="33" l="1"/>
  <c r="W106" i="33"/>
  <c r="U106" i="33"/>
  <c r="W108" i="33"/>
  <c r="S108" i="33"/>
  <c r="U108" i="33"/>
  <c r="Q108" i="33"/>
  <c r="W116" i="33"/>
  <c r="T100" i="33"/>
  <c r="P100" i="33"/>
  <c r="H86" i="33"/>
  <c r="H66" i="33"/>
  <c r="H7" i="33"/>
  <c r="H34" i="33"/>
  <c r="T47" i="33"/>
  <c r="K85" i="33"/>
  <c r="K5" i="33" s="1"/>
  <c r="J66" i="33"/>
  <c r="J5" i="33" s="1"/>
  <c r="H53" i="33"/>
  <c r="L116" i="33"/>
  <c r="P116" i="33" s="1"/>
  <c r="T120" i="33" l="1"/>
  <c r="P120" i="33"/>
  <c r="T116" i="33"/>
  <c r="L9" i="33"/>
  <c r="T9" i="33" l="1"/>
  <c r="P9" i="33"/>
  <c r="L8" i="33"/>
  <c r="W42" i="33"/>
  <c r="T8" i="33" l="1"/>
  <c r="P8" i="33"/>
  <c r="M132" i="33"/>
  <c r="N132" i="33"/>
  <c r="O132" i="33"/>
  <c r="L133" i="33"/>
  <c r="L128" i="33"/>
  <c r="M81" i="33"/>
  <c r="N81" i="33"/>
  <c r="L83" i="33"/>
  <c r="L78" i="33"/>
  <c r="P128" i="33" l="1"/>
  <c r="L125" i="33"/>
  <c r="T133" i="33"/>
  <c r="P133" i="33"/>
  <c r="T83" i="33"/>
  <c r="P83" i="33"/>
  <c r="T78" i="33"/>
  <c r="P78" i="33"/>
  <c r="T128" i="33"/>
  <c r="W132" i="33"/>
  <c r="S132" i="33"/>
  <c r="L77" i="33"/>
  <c r="P125" i="33"/>
  <c r="L132" i="33"/>
  <c r="M63" i="33"/>
  <c r="N63" i="33"/>
  <c r="O63" i="33"/>
  <c r="L64" i="33"/>
  <c r="L56" i="33"/>
  <c r="M16" i="33"/>
  <c r="N16" i="33"/>
  <c r="O16" i="33"/>
  <c r="W63" i="33" l="1"/>
  <c r="S63" i="33"/>
  <c r="T125" i="33"/>
  <c r="T56" i="33"/>
  <c r="P56" i="33"/>
  <c r="M53" i="33"/>
  <c r="W16" i="33"/>
  <c r="S16" i="33"/>
  <c r="T64" i="33"/>
  <c r="P64" i="33"/>
  <c r="T132" i="33"/>
  <c r="P132" i="33"/>
  <c r="T77" i="33"/>
  <c r="P77" i="33"/>
  <c r="L22" i="33"/>
  <c r="L63" i="33"/>
  <c r="T22" i="33" l="1"/>
  <c r="X22" i="33" s="1"/>
  <c r="P22" i="33"/>
  <c r="T63" i="33"/>
  <c r="P63" i="33"/>
  <c r="Q53" i="33"/>
  <c r="U53" i="33"/>
  <c r="L184" i="33"/>
  <c r="L18" i="33"/>
  <c r="T18" i="33" s="1"/>
  <c r="L19" i="33"/>
  <c r="T19" i="33" s="1"/>
  <c r="T184" i="33" l="1"/>
  <c r="P184" i="33"/>
  <c r="L99" i="33"/>
  <c r="T99" i="33" l="1"/>
  <c r="P99" i="33"/>
  <c r="M102" i="33"/>
  <c r="N102" i="33"/>
  <c r="O102" i="33"/>
  <c r="N86" i="33" l="1"/>
  <c r="O86" i="33"/>
  <c r="W102" i="33"/>
  <c r="S102" i="33"/>
  <c r="M86" i="33"/>
  <c r="L103" i="33"/>
  <c r="L69" i="33"/>
  <c r="N53" i="33"/>
  <c r="O53" i="33"/>
  <c r="V53" i="33" l="1"/>
  <c r="T103" i="33"/>
  <c r="P103" i="33"/>
  <c r="W86" i="33"/>
  <c r="S86" i="33"/>
  <c r="W28" i="33"/>
  <c r="S28" i="33"/>
  <c r="S53" i="33"/>
  <c r="W53" i="33"/>
  <c r="T69" i="33"/>
  <c r="P69" i="33"/>
  <c r="U86" i="33"/>
  <c r="Q86" i="33"/>
  <c r="V86" i="33"/>
  <c r="R86" i="33"/>
  <c r="L102" i="33"/>
  <c r="T102" i="33" l="1"/>
  <c r="P102" i="33"/>
  <c r="M12" i="33"/>
  <c r="N12" i="33"/>
  <c r="N7" i="33" s="1"/>
  <c r="O12" i="33"/>
  <c r="M35" i="33"/>
  <c r="N35" i="33"/>
  <c r="O35" i="33"/>
  <c r="M129" i="33"/>
  <c r="N129" i="33"/>
  <c r="O129" i="33"/>
  <c r="M174" i="33"/>
  <c r="N174" i="33"/>
  <c r="O174" i="33"/>
  <c r="M180" i="33"/>
  <c r="N180" i="33"/>
  <c r="O180" i="33"/>
  <c r="V7" i="33" l="1"/>
  <c r="W174" i="33"/>
  <c r="S174" i="33"/>
  <c r="U174" i="33"/>
  <c r="Q174" i="33"/>
  <c r="V129" i="33"/>
  <c r="W35" i="33"/>
  <c r="S35" i="33"/>
  <c r="M34" i="33"/>
  <c r="W180" i="33"/>
  <c r="S180" i="33"/>
  <c r="V174" i="33"/>
  <c r="R174" i="33"/>
  <c r="W129" i="33"/>
  <c r="U129" i="33"/>
  <c r="N34" i="33"/>
  <c r="W12" i="33"/>
  <c r="S12" i="33"/>
  <c r="O7" i="33"/>
  <c r="M7" i="33"/>
  <c r="L32" i="33"/>
  <c r="T32" i="33" s="1"/>
  <c r="O34" i="33"/>
  <c r="N85" i="33"/>
  <c r="R85" i="33" s="1"/>
  <c r="M85" i="33"/>
  <c r="Q85" i="33" s="1"/>
  <c r="O85" i="33"/>
  <c r="S85" i="33" s="1"/>
  <c r="O119" i="33"/>
  <c r="S119" i="33" s="1"/>
  <c r="M119" i="33"/>
  <c r="Q119" i="33" s="1"/>
  <c r="N119" i="33"/>
  <c r="R119" i="33" s="1"/>
  <c r="N154" i="33"/>
  <c r="M154" i="33"/>
  <c r="O183" i="33"/>
  <c r="W183" i="33" s="1"/>
  <c r="M183" i="33"/>
  <c r="N183" i="33"/>
  <c r="O169" i="33"/>
  <c r="M169" i="33"/>
  <c r="N169" i="33"/>
  <c r="W169" i="33" l="1"/>
  <c r="S169" i="33"/>
  <c r="U183" i="33"/>
  <c r="Q183" i="33"/>
  <c r="V119" i="33"/>
  <c r="W34" i="33"/>
  <c r="S34" i="33"/>
  <c r="U7" i="33"/>
  <c r="Q7" i="33"/>
  <c r="V169" i="33"/>
  <c r="R169" i="33"/>
  <c r="U169" i="33"/>
  <c r="Q169" i="33"/>
  <c r="W7" i="33"/>
  <c r="S7" i="33"/>
  <c r="U34" i="33"/>
  <c r="V85" i="33"/>
  <c r="U119" i="33"/>
  <c r="W85" i="33"/>
  <c r="W119" i="33"/>
  <c r="L188" i="33" l="1"/>
  <c r="L43" i="33"/>
  <c r="P43" i="33" l="1"/>
  <c r="L42" i="33"/>
  <c r="P42" i="33" s="1"/>
  <c r="T188" i="33"/>
  <c r="P188" i="33"/>
  <c r="T43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H12" i="37" l="1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G4" i="37" l="1"/>
  <c r="T18" i="37"/>
  <c r="W4" i="37"/>
  <c r="D4" i="37"/>
  <c r="T12" i="37"/>
  <c r="U4" i="37"/>
  <c r="L4" i="37"/>
  <c r="P4" i="37"/>
  <c r="T4" i="37" s="1"/>
  <c r="T7" i="37"/>
  <c r="N66" i="33" l="1"/>
  <c r="N5" i="33" s="1"/>
  <c r="M66" i="33"/>
  <c r="M5" i="33" s="1"/>
  <c r="L183" i="33"/>
  <c r="Q5" i="33" l="1"/>
  <c r="Q66" i="33"/>
  <c r="T183" i="33"/>
  <c r="P183" i="33"/>
  <c r="V66" i="33"/>
  <c r="U66" i="33"/>
  <c r="O66" i="33"/>
  <c r="O5" i="33" s="1"/>
  <c r="V5" i="33" l="1"/>
  <c r="R5" i="33"/>
  <c r="S66" i="33"/>
  <c r="W66" i="33"/>
  <c r="L90" i="33"/>
  <c r="T90" i="33" l="1"/>
  <c r="P90" i="33"/>
  <c r="W5" i="33"/>
  <c r="S5" i="33"/>
  <c r="L14" i="33"/>
  <c r="L15" i="33"/>
  <c r="T15" i="33" l="1"/>
  <c r="P15" i="33"/>
  <c r="T14" i="33"/>
  <c r="P14" i="33"/>
  <c r="L176" i="33"/>
  <c r="T176" i="33" l="1"/>
  <c r="L115" i="33"/>
  <c r="T115" i="33" l="1"/>
  <c r="P115" i="33"/>
  <c r="L96" i="33"/>
  <c r="T96" i="33" l="1"/>
  <c r="P96" i="33"/>
  <c r="L72" i="33"/>
  <c r="T72" i="33" l="1"/>
  <c r="L68" i="33"/>
  <c r="T68" i="33" l="1"/>
  <c r="P68" i="33"/>
  <c r="L61" i="33"/>
  <c r="T61" i="33" l="1"/>
  <c r="L60" i="33"/>
  <c r="P60" i="33" s="1"/>
  <c r="L130" i="33"/>
  <c r="T130" i="33" l="1"/>
  <c r="T60" i="33"/>
  <c r="L129" i="33"/>
  <c r="T129" i="33" l="1"/>
  <c r="L94" i="33"/>
  <c r="L30" i="33"/>
  <c r="T30" i="33" l="1"/>
  <c r="P30" i="33"/>
  <c r="T94" i="33"/>
  <c r="P94" i="33"/>
  <c r="L182" i="33"/>
  <c r="L177" i="33"/>
  <c r="L75" i="33"/>
  <c r="L82" i="33"/>
  <c r="L55" i="33"/>
  <c r="L57" i="33"/>
  <c r="T57" i="33" l="1"/>
  <c r="T177" i="33"/>
  <c r="P177" i="33"/>
  <c r="L81" i="33"/>
  <c r="T82" i="33"/>
  <c r="P82" i="33"/>
  <c r="T55" i="33"/>
  <c r="P55" i="33"/>
  <c r="T75" i="33"/>
  <c r="P75" i="33"/>
  <c r="T182" i="33"/>
  <c r="P182" i="33"/>
  <c r="L54" i="33"/>
  <c r="L74" i="33"/>
  <c r="L67" i="33" s="1"/>
  <c r="L180" i="33"/>
  <c r="L174" i="33"/>
  <c r="L53" i="33" l="1"/>
  <c r="T54" i="33"/>
  <c r="P54" i="33"/>
  <c r="T180" i="33"/>
  <c r="P180" i="33"/>
  <c r="T174" i="33"/>
  <c r="P174" i="33"/>
  <c r="T74" i="33"/>
  <c r="P74" i="33"/>
  <c r="T81" i="33"/>
  <c r="P81" i="33"/>
  <c r="L119" i="33"/>
  <c r="P119" i="33" s="1"/>
  <c r="T67" i="33" l="1"/>
  <c r="P67" i="33"/>
  <c r="T53" i="33"/>
  <c r="P53" i="33"/>
  <c r="T119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72" i="33" l="1"/>
  <c r="T172" i="33" l="1"/>
  <c r="L170" i="33"/>
  <c r="L178" i="33"/>
  <c r="T178" i="33" l="1"/>
  <c r="T170" i="33"/>
  <c r="P170" i="33"/>
  <c r="L169" i="33"/>
  <c r="T169" i="33" l="1"/>
  <c r="P169" i="33"/>
  <c r="L106" i="33"/>
  <c r="L162" i="33"/>
  <c r="L159" i="33"/>
  <c r="T162" i="33" l="1"/>
  <c r="P162" i="33"/>
  <c r="T159" i="33"/>
  <c r="P159" i="33"/>
  <c r="T106" i="33"/>
  <c r="L92" i="33"/>
  <c r="T92" i="33" l="1"/>
  <c r="P92" i="33"/>
  <c r="L66" i="33"/>
  <c r="P66" i="33" s="1"/>
  <c r="L114" i="33"/>
  <c r="L111" i="33"/>
  <c r="L93" i="33"/>
  <c r="L89" i="33"/>
  <c r="L88" i="33"/>
  <c r="T93" i="33" l="1"/>
  <c r="P93" i="33"/>
  <c r="L113" i="33"/>
  <c r="T114" i="33"/>
  <c r="P114" i="33"/>
  <c r="T88" i="33"/>
  <c r="P88" i="33"/>
  <c r="T89" i="33"/>
  <c r="P89" i="33"/>
  <c r="L110" i="33"/>
  <c r="T111" i="33"/>
  <c r="P111" i="33"/>
  <c r="L87" i="33"/>
  <c r="T66" i="33"/>
  <c r="L108" i="33"/>
  <c r="L158" i="33"/>
  <c r="T110" i="33" l="1"/>
  <c r="P110" i="33"/>
  <c r="T158" i="33"/>
  <c r="P158" i="33"/>
  <c r="T108" i="33"/>
  <c r="P108" i="33"/>
  <c r="L86" i="33"/>
  <c r="T87" i="33"/>
  <c r="P87" i="33"/>
  <c r="T113" i="33"/>
  <c r="P113" i="33"/>
  <c r="L157" i="33"/>
  <c r="L154" i="33" l="1"/>
  <c r="T157" i="33"/>
  <c r="P157" i="33"/>
  <c r="T86" i="33"/>
  <c r="P86" i="33"/>
  <c r="L134" i="33"/>
  <c r="L85" i="33"/>
  <c r="P85" i="33" s="1"/>
  <c r="T134" i="33" l="1"/>
  <c r="X134" i="33" s="1"/>
  <c r="P134" i="33"/>
  <c r="T154" i="33"/>
  <c r="P154" i="33"/>
  <c r="T44" i="33"/>
  <c r="L29" i="33"/>
  <c r="L28" i="33" s="1"/>
  <c r="T29" i="33" l="1"/>
  <c r="P29" i="33"/>
  <c r="T42" i="33"/>
  <c r="X42" i="33" s="1"/>
  <c r="L35" i="33"/>
  <c r="L13" i="33"/>
  <c r="T13" i="33" l="1"/>
  <c r="P13" i="33"/>
  <c r="T28" i="33"/>
  <c r="P28" i="33"/>
  <c r="T35" i="33"/>
  <c r="P35" i="33"/>
  <c r="L34" i="33"/>
  <c r="L16" i="33"/>
  <c r="L12" i="33"/>
  <c r="T16" i="33" l="1"/>
  <c r="P16" i="33"/>
  <c r="T12" i="33"/>
  <c r="P12" i="33"/>
  <c r="T34" i="33"/>
  <c r="P34" i="33"/>
  <c r="L7" i="33"/>
  <c r="L5" i="33" s="1"/>
  <c r="P5" i="33" l="1"/>
  <c r="P7" i="33"/>
  <c r="X7" i="33" s="1"/>
  <c r="I85" i="33"/>
  <c r="H85" i="33"/>
  <c r="H5" i="33" s="1"/>
  <c r="U5" i="33" l="1"/>
  <c r="I5" i="33"/>
  <c r="T5" i="33"/>
  <c r="U85" i="33"/>
  <c r="T85" i="33"/>
  <c r="T7" i="33" l="1"/>
</calcChain>
</file>

<file path=xl/sharedStrings.xml><?xml version="1.0" encoding="utf-8"?>
<sst xmlns="http://schemas.openxmlformats.org/spreadsheetml/2006/main" count="758" uniqueCount="400">
  <si>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</si>
  <si>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</si>
  <si>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</si>
  <si>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</si>
  <si>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</si>
  <si>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</si>
  <si>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</si>
  <si>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</si>
  <si>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</si>
  <si>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</si>
  <si>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</si>
  <si>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</si>
  <si>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</si>
  <si>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</si>
  <si>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</si>
  <si>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</si>
  <si>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</si>
  <si>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</si>
  <si>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</si>
  <si>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</si>
  <si>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</si>
  <si>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</si>
  <si>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</si>
  <si>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</si>
  <si>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</si>
  <si>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</si>
  <si>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</si>
  <si>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</si>
  <si>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</si>
  <si>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</si>
  <si>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</si>
  <si>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</si>
  <si>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</si>
  <si>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</si>
  <si>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</si>
  <si>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</si>
  <si>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</si>
  <si>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</si>
  <si>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</si>
  <si>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</si>
  <si>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</si>
  <si>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</si>
  <si>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</si>
  <si>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</si>
  <si>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</si>
  <si>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</si>
  <si>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</si>
  <si>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</si>
  <si>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</si>
  <si>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</si>
  <si>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</si>
  <si>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</si>
  <si>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</si>
  <si>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</si>
  <si>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</si>
  <si>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</si>
  <si>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</si>
  <si>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</si>
  <si>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</si>
  <si>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</si>
  <si>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</si>
  <si>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</si>
  <si>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</si>
  <si>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</si>
  <si>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</si>
  <si>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</si>
  <si>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</si>
  <si>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</si>
  <si>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</si>
  <si>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</si>
  <si>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</si>
  <si>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</si>
  <si>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</si>
  <si>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</si>
  <si>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</si>
  <si>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</si>
  <si>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</si>
  <si>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</si>
  <si>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</si>
  <si>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</si>
  <si>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</si>
  <si>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</si>
  <si>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</si>
  <si>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</si>
  <si>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</si>
  <si>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</si>
  <si>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</si>
  <si>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</si>
  <si>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</si>
  <si>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</si>
  <si>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</si>
  <si>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</si>
  <si>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</si>
  <si>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</si>
  <si>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</si>
  <si>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</si>
  <si>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</si>
  <si>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</si>
  <si>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</si>
  <si>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</si>
  <si>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</si>
  <si>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</si>
  <si>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</si>
  <si>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</si>
  <si>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</si>
  <si>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</si>
  <si>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</si>
  <si>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</si>
  <si>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</si>
  <si>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</si>
  <si>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</si>
  <si>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</si>
  <si>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</si>
  <si>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</si>
  <si>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</si>
  <si>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</si>
  <si>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</si>
  <si>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</si>
  <si>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</si>
  <si>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</si>
  <si>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</si>
  <si>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</si>
  <si>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</si>
  <si>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</si>
  <si>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6.1.1.1</t>
  </si>
  <si>
    <t>6.1.1.2</t>
  </si>
  <si>
    <t>6.1.1.3</t>
  </si>
  <si>
    <t>6.1.2.1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</si>
  <si>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</si>
  <si>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</si>
  <si>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</si>
  <si>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</si>
  <si>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</si>
  <si>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</si>
  <si>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</si>
  <si>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</si>
  <si>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7.1.1.9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</si>
  <si>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</si>
  <si>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</si>
  <si>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</si>
  <si>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</si>
  <si>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</si>
  <si>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</si>
  <si>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</si>
  <si>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</si>
  <si>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</si>
  <si>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</si>
  <si>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</si>
  <si>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</si>
  <si>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</si>
  <si>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</si>
  <si>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</si>
  <si>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7.5.2</t>
  </si>
  <si>
    <t>Обеспечение функционирования казённого учреждения</t>
  </si>
  <si>
    <t>23</t>
  </si>
  <si>
    <t>2.2.1</t>
  </si>
  <si>
    <t>9.1.1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</si>
  <si>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</si>
  <si>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</si>
  <si>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</si>
  <si>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</si>
  <si>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</si>
  <si>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</si>
  <si>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</si>
  <si>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</si>
  <si>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</si>
  <si>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</si>
  <si>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</si>
  <si>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</si>
  <si>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</si>
  <si>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</si>
  <si>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</si>
  <si>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Подпрограмма "Безопасность дорожного движения"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</si>
  <si>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</si>
  <si>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1.4.3</t>
  </si>
  <si>
    <t>16</t>
  </si>
  <si>
    <t>17</t>
  </si>
  <si>
    <t>19</t>
  </si>
  <si>
    <t>Обеспечение деятельности департамента финансов</t>
  </si>
  <si>
    <t>1.1.2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</si>
  <si>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</si>
  <si>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</si>
  <si>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</si>
  <si>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</si>
  <si>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</si>
  <si>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</si>
  <si>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</si>
  <si>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</si>
  <si>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</si>
  <si>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</si>
  <si>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Развитие жилищно-коммунального комплекса и повышение энергетической эффективности в городе Нефтеюганске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</si>
  <si>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</si>
  <si>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</si>
  <si>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</si>
  <si>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</si>
  <si>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</si>
  <si>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</si>
  <si>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</si>
  <si>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2.3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</si>
  <si>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</si>
  <si>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</si>
  <si>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</si>
  <si>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</si>
  <si>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</si>
  <si>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</si>
  <si>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</si>
  <si>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</si>
  <si>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</si>
  <si>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</si>
  <si>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</si>
  <si>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</si>
  <si>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</si>
  <si>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</si>
  <si>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</si>
  <si>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</si>
  <si>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</si>
  <si>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</si>
  <si>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</si>
  <si>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</si>
  <si>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</si>
  <si>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</si>
  <si>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</si>
  <si>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</si>
  <si>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</si>
  <si>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</si>
  <si>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</si>
  <si>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</si>
  <si>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</si>
  <si>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</si>
  <si>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</si>
  <si>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</si>
  <si>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</si>
  <si>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</si>
  <si>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</si>
  <si>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</si>
  <si>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</si>
  <si>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</si>
  <si>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</si>
  <si>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</si>
  <si>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</si>
  <si>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</si>
  <si>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</si>
  <si>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</si>
  <si>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</si>
  <si>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</si>
  <si>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</si>
  <si>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</si>
  <si>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</si>
  <si>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</si>
  <si>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Поддержка социально ориентированных некоммерческих организаций, осуществляющих деятельность в городе Нефтеюганске</t>
  </si>
  <si>
    <t>13.2</t>
  </si>
  <si>
    <t>Социально-экономическое развитие города Нефтеюганска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</si>
  <si>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</si>
  <si>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</si>
  <si>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</si>
  <si>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</si>
  <si>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</si>
  <si>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</si>
  <si>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</si>
  <si>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</si>
  <si>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</si>
  <si>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</si>
  <si>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</si>
  <si>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</si>
  <si>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</si>
  <si>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</si>
  <si>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</si>
  <si>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10.2</t>
  </si>
  <si>
    <t>5.2.2</t>
  </si>
  <si>
    <t>Совершенствование инфраструктуры спорта в городе Нефтеюганске</t>
  </si>
  <si>
    <t>7.1.2.1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</si>
  <si>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</si>
  <si>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</si>
  <si>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</si>
  <si>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Подпрограмма "Модернизация, развитие учреждений культуры и организация обустройства мест массового отдыха населения"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</si>
  <si>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</si>
  <si>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Дополнительные меры социальной поддержки отдельных категорий граждан города Нефтеюганска</t>
  </si>
  <si>
    <t>Департамент градостроительства и земельных отнощений отношений администрации города</t>
  </si>
  <si>
    <t>Подпрограмма "Развитие системы массовой физической культуры, подготовки спортивного резерва и спорта высших достижений"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</si>
  <si>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</si>
  <si>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</si>
  <si>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Улучшение условий дорожного движения и устранение опасных участков на улично-дорожной сети</t>
  </si>
  <si>
    <t>Подпрограмма "Управление муниципальным долгом города Нефтеюганска"</t>
  </si>
  <si>
    <t>4.2</t>
  </si>
  <si>
    <t>4.2.1</t>
  </si>
  <si>
    <t>7.1.4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</si>
  <si>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</si>
  <si>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</si>
  <si>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</si>
  <si>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</si>
  <si>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</si>
  <si>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</si>
  <si>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</si>
  <si>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7.1.1.8</t>
  </si>
  <si>
    <t>7.1.1.10</t>
  </si>
  <si>
    <t>1.4.4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</si>
  <si>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</si>
  <si>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</si>
  <si>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7.1.1.2</t>
  </si>
  <si>
    <t xml:space="preserve"> </t>
  </si>
  <si>
    <t>Повышение уровня антитеррористической защищенности муниципальных объектов</t>
  </si>
  <si>
    <t>Реализация мероприятий по землеустройству и землепользованию</t>
  </si>
  <si>
    <t>5.1.3</t>
  </si>
  <si>
    <t>6.1.3.1</t>
  </si>
  <si>
    <t>11.2.1</t>
  </si>
  <si>
    <t>7.1.5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</si>
  <si>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</si>
  <si>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</si>
  <si>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</si>
  <si>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</si>
  <si>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</si>
  <si>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</si>
  <si>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</si>
  <si>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</si>
  <si>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</si>
  <si>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</si>
  <si>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</si>
  <si>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</si>
  <si>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</si>
  <si>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Региональный проект "Спорт – норма жизни"</t>
  </si>
  <si>
    <t>5.1.4</t>
  </si>
  <si>
    <t>Обеспечение функционирования сети автомобильных дорог общего пользования местного значения</t>
  </si>
  <si>
    <t>Осуществление полномочий в области градостроительной деятельности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</si>
  <si>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</si>
  <si>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Обслуживание муниципального долга</t>
  </si>
  <si>
    <t>Региональный проект "Формирование комфортной городской среды"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</si>
  <si>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</si>
  <si>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</si>
  <si>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Благоустройство и озеленение города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</si>
  <si>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</si>
  <si>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</si>
  <si>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</si>
  <si>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</si>
  <si>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Региональный проект "Чистая вода"</t>
  </si>
  <si>
    <t>Мероприятия по капитальному ремонту многоквартирных домов</t>
  </si>
  <si>
    <t>Улучшение санитарного состояния городских территорий</t>
  </si>
  <si>
    <t>Региональный проект "Чистая страна"</t>
  </si>
  <si>
    <t>Реализация мероприятий по капитальному ремонту (с заменой) систем газораспределения, теплоснабжения, водоснабжения и водоотведения, в том числе с применением композитных материалов</t>
  </si>
  <si>
    <t>Организация отдыха и оздоровления детей</t>
  </si>
  <si>
    <t>На государственную поддержку отрасли культуры</t>
  </si>
  <si>
    <t>6.1.1.4</t>
  </si>
  <si>
    <t>6.1.1.5</t>
  </si>
  <si>
    <t>Создание образовательных организаций, организаций для отдыха и оздоровления детей</t>
  </si>
  <si>
    <t>Обеспечение реализации молодёжной политики</t>
  </si>
  <si>
    <t>Проектирование и строительство инженерных сетей для увеличения объемов жилищного строительства</t>
  </si>
  <si>
    <t>Региональный проект "Обеспечение устойчивого сокращения непригодного для проживания жилищного фонда"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</si>
  <si>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</si>
  <si>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</si>
  <si>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9.2.2</t>
  </si>
  <si>
    <t>9.2.3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</si>
  <si>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</si>
  <si>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Оказание финансовой и имущественной поддержки социально ориентированным некоммерческим организациям</t>
  </si>
  <si>
    <t>12.1</t>
  </si>
  <si>
    <t>13.1.1</t>
  </si>
  <si>
    <t>13.1.2</t>
  </si>
  <si>
    <t>13.2.1</t>
  </si>
  <si>
    <t>13.2.2</t>
  </si>
  <si>
    <t>13.3</t>
  </si>
  <si>
    <t>13.4</t>
  </si>
  <si>
    <t>13.3.1</t>
  </si>
  <si>
    <t>13.4.1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</si>
  <si>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</si>
  <si>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</si>
  <si>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</si>
  <si>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</si>
  <si>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8.1.2</t>
  </si>
  <si>
    <t>13.1.3</t>
  </si>
  <si>
    <t>13.2.3</t>
  </si>
  <si>
    <t>Освоение на 01.04.2022 года                                                                                                                                                (рублей)</t>
  </si>
  <si>
    <t>Реализация инициативных проектов, отобранных по результатам конкурса</t>
  </si>
  <si>
    <t>1.4.5</t>
  </si>
  <si>
    <t>1.5.3</t>
  </si>
  <si>
    <t>Прочие мероприятия органов местного самоуправления</t>
  </si>
  <si>
    <t>Осуществление сноса (демонтажа) нежилых объектов/сооружений недвижимости, за исключением объектов коммунальной инфраструктуры</t>
  </si>
  <si>
    <t>3.3</t>
  </si>
  <si>
    <t>6.1.4</t>
  </si>
  <si>
    <t>Техническое обследование, реконструкция, капитальный ремонт, строительство объектов культуры</t>
  </si>
  <si>
    <t>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</si>
  <si>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8.1.3</t>
  </si>
  <si>
    <t>8.1.4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</si>
  <si>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</si>
  <si>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</si>
  <si>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</si>
  <si>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</si>
  <si>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</si>
  <si>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Приобретение нежилых помещений под размещение участковых пунктов полиции</t>
  </si>
  <si>
    <t>9.1.3</t>
  </si>
  <si>
    <t>9.1.4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</si>
  <si>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</si>
  <si>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12.2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</si>
  <si>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</si>
  <si>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</si>
  <si>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16.1</t>
  </si>
  <si>
    <t>ПЛАН на 1-е полугодие 2022 года                                                                                                                                         (рублей)</t>
  </si>
  <si>
    <t>Управление опеки и попечительства администрации города Нефтеюганска</t>
  </si>
  <si>
    <t>Освоение на 01.07.2022 года                                                                                                                                                (рублей)</t>
  </si>
  <si>
    <t>% исполнения к плану на 1-е полугодие 2022 года</t>
  </si>
  <si>
    <t>ПЛАН на 01.08.2022 года                                                                                                                                         (рублей)</t>
  </si>
  <si>
    <t>Освоение на 01.08.2022 года                                                                                                                                                (рублей)</t>
  </si>
  <si>
    <t>% исполнения к плану на 01.08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</si>
</sst>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" fontId="36" fillId="0" borderId="1" xfId="0" applyNumberFormat="1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4" fontId="36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3" fillId="0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36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9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2" fontId="36" fillId="0" borderId="4" xfId="0" applyNumberFormat="1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justify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4" fillId="0" borderId="0" xfId="0" applyFont="1" applyFill="1" applyBorder="1" applyAlignment="1">
      <alignment horizontal="justify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43" fillId="0" borderId="1" xfId="0" applyFont="1" applyFill="1" applyBorder="1" applyAlignment="1">
      <alignment vertical="top" wrapText="1"/>
    </xf>
    <xf numFmtId="0" fontId="43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" fillId="0" borderId="4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36" fillId="0" borderId="5" xfId="0" applyNumberFormat="1" applyFont="1" applyFill="1" applyBorder="1" applyAlignment="1">
      <alignment horizontal="left" vertical="top" wrapText="1"/>
    </xf>
    <xf numFmtId="167" fontId="33" fillId="0" borderId="1" xfId="2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Border="1"/>
    <xf numFmtId="4" fontId="3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0" xfId="0" applyFont="1" applyFill="1" applyBorder="1"/>
    <xf numFmtId="4" fontId="10" fillId="2" borderId="1" xfId="0" applyNumberFormat="1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1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34" fillId="0" borderId="5" xfId="0" applyFont="1" applyFill="1" applyBorder="1" applyAlignment="1">
      <alignment vertical="top" wrapText="1"/>
    </xf>
    <xf numFmtId="0" fontId="34" fillId="0" borderId="5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 applyProtection="1">
      <alignment horizontal="left" vertical="center" wrapText="1"/>
      <protection locked="0"/>
    </xf>
    <xf numFmtId="0" fontId="36" fillId="2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1" xfId="80" xr:uid="{00000000-0005-0000-0000-000052000000}"/>
    <cellStyle name="Финансовый 13" xfId="81" xr:uid="{00000000-0005-0000-0000-000053000000}"/>
    <cellStyle name="Финансовый 13 2" xfId="82" xr:uid="{00000000-0005-0000-0000-000054000000}"/>
    <cellStyle name="Финансовый 13 3" xfId="83" xr:uid="{00000000-0005-0000-0000-000055000000}"/>
    <cellStyle name="Финансовый 2" xfId="84" xr:uid="{00000000-0005-0000-0000-000056000000}"/>
    <cellStyle name="Финансовый 2 2" xfId="85" xr:uid="{00000000-0005-0000-0000-000057000000}"/>
    <cellStyle name="Финансовый 2 2 2" xfId="86" xr:uid="{00000000-0005-0000-0000-000058000000}"/>
    <cellStyle name="Финансовый 2 3" xfId="87" xr:uid="{00000000-0005-0000-0000-000059000000}"/>
    <cellStyle name="Финансовый 2 4" xfId="88" xr:uid="{00000000-0005-0000-0000-00005A000000}"/>
    <cellStyle name="Финансовый 3" xfId="89" xr:uid="{00000000-0005-0000-0000-00005B000000}"/>
    <cellStyle name="Финансовый 4" xfId="90" xr:uid="{00000000-0005-0000-0000-00005C000000}"/>
    <cellStyle name="Финансовый 4 2" xfId="91" xr:uid="{00000000-0005-0000-0000-00005D000000}"/>
    <cellStyle name="Финансовый 5" xfId="92" xr:uid="{00000000-0005-0000-0000-00005E000000}"/>
    <cellStyle name="Финансовый 6" xfId="93" xr:uid="{00000000-0005-0000-0000-00005F000000}"/>
    <cellStyle name="Финансовый 6 2" xfId="94" xr:uid="{00000000-0005-0000-0000-000060000000}"/>
    <cellStyle name="Финансовый 9" xfId="95" xr:uid="{00000000-0005-0000-0000-000061000000}"/>
    <cellStyle name="Хороший 2" xfId="96" xr:uid="{00000000-0005-0000-0000-000062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99"/>
  <sheetViews>
    <sheetView zoomScale="50" zoomScaleNormal="50" zoomScaleSheetLayoutView="50" workbookViewId="0">
      <pane xSplit="3" ySplit="4" topLeftCell="D179" activePane="bottomRight" state="frozen"/>
      <selection pane="topRight" activeCell="D1" sqref="D1"/>
      <selection pane="bottomLeft" activeCell="A5" sqref="A5"/>
      <selection pane="bottomRight" activeCell="B183" sqref="B183:C183"/>
    </sheetView>
  </sheetViews>
  <sheetFormatPr defaultRowHeight="18.75" x14ac:dyDescent="0.3"/>
  <cols>
    <col min="1" max="1" width="9.140625" style="4" customWidth="1"/>
    <col min="2" max="2" width="80.28515625" style="77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169" t="s">
        <v>173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</row>
    <row r="2" spans="1:24" s="1" customFormat="1" ht="46.5" customHeight="1" x14ac:dyDescent="0.3">
      <c r="A2" s="179" t="s">
        <v>0</v>
      </c>
      <c r="B2" s="69" t="s">
        <v>1</v>
      </c>
      <c r="C2" s="180" t="s">
        <v>38</v>
      </c>
      <c r="D2" s="189" t="s">
        <v>329</v>
      </c>
      <c r="E2" s="190"/>
      <c r="F2" s="190"/>
      <c r="G2" s="191"/>
      <c r="H2" s="186" t="s">
        <v>330</v>
      </c>
      <c r="I2" s="187"/>
      <c r="J2" s="187"/>
      <c r="K2" s="188"/>
      <c r="L2" s="178" t="s">
        <v>368</v>
      </c>
      <c r="M2" s="178"/>
      <c r="N2" s="178"/>
      <c r="O2" s="178"/>
      <c r="P2" s="172" t="s">
        <v>332</v>
      </c>
      <c r="Q2" s="173"/>
      <c r="R2" s="173"/>
      <c r="S2" s="174"/>
      <c r="T2" s="181" t="s">
        <v>331</v>
      </c>
      <c r="U2" s="182"/>
      <c r="V2" s="182"/>
      <c r="W2" s="183"/>
      <c r="X2" s="192" t="s">
        <v>145</v>
      </c>
    </row>
    <row r="3" spans="1:24" s="1" customFormat="1" ht="37.5" x14ac:dyDescent="0.3">
      <c r="A3" s="179"/>
      <c r="B3" s="70" t="s">
        <v>2</v>
      </c>
      <c r="C3" s="180"/>
      <c r="D3" s="47" t="s">
        <v>62</v>
      </c>
      <c r="E3" s="47" t="s">
        <v>63</v>
      </c>
      <c r="F3" s="47" t="s">
        <v>123</v>
      </c>
      <c r="G3" s="47" t="s">
        <v>64</v>
      </c>
      <c r="H3" s="122" t="s">
        <v>62</v>
      </c>
      <c r="I3" s="122" t="s">
        <v>63</v>
      </c>
      <c r="J3" s="122" t="s">
        <v>123</v>
      </c>
      <c r="K3" s="122" t="s">
        <v>64</v>
      </c>
      <c r="L3" s="46" t="s">
        <v>62</v>
      </c>
      <c r="M3" s="46" t="s">
        <v>63</v>
      </c>
      <c r="N3" s="46" t="s">
        <v>123</v>
      </c>
      <c r="O3" s="46" t="s">
        <v>64</v>
      </c>
      <c r="P3" s="46" t="s">
        <v>62</v>
      </c>
      <c r="Q3" s="46" t="s">
        <v>63</v>
      </c>
      <c r="R3" s="46" t="s">
        <v>123</v>
      </c>
      <c r="S3" s="46" t="s">
        <v>64</v>
      </c>
      <c r="T3" s="46" t="s">
        <v>62</v>
      </c>
      <c r="U3" s="46" t="s">
        <v>63</v>
      </c>
      <c r="V3" s="46" t="s">
        <v>123</v>
      </c>
      <c r="W3" s="46" t="s">
        <v>64</v>
      </c>
      <c r="X3" s="193"/>
    </row>
    <row r="4" spans="1:24" s="1" customFormat="1" x14ac:dyDescent="0.3">
      <c r="A4" s="121" t="s">
        <v>7</v>
      </c>
      <c r="B4" s="71" t="s">
        <v>32</v>
      </c>
      <c r="C4" s="121" t="s">
        <v>66</v>
      </c>
      <c r="D4" s="68">
        <v>4</v>
      </c>
      <c r="E4" s="68">
        <v>5</v>
      </c>
      <c r="F4" s="68">
        <v>6</v>
      </c>
      <c r="G4" s="68" t="s">
        <v>102</v>
      </c>
      <c r="H4" s="121" t="s">
        <v>36</v>
      </c>
      <c r="I4" s="121" t="s">
        <v>82</v>
      </c>
      <c r="J4" s="121" t="s">
        <v>85</v>
      </c>
      <c r="K4" s="121" t="s">
        <v>87</v>
      </c>
      <c r="L4" s="121" t="s">
        <v>91</v>
      </c>
      <c r="M4" s="121" t="s">
        <v>92</v>
      </c>
      <c r="N4" s="121" t="s">
        <v>93</v>
      </c>
      <c r="O4" s="121" t="s">
        <v>99</v>
      </c>
      <c r="P4" s="121"/>
      <c r="Q4" s="121"/>
      <c r="R4" s="121"/>
      <c r="S4" s="121"/>
      <c r="T4" s="121" t="s">
        <v>175</v>
      </c>
      <c r="U4" s="121" t="s">
        <v>176</v>
      </c>
      <c r="V4" s="121" t="s">
        <v>158</v>
      </c>
      <c r="W4" s="121" t="s">
        <v>177</v>
      </c>
      <c r="X4" s="44">
        <v>20</v>
      </c>
    </row>
    <row r="5" spans="1:24" s="56" customFormat="1" ht="22.5" x14ac:dyDescent="0.3">
      <c r="A5" s="171" t="s">
        <v>65</v>
      </c>
      <c r="B5" s="171"/>
      <c r="C5" s="171"/>
      <c r="D5" s="67">
        <f>D7+D34+D42+D47+D53+D66+D85+D119+D134+D144+D154+D165+D169+D183+D190+D198</f>
        <v>2160579557</v>
      </c>
      <c r="E5" s="67">
        <f t="shared" ref="E5:O5" si="0">E7+E34+E42+E47+E53+E66+E85+E119+E134+E144+E154+E165+E169+E183+E190+E198</f>
        <v>926726959</v>
      </c>
      <c r="F5" s="67">
        <f t="shared" si="0"/>
        <v>65363000</v>
      </c>
      <c r="G5" s="67">
        <f t="shared" si="0"/>
        <v>1168489598</v>
      </c>
      <c r="H5" s="67">
        <f t="shared" si="0"/>
        <v>13279149683.369999</v>
      </c>
      <c r="I5" s="67">
        <f t="shared" si="0"/>
        <v>6894367862.3699999</v>
      </c>
      <c r="J5" s="67">
        <f t="shared" si="0"/>
        <v>1037316200</v>
      </c>
      <c r="K5" s="67">
        <f t="shared" si="0"/>
        <v>5347465621</v>
      </c>
      <c r="L5" s="67">
        <f t="shared" si="0"/>
        <v>1688936773.0700002</v>
      </c>
      <c r="M5" s="67">
        <f t="shared" si="0"/>
        <v>715498471.87</v>
      </c>
      <c r="N5" s="67">
        <f t="shared" si="0"/>
        <v>57353439.380000003</v>
      </c>
      <c r="O5" s="67">
        <f t="shared" si="0"/>
        <v>916084861.82000005</v>
      </c>
      <c r="P5" s="67">
        <f>L5/D5*100</f>
        <v>78.170543065542859</v>
      </c>
      <c r="Q5" s="67">
        <f>M5/E5*100</f>
        <v>77.207041936286231</v>
      </c>
      <c r="R5" s="67">
        <f>N5/F5*100</f>
        <v>87.746032740235307</v>
      </c>
      <c r="S5" s="67">
        <f>O5/G5*100</f>
        <v>78.399060067627573</v>
      </c>
      <c r="T5" s="54">
        <f>L5/H5*100</f>
        <v>12.718711764994426</v>
      </c>
      <c r="U5" s="54">
        <f>M5/I5*100</f>
        <v>10.378014143620719</v>
      </c>
      <c r="V5" s="54">
        <f>N5/J5*100</f>
        <v>5.5290218527388273</v>
      </c>
      <c r="W5" s="54">
        <f>O5/K5*100</f>
        <v>17.131196846267674</v>
      </c>
      <c r="X5" s="55"/>
    </row>
    <row r="6" spans="1:24" s="1" customFormat="1" x14ac:dyDescent="0.3">
      <c r="A6" s="184" t="s">
        <v>8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21"/>
    </row>
    <row r="7" spans="1:24" s="137" customFormat="1" ht="49.5" customHeight="1" x14ac:dyDescent="0.3">
      <c r="A7" s="134">
        <v>1</v>
      </c>
      <c r="B7" s="195" t="s">
        <v>190</v>
      </c>
      <c r="C7" s="195"/>
      <c r="D7" s="135">
        <f t="shared" ref="D7:O7" si="1">D8+D12+D16+D22+D28+D32</f>
        <v>357500647</v>
      </c>
      <c r="E7" s="135">
        <f t="shared" si="1"/>
        <v>19356854</v>
      </c>
      <c r="F7" s="135">
        <f t="shared" si="1"/>
        <v>0</v>
      </c>
      <c r="G7" s="135">
        <f t="shared" si="1"/>
        <v>338143793</v>
      </c>
      <c r="H7" s="135">
        <f t="shared" si="1"/>
        <v>2318139795.3699999</v>
      </c>
      <c r="I7" s="135">
        <f t="shared" si="1"/>
        <v>966507233.37</v>
      </c>
      <c r="J7" s="135">
        <f t="shared" si="1"/>
        <v>263700300</v>
      </c>
      <c r="K7" s="135">
        <f t="shared" si="1"/>
        <v>1087932262</v>
      </c>
      <c r="L7" s="135">
        <f t="shared" si="1"/>
        <v>215312601.80000001</v>
      </c>
      <c r="M7" s="135">
        <f t="shared" si="1"/>
        <v>0</v>
      </c>
      <c r="N7" s="135">
        <f t="shared" si="1"/>
        <v>0</v>
      </c>
      <c r="O7" s="135">
        <f t="shared" si="1"/>
        <v>215312601.80000001</v>
      </c>
      <c r="P7" s="136">
        <f>L7/D7*100</f>
        <v>60.227192204214397</v>
      </c>
      <c r="Q7" s="136">
        <f>M7/E7*100</f>
        <v>0</v>
      </c>
      <c r="R7" s="136"/>
      <c r="S7" s="136">
        <f>O7/G7*100</f>
        <v>63.674864438514177</v>
      </c>
      <c r="T7" s="136">
        <f>L7/H7*100</f>
        <v>9.2881629585084546</v>
      </c>
      <c r="U7" s="136">
        <f t="shared" ref="U7:X7" si="2">M7/I7*100</f>
        <v>0</v>
      </c>
      <c r="V7" s="136">
        <f t="shared" si="2"/>
        <v>0</v>
      </c>
      <c r="W7" s="136">
        <f t="shared" si="2"/>
        <v>19.790993366092493</v>
      </c>
      <c r="X7" s="136">
        <f t="shared" si="2"/>
        <v>2.7971977348617219E-5</v>
      </c>
    </row>
    <row r="8" spans="1:24" s="56" customFormat="1" ht="37.5" x14ac:dyDescent="0.3">
      <c r="A8" s="52" t="s">
        <v>12</v>
      </c>
      <c r="B8" s="72" t="s">
        <v>39</v>
      </c>
      <c r="C8" s="116"/>
      <c r="D8" s="78">
        <f t="shared" ref="D8:O8" si="3">SUM(D9:D11)</f>
        <v>171093327</v>
      </c>
      <c r="E8" s="78">
        <f t="shared" si="3"/>
        <v>19356854</v>
      </c>
      <c r="F8" s="78">
        <f t="shared" si="3"/>
        <v>0</v>
      </c>
      <c r="G8" s="78">
        <f t="shared" si="3"/>
        <v>151736473</v>
      </c>
      <c r="H8" s="78">
        <f>SUM(H9:H11)</f>
        <v>1418504235</v>
      </c>
      <c r="I8" s="78">
        <f t="shared" si="3"/>
        <v>888254900</v>
      </c>
      <c r="J8" s="78">
        <f t="shared" si="3"/>
        <v>222513000</v>
      </c>
      <c r="K8" s="78">
        <f t="shared" si="3"/>
        <v>307736335</v>
      </c>
      <c r="L8" s="78">
        <f t="shared" si="3"/>
        <v>117110648.86999999</v>
      </c>
      <c r="M8" s="78">
        <f t="shared" si="3"/>
        <v>0</v>
      </c>
      <c r="N8" s="78">
        <f t="shared" si="3"/>
        <v>0</v>
      </c>
      <c r="O8" s="78">
        <f t="shared" si="3"/>
        <v>117110648.86999999</v>
      </c>
      <c r="P8" s="19">
        <f t="shared" ref="P8:P40" si="4">L8/D8*100</f>
        <v>68.448402356451922</v>
      </c>
      <c r="Q8" s="19">
        <f t="shared" ref="Q8:Q11" si="5">M8/E8*100</f>
        <v>0</v>
      </c>
      <c r="R8" s="19"/>
      <c r="S8" s="19">
        <f t="shared" ref="S8:S40" si="6">O8/G8*100</f>
        <v>77.18028932305549</v>
      </c>
      <c r="T8" s="19">
        <f t="shared" ref="T8:T40" si="7">L8/H8*100</f>
        <v>8.2559252190036645</v>
      </c>
      <c r="U8" s="19">
        <f t="shared" ref="U8:U40" si="8">M8/I8*100</f>
        <v>0</v>
      </c>
      <c r="V8" s="19">
        <f t="shared" ref="V8:V27" si="9">N8/J8*100</f>
        <v>0</v>
      </c>
      <c r="W8" s="19">
        <f t="shared" ref="W8:W40" si="10">O8/K8*100</f>
        <v>38.055515566596966</v>
      </c>
      <c r="X8" s="55"/>
    </row>
    <row r="9" spans="1:24" s="1" customFormat="1" ht="41.25" customHeight="1" x14ac:dyDescent="0.3">
      <c r="A9" s="102" t="s">
        <v>29</v>
      </c>
      <c r="B9" s="103" t="s">
        <v>323</v>
      </c>
      <c r="C9" s="18" t="s">
        <v>151</v>
      </c>
      <c r="D9" s="45">
        <f>SUM(E9:G9)</f>
        <v>144020990</v>
      </c>
      <c r="E9" s="45">
        <v>0</v>
      </c>
      <c r="F9" s="45">
        <v>0</v>
      </c>
      <c r="G9" s="45">
        <v>144020990</v>
      </c>
      <c r="H9" s="45">
        <f t="shared" ref="H9:H11" si="11">SUM(I9:K9)</f>
        <v>226466394</v>
      </c>
      <c r="I9" s="45">
        <v>0</v>
      </c>
      <c r="J9" s="45">
        <v>0</v>
      </c>
      <c r="K9" s="45">
        <v>226466394</v>
      </c>
      <c r="L9" s="50">
        <f>M9+N9+O9</f>
        <v>116012084.31999999</v>
      </c>
      <c r="M9" s="50">
        <v>0</v>
      </c>
      <c r="N9" s="50">
        <v>0</v>
      </c>
      <c r="O9" s="50">
        <v>116012084.31999999</v>
      </c>
      <c r="P9" s="19">
        <f t="shared" si="4"/>
        <v>80.552205841662385</v>
      </c>
      <c r="Q9" s="19"/>
      <c r="R9" s="19"/>
      <c r="S9" s="19">
        <f t="shared" si="6"/>
        <v>80.552205841662385</v>
      </c>
      <c r="T9" s="19">
        <f t="shared" si="7"/>
        <v>51.227063879508762</v>
      </c>
      <c r="U9" s="19"/>
      <c r="V9" s="19"/>
      <c r="W9" s="19">
        <f t="shared" si="10"/>
        <v>51.227063879508762</v>
      </c>
      <c r="X9" s="59"/>
    </row>
    <row r="10" spans="1:24" s="1" customFormat="1" ht="41.25" customHeight="1" x14ac:dyDescent="0.3">
      <c r="A10" s="102" t="s">
        <v>179</v>
      </c>
      <c r="B10" s="103" t="s">
        <v>257</v>
      </c>
      <c r="C10" s="18" t="s">
        <v>3</v>
      </c>
      <c r="D10" s="45">
        <f>SUM(E10:G10)</f>
        <v>5123722</v>
      </c>
      <c r="E10" s="45">
        <v>0</v>
      </c>
      <c r="F10" s="45">
        <v>0</v>
      </c>
      <c r="G10" s="45">
        <v>5123722</v>
      </c>
      <c r="H10" s="45">
        <f t="shared" si="11"/>
        <v>14425492</v>
      </c>
      <c r="I10" s="45">
        <v>0</v>
      </c>
      <c r="J10" s="45">
        <v>0</v>
      </c>
      <c r="K10" s="45">
        <v>14425492</v>
      </c>
      <c r="L10" s="50">
        <f>M10+N10+O10</f>
        <v>1019915.67</v>
      </c>
      <c r="M10" s="50">
        <v>0</v>
      </c>
      <c r="N10" s="50">
        <v>0</v>
      </c>
      <c r="O10" s="50">
        <v>1019915.67</v>
      </c>
      <c r="P10" s="19">
        <f t="shared" si="4"/>
        <v>19.905757377156686</v>
      </c>
      <c r="Q10" s="19"/>
      <c r="R10" s="19"/>
      <c r="S10" s="19">
        <f t="shared" si="6"/>
        <v>19.905757377156686</v>
      </c>
      <c r="T10" s="19">
        <f t="shared" si="7"/>
        <v>7.0702314347406663</v>
      </c>
      <c r="U10" s="19"/>
      <c r="V10" s="19"/>
      <c r="W10" s="19">
        <f t="shared" si="10"/>
        <v>7.0702314347406663</v>
      </c>
      <c r="X10" s="59"/>
    </row>
    <row r="11" spans="1:24" s="1" customFormat="1" ht="24.75" customHeight="1" x14ac:dyDescent="0.3">
      <c r="A11" s="102" t="s">
        <v>258</v>
      </c>
      <c r="B11" s="103" t="s">
        <v>333</v>
      </c>
      <c r="C11" s="18" t="s">
        <v>151</v>
      </c>
      <c r="D11" s="45">
        <f t="shared" ref="D11" si="12">SUM(E11:G11)</f>
        <v>21948615</v>
      </c>
      <c r="E11" s="45">
        <v>19356854</v>
      </c>
      <c r="F11" s="45">
        <v>0</v>
      </c>
      <c r="G11" s="45">
        <v>2591761</v>
      </c>
      <c r="H11" s="45">
        <f t="shared" si="11"/>
        <v>1177612349</v>
      </c>
      <c r="I11" s="45">
        <v>888254900</v>
      </c>
      <c r="J11" s="45">
        <v>222513000</v>
      </c>
      <c r="K11" s="45">
        <v>66844449</v>
      </c>
      <c r="L11" s="50">
        <f>M11+N11+O11</f>
        <v>78648.88</v>
      </c>
      <c r="M11" s="50">
        <v>0</v>
      </c>
      <c r="N11" s="50">
        <v>0</v>
      </c>
      <c r="O11" s="50">
        <v>78648.88</v>
      </c>
      <c r="P11" s="19">
        <f t="shared" si="4"/>
        <v>0.3583318582972092</v>
      </c>
      <c r="Q11" s="19">
        <f t="shared" si="5"/>
        <v>0</v>
      </c>
      <c r="R11" s="19"/>
      <c r="S11" s="19">
        <f t="shared" si="6"/>
        <v>3.0345730181139388</v>
      </c>
      <c r="T11" s="19">
        <f t="shared" si="7"/>
        <v>6.67867317006201E-3</v>
      </c>
      <c r="U11" s="19">
        <f t="shared" si="8"/>
        <v>0</v>
      </c>
      <c r="V11" s="19">
        <f t="shared" si="9"/>
        <v>0</v>
      </c>
      <c r="W11" s="19">
        <f t="shared" si="10"/>
        <v>0.11765955315152646</v>
      </c>
      <c r="X11" s="59"/>
    </row>
    <row r="12" spans="1:24" s="56" customFormat="1" ht="40.5" customHeight="1" x14ac:dyDescent="0.3">
      <c r="A12" s="52" t="s">
        <v>13</v>
      </c>
      <c r="B12" s="72" t="s">
        <v>40</v>
      </c>
      <c r="C12" s="116"/>
      <c r="D12" s="60">
        <f t="shared" ref="D12:O12" si="13">SUM(D13:D15)</f>
        <v>5594184</v>
      </c>
      <c r="E12" s="60">
        <f t="shared" si="13"/>
        <v>0</v>
      </c>
      <c r="F12" s="60">
        <f t="shared" si="13"/>
        <v>0</v>
      </c>
      <c r="G12" s="60">
        <f t="shared" si="13"/>
        <v>5594184</v>
      </c>
      <c r="H12" s="60">
        <f t="shared" si="13"/>
        <v>43071787</v>
      </c>
      <c r="I12" s="60">
        <f t="shared" si="13"/>
        <v>0</v>
      </c>
      <c r="J12" s="60">
        <f t="shared" si="13"/>
        <v>0</v>
      </c>
      <c r="K12" s="60">
        <f t="shared" si="13"/>
        <v>43071787</v>
      </c>
      <c r="L12" s="60">
        <f t="shared" si="13"/>
        <v>4225867.6500000004</v>
      </c>
      <c r="M12" s="60">
        <f t="shared" si="13"/>
        <v>0</v>
      </c>
      <c r="N12" s="60">
        <f t="shared" si="13"/>
        <v>0</v>
      </c>
      <c r="O12" s="60">
        <f t="shared" si="13"/>
        <v>4225867.6500000004</v>
      </c>
      <c r="P12" s="19">
        <f t="shared" si="4"/>
        <v>75.540376398059138</v>
      </c>
      <c r="Q12" s="19"/>
      <c r="R12" s="19"/>
      <c r="S12" s="19">
        <f t="shared" si="6"/>
        <v>75.540376398059138</v>
      </c>
      <c r="T12" s="19">
        <f t="shared" si="7"/>
        <v>9.8112196970141969</v>
      </c>
      <c r="U12" s="19"/>
      <c r="V12" s="19"/>
      <c r="W12" s="19">
        <f t="shared" si="10"/>
        <v>9.8112196970141969</v>
      </c>
      <c r="X12" s="55"/>
    </row>
    <row r="13" spans="1:24" s="1" customFormat="1" ht="37.5" x14ac:dyDescent="0.3">
      <c r="A13" s="102" t="s">
        <v>30</v>
      </c>
      <c r="B13" s="103" t="s">
        <v>191</v>
      </c>
      <c r="C13" s="18" t="s">
        <v>3</v>
      </c>
      <c r="D13" s="45">
        <f>SUM(E13:G13)</f>
        <v>4266529</v>
      </c>
      <c r="E13" s="45">
        <v>0</v>
      </c>
      <c r="F13" s="45">
        <v>0</v>
      </c>
      <c r="G13" s="45">
        <v>4266529</v>
      </c>
      <c r="H13" s="45">
        <f>SUM(I13:K13)</f>
        <v>33668587</v>
      </c>
      <c r="I13" s="45">
        <v>0</v>
      </c>
      <c r="J13" s="45">
        <v>0</v>
      </c>
      <c r="K13" s="45">
        <v>33668587</v>
      </c>
      <c r="L13" s="50">
        <f>M13+O13</f>
        <v>2898214.49</v>
      </c>
      <c r="M13" s="50">
        <v>0</v>
      </c>
      <c r="N13" s="50">
        <v>0</v>
      </c>
      <c r="O13" s="50">
        <v>2898214.49</v>
      </c>
      <c r="P13" s="19">
        <f t="shared" si="4"/>
        <v>67.92909388404486</v>
      </c>
      <c r="Q13" s="19"/>
      <c r="R13" s="19"/>
      <c r="S13" s="19">
        <f t="shared" si="6"/>
        <v>67.92909388404486</v>
      </c>
      <c r="T13" s="19">
        <f t="shared" si="7"/>
        <v>8.608066890362819</v>
      </c>
      <c r="U13" s="19"/>
      <c r="V13" s="19"/>
      <c r="W13" s="19">
        <f t="shared" si="10"/>
        <v>8.608066890362819</v>
      </c>
      <c r="X13" s="59"/>
    </row>
    <row r="14" spans="1:24" s="1" customFormat="1" x14ac:dyDescent="0.3">
      <c r="A14" s="147" t="s">
        <v>31</v>
      </c>
      <c r="B14" s="175" t="s">
        <v>334</v>
      </c>
      <c r="C14" s="18" t="s">
        <v>3</v>
      </c>
      <c r="D14" s="45">
        <f t="shared" ref="D14:D15" si="14">SUM(E14:G14)</f>
        <v>1034744</v>
      </c>
      <c r="E14" s="45">
        <v>0</v>
      </c>
      <c r="F14" s="45">
        <v>0</v>
      </c>
      <c r="G14" s="45">
        <v>1034744</v>
      </c>
      <c r="H14" s="45">
        <f t="shared" ref="H14:H15" si="15">SUM(I14:K14)</f>
        <v>7814200</v>
      </c>
      <c r="I14" s="45">
        <v>0</v>
      </c>
      <c r="J14" s="45">
        <v>0</v>
      </c>
      <c r="K14" s="45">
        <v>7814200</v>
      </c>
      <c r="L14" s="50">
        <f>M14+O14</f>
        <v>1034743.02</v>
      </c>
      <c r="M14" s="50">
        <v>0</v>
      </c>
      <c r="N14" s="50">
        <v>0</v>
      </c>
      <c r="O14" s="50">
        <v>1034743.02</v>
      </c>
      <c r="P14" s="19">
        <f t="shared" si="4"/>
        <v>99.999905290583953</v>
      </c>
      <c r="Q14" s="19"/>
      <c r="R14" s="19"/>
      <c r="S14" s="19">
        <f t="shared" si="6"/>
        <v>99.999905290583953</v>
      </c>
      <c r="T14" s="19">
        <f t="shared" si="7"/>
        <v>13.24182923395869</v>
      </c>
      <c r="U14" s="19"/>
      <c r="V14" s="19"/>
      <c r="W14" s="19">
        <f t="shared" si="10"/>
        <v>13.24182923395869</v>
      </c>
      <c r="X14" s="105"/>
    </row>
    <row r="15" spans="1:24" s="1" customFormat="1" x14ac:dyDescent="0.3">
      <c r="A15" s="177"/>
      <c r="B15" s="176"/>
      <c r="C15" s="18" t="s">
        <v>150</v>
      </c>
      <c r="D15" s="45">
        <f t="shared" si="14"/>
        <v>292911</v>
      </c>
      <c r="E15" s="45">
        <v>0</v>
      </c>
      <c r="F15" s="45">
        <v>0</v>
      </c>
      <c r="G15" s="45">
        <v>292911</v>
      </c>
      <c r="H15" s="45">
        <f t="shared" si="15"/>
        <v>1589000</v>
      </c>
      <c r="I15" s="45">
        <v>0</v>
      </c>
      <c r="J15" s="45">
        <v>0</v>
      </c>
      <c r="K15" s="45">
        <v>1589000</v>
      </c>
      <c r="L15" s="50">
        <f>M15+O15</f>
        <v>292910.14</v>
      </c>
      <c r="M15" s="50">
        <v>0</v>
      </c>
      <c r="N15" s="50">
        <v>0</v>
      </c>
      <c r="O15" s="50">
        <v>292910.14</v>
      </c>
      <c r="P15" s="19">
        <f t="shared" si="4"/>
        <v>99.999706395458006</v>
      </c>
      <c r="Q15" s="19"/>
      <c r="R15" s="19"/>
      <c r="S15" s="19">
        <f t="shared" si="6"/>
        <v>99.999706395458006</v>
      </c>
      <c r="T15" s="19">
        <f t="shared" si="7"/>
        <v>18.433614852108246</v>
      </c>
      <c r="U15" s="19"/>
      <c r="V15" s="19"/>
      <c r="W15" s="19">
        <f t="shared" si="10"/>
        <v>18.433614852108246</v>
      </c>
      <c r="X15" s="21"/>
    </row>
    <row r="16" spans="1:24" s="56" customFormat="1" ht="37.5" x14ac:dyDescent="0.3">
      <c r="A16" s="52" t="s">
        <v>14</v>
      </c>
      <c r="B16" s="72" t="s">
        <v>42</v>
      </c>
      <c r="C16" s="116"/>
      <c r="D16" s="60">
        <f t="shared" ref="D16:O16" si="16">SUM(D17:D21)</f>
        <v>795000</v>
      </c>
      <c r="E16" s="60">
        <f t="shared" si="16"/>
        <v>0</v>
      </c>
      <c r="F16" s="60">
        <f t="shared" si="16"/>
        <v>0</v>
      </c>
      <c r="G16" s="60">
        <f t="shared" si="16"/>
        <v>795000</v>
      </c>
      <c r="H16" s="60">
        <f t="shared" si="16"/>
        <v>5254235</v>
      </c>
      <c r="I16" s="60">
        <f t="shared" si="16"/>
        <v>0</v>
      </c>
      <c r="J16" s="60">
        <f t="shared" si="16"/>
        <v>0</v>
      </c>
      <c r="K16" s="60">
        <f t="shared" si="16"/>
        <v>5254235</v>
      </c>
      <c r="L16" s="60">
        <f t="shared" si="16"/>
        <v>0</v>
      </c>
      <c r="M16" s="60">
        <f t="shared" si="16"/>
        <v>0</v>
      </c>
      <c r="N16" s="60">
        <f t="shared" si="16"/>
        <v>0</v>
      </c>
      <c r="O16" s="60">
        <f t="shared" si="16"/>
        <v>0</v>
      </c>
      <c r="P16" s="19">
        <f t="shared" si="4"/>
        <v>0</v>
      </c>
      <c r="Q16" s="19"/>
      <c r="R16" s="19"/>
      <c r="S16" s="19">
        <f t="shared" si="6"/>
        <v>0</v>
      </c>
      <c r="T16" s="19">
        <f t="shared" si="7"/>
        <v>0</v>
      </c>
      <c r="U16" s="19"/>
      <c r="V16" s="19"/>
      <c r="W16" s="19">
        <f t="shared" si="10"/>
        <v>0</v>
      </c>
      <c r="X16" s="55"/>
    </row>
    <row r="17" spans="1:24" s="1" customFormat="1" x14ac:dyDescent="0.3">
      <c r="A17" s="147" t="s">
        <v>41</v>
      </c>
      <c r="B17" s="196" t="s">
        <v>194</v>
      </c>
      <c r="C17" s="18" t="s">
        <v>6</v>
      </c>
      <c r="D17" s="45">
        <f>SUM(E17:G17)</f>
        <v>795000</v>
      </c>
      <c r="E17" s="45">
        <v>0</v>
      </c>
      <c r="F17" s="45">
        <v>0</v>
      </c>
      <c r="G17" s="45">
        <v>795000</v>
      </c>
      <c r="H17" s="45">
        <f>SUM(I17:K17)</f>
        <v>795000</v>
      </c>
      <c r="I17" s="45">
        <v>0</v>
      </c>
      <c r="J17" s="45">
        <v>0</v>
      </c>
      <c r="K17" s="45">
        <v>795000</v>
      </c>
      <c r="L17" s="50">
        <f>SUM(M17:O17)</f>
        <v>0</v>
      </c>
      <c r="M17" s="50">
        <v>0</v>
      </c>
      <c r="N17" s="50">
        <v>0</v>
      </c>
      <c r="O17" s="50">
        <v>0</v>
      </c>
      <c r="P17" s="19">
        <f t="shared" si="4"/>
        <v>0</v>
      </c>
      <c r="Q17" s="19"/>
      <c r="R17" s="19"/>
      <c r="S17" s="19">
        <f t="shared" si="6"/>
        <v>0</v>
      </c>
      <c r="T17" s="19">
        <f t="shared" si="7"/>
        <v>0</v>
      </c>
      <c r="U17" s="19"/>
      <c r="V17" s="19"/>
      <c r="W17" s="19">
        <f t="shared" si="10"/>
        <v>0</v>
      </c>
      <c r="X17" s="106"/>
    </row>
    <row r="18" spans="1:24" s="1" customFormat="1" x14ac:dyDescent="0.3">
      <c r="A18" s="159"/>
      <c r="B18" s="197"/>
      <c r="C18" s="18" t="s">
        <v>157</v>
      </c>
      <c r="D18" s="45">
        <f t="shared" ref="D18:D21" si="17">SUM(E18:G18)</f>
        <v>0</v>
      </c>
      <c r="E18" s="45">
        <v>0</v>
      </c>
      <c r="F18" s="45">
        <v>0</v>
      </c>
      <c r="G18" s="45">
        <v>0</v>
      </c>
      <c r="H18" s="45">
        <f t="shared" ref="H18:H21" si="18">SUM(I18:K18)</f>
        <v>200000</v>
      </c>
      <c r="I18" s="45">
        <v>0</v>
      </c>
      <c r="J18" s="45">
        <v>0</v>
      </c>
      <c r="K18" s="45">
        <v>200000</v>
      </c>
      <c r="L18" s="50">
        <f>M18+O18</f>
        <v>0</v>
      </c>
      <c r="M18" s="50">
        <v>0</v>
      </c>
      <c r="N18" s="50">
        <v>0</v>
      </c>
      <c r="O18" s="50">
        <v>0</v>
      </c>
      <c r="P18" s="19"/>
      <c r="Q18" s="19"/>
      <c r="R18" s="19"/>
      <c r="S18" s="19"/>
      <c r="T18" s="19">
        <f t="shared" si="7"/>
        <v>0</v>
      </c>
      <c r="U18" s="19"/>
      <c r="V18" s="19"/>
      <c r="W18" s="19">
        <f t="shared" si="10"/>
        <v>0</v>
      </c>
      <c r="X18" s="105"/>
    </row>
    <row r="19" spans="1:24" s="1" customFormat="1" x14ac:dyDescent="0.3">
      <c r="A19" s="159"/>
      <c r="B19" s="197"/>
      <c r="C19" s="18" t="s">
        <v>28</v>
      </c>
      <c r="D19" s="45">
        <f t="shared" si="17"/>
        <v>0</v>
      </c>
      <c r="E19" s="45">
        <v>0</v>
      </c>
      <c r="F19" s="45">
        <v>0</v>
      </c>
      <c r="G19" s="45">
        <v>0</v>
      </c>
      <c r="H19" s="45">
        <f t="shared" si="18"/>
        <v>285000</v>
      </c>
      <c r="I19" s="45">
        <v>0</v>
      </c>
      <c r="J19" s="45">
        <v>0</v>
      </c>
      <c r="K19" s="45">
        <v>285000</v>
      </c>
      <c r="L19" s="50">
        <f>M19+O19</f>
        <v>0</v>
      </c>
      <c r="M19" s="50">
        <v>0</v>
      </c>
      <c r="N19" s="50">
        <v>0</v>
      </c>
      <c r="O19" s="50">
        <v>0</v>
      </c>
      <c r="P19" s="19"/>
      <c r="Q19" s="19"/>
      <c r="R19" s="19"/>
      <c r="S19" s="19"/>
      <c r="T19" s="19">
        <f t="shared" si="7"/>
        <v>0</v>
      </c>
      <c r="U19" s="19"/>
      <c r="V19" s="19"/>
      <c r="W19" s="19">
        <f t="shared" si="10"/>
        <v>0</v>
      </c>
      <c r="X19" s="62"/>
    </row>
    <row r="20" spans="1:24" s="1" customFormat="1" x14ac:dyDescent="0.3">
      <c r="A20" s="148"/>
      <c r="B20" s="198"/>
      <c r="C20" s="18" t="s">
        <v>5</v>
      </c>
      <c r="D20" s="45">
        <f t="shared" si="17"/>
        <v>0</v>
      </c>
      <c r="E20" s="45">
        <v>0</v>
      </c>
      <c r="F20" s="45">
        <v>0</v>
      </c>
      <c r="G20" s="45">
        <v>0</v>
      </c>
      <c r="H20" s="45">
        <f t="shared" si="18"/>
        <v>2755000</v>
      </c>
      <c r="I20" s="45">
        <v>0</v>
      </c>
      <c r="J20" s="45">
        <v>0</v>
      </c>
      <c r="K20" s="45">
        <v>2755000</v>
      </c>
      <c r="L20" s="50">
        <f>SUM(M20:O20)</f>
        <v>0</v>
      </c>
      <c r="M20" s="50">
        <v>0</v>
      </c>
      <c r="N20" s="50">
        <v>0</v>
      </c>
      <c r="O20" s="50">
        <v>0</v>
      </c>
      <c r="P20" s="19"/>
      <c r="Q20" s="19"/>
      <c r="R20" s="19"/>
      <c r="S20" s="19"/>
      <c r="T20" s="19">
        <f t="shared" si="7"/>
        <v>0</v>
      </c>
      <c r="U20" s="19"/>
      <c r="V20" s="19"/>
      <c r="W20" s="19">
        <f t="shared" si="10"/>
        <v>0</v>
      </c>
      <c r="X20" s="62"/>
    </row>
    <row r="21" spans="1:24" s="1" customFormat="1" ht="42" customHeight="1" x14ac:dyDescent="0.3">
      <c r="A21" s="102" t="s">
        <v>192</v>
      </c>
      <c r="B21" s="103" t="s">
        <v>193</v>
      </c>
      <c r="C21" s="18" t="s">
        <v>3</v>
      </c>
      <c r="D21" s="45">
        <f t="shared" si="17"/>
        <v>0</v>
      </c>
      <c r="E21" s="45">
        <v>0</v>
      </c>
      <c r="F21" s="45">
        <v>0</v>
      </c>
      <c r="G21" s="45">
        <v>0</v>
      </c>
      <c r="H21" s="45">
        <f t="shared" si="18"/>
        <v>1219235</v>
      </c>
      <c r="I21" s="45">
        <v>0</v>
      </c>
      <c r="J21" s="45">
        <v>0</v>
      </c>
      <c r="K21" s="45">
        <v>1219235</v>
      </c>
      <c r="L21" s="50">
        <f>SUM(M21:O21)</f>
        <v>0</v>
      </c>
      <c r="M21" s="50">
        <v>0</v>
      </c>
      <c r="N21" s="50">
        <v>0</v>
      </c>
      <c r="O21" s="50">
        <v>0</v>
      </c>
      <c r="P21" s="19"/>
      <c r="Q21" s="19"/>
      <c r="R21" s="19"/>
      <c r="S21" s="19"/>
      <c r="T21" s="19">
        <f t="shared" si="7"/>
        <v>0</v>
      </c>
      <c r="U21" s="19"/>
      <c r="V21" s="19"/>
      <c r="W21" s="19">
        <f t="shared" si="10"/>
        <v>0</v>
      </c>
      <c r="X21" s="107"/>
    </row>
    <row r="22" spans="1:24" s="56" customFormat="1" ht="27.75" customHeight="1" x14ac:dyDescent="0.3">
      <c r="A22" s="52" t="s">
        <v>15</v>
      </c>
      <c r="B22" s="72" t="s">
        <v>181</v>
      </c>
      <c r="C22" s="116"/>
      <c r="D22" s="60">
        <f t="shared" ref="D22:O22" si="19">SUM(D23:D27)</f>
        <v>104830666</v>
      </c>
      <c r="E22" s="60">
        <f t="shared" si="19"/>
        <v>0</v>
      </c>
      <c r="F22" s="60">
        <f t="shared" si="19"/>
        <v>0</v>
      </c>
      <c r="G22" s="60">
        <f t="shared" si="19"/>
        <v>104830666</v>
      </c>
      <c r="H22" s="60">
        <f t="shared" si="19"/>
        <v>523480005.37</v>
      </c>
      <c r="I22" s="60">
        <f t="shared" si="19"/>
        <v>63685433.370000005</v>
      </c>
      <c r="J22" s="60">
        <f t="shared" si="19"/>
        <v>41187300</v>
      </c>
      <c r="K22" s="60">
        <f t="shared" si="19"/>
        <v>418607272</v>
      </c>
      <c r="L22" s="60">
        <f t="shared" si="19"/>
        <v>34360283.719999999</v>
      </c>
      <c r="M22" s="60">
        <f t="shared" si="19"/>
        <v>0</v>
      </c>
      <c r="N22" s="60">
        <f t="shared" si="19"/>
        <v>0</v>
      </c>
      <c r="O22" s="60">
        <f t="shared" si="19"/>
        <v>34360283.719999999</v>
      </c>
      <c r="P22" s="19">
        <f t="shared" si="4"/>
        <v>32.776939259357562</v>
      </c>
      <c r="Q22" s="19"/>
      <c r="R22" s="19"/>
      <c r="S22" s="19">
        <f t="shared" si="6"/>
        <v>32.776939259357562</v>
      </c>
      <c r="T22" s="19">
        <f t="shared" si="7"/>
        <v>6.5638197003749674</v>
      </c>
      <c r="U22" s="19">
        <f t="shared" si="8"/>
        <v>0</v>
      </c>
      <c r="V22" s="19">
        <f t="shared" si="9"/>
        <v>0</v>
      </c>
      <c r="W22" s="19">
        <f t="shared" si="10"/>
        <v>8.2082386089078732</v>
      </c>
      <c r="X22" s="50">
        <f>T22/H22*100</f>
        <v>1.2538816445788804E-6</v>
      </c>
    </row>
    <row r="23" spans="1:24" s="1" customFormat="1" ht="24" customHeight="1" x14ac:dyDescent="0.3">
      <c r="A23" s="102" t="s">
        <v>43</v>
      </c>
      <c r="B23" s="103" t="s">
        <v>335</v>
      </c>
      <c r="C23" s="18" t="s">
        <v>3</v>
      </c>
      <c r="D23" s="45">
        <f>SUM(E23:G23)</f>
        <v>87138964</v>
      </c>
      <c r="E23" s="50">
        <v>0</v>
      </c>
      <c r="F23" s="50">
        <v>0</v>
      </c>
      <c r="G23" s="50">
        <v>87138964</v>
      </c>
      <c r="H23" s="45">
        <f>SUM(I23:K23)</f>
        <v>195705139</v>
      </c>
      <c r="I23" s="50">
        <v>8854100</v>
      </c>
      <c r="J23" s="50">
        <v>0</v>
      </c>
      <c r="K23" s="50">
        <v>186851039</v>
      </c>
      <c r="L23" s="50">
        <f>SUM(M23:O23)</f>
        <v>29439980.420000002</v>
      </c>
      <c r="M23" s="50">
        <v>0</v>
      </c>
      <c r="N23" s="50">
        <v>0</v>
      </c>
      <c r="O23" s="50">
        <v>29439980.420000002</v>
      </c>
      <c r="P23" s="19">
        <f t="shared" si="4"/>
        <v>33.785093451420884</v>
      </c>
      <c r="Q23" s="19"/>
      <c r="R23" s="19"/>
      <c r="S23" s="19">
        <f t="shared" si="6"/>
        <v>33.785093451420884</v>
      </c>
      <c r="T23" s="19">
        <f t="shared" si="7"/>
        <v>15.043028798543713</v>
      </c>
      <c r="U23" s="19">
        <f t="shared" si="8"/>
        <v>0</v>
      </c>
      <c r="V23" s="19"/>
      <c r="W23" s="19">
        <f t="shared" si="10"/>
        <v>15.755855882610319</v>
      </c>
      <c r="X23" s="50"/>
    </row>
    <row r="24" spans="1:24" s="1" customFormat="1" x14ac:dyDescent="0.3">
      <c r="A24" s="102" t="s">
        <v>44</v>
      </c>
      <c r="B24" s="103" t="s">
        <v>328</v>
      </c>
      <c r="C24" s="18" t="s">
        <v>3</v>
      </c>
      <c r="D24" s="45">
        <f>SUM(E24:G24)</f>
        <v>17691702</v>
      </c>
      <c r="E24" s="45">
        <v>0</v>
      </c>
      <c r="F24" s="45">
        <v>0</v>
      </c>
      <c r="G24" s="45">
        <v>17691702</v>
      </c>
      <c r="H24" s="45">
        <f>SUM(I24:K24)</f>
        <v>159860745</v>
      </c>
      <c r="I24" s="45">
        <v>0</v>
      </c>
      <c r="J24" s="45">
        <v>0</v>
      </c>
      <c r="K24" s="45">
        <v>159860745</v>
      </c>
      <c r="L24" s="50">
        <f>SUM(M24:O24)</f>
        <v>4920303.3</v>
      </c>
      <c r="M24" s="50">
        <v>0</v>
      </c>
      <c r="N24" s="50">
        <v>0</v>
      </c>
      <c r="O24" s="50">
        <v>4920303.3</v>
      </c>
      <c r="P24" s="19">
        <f t="shared" si="4"/>
        <v>27.81136207245634</v>
      </c>
      <c r="Q24" s="19"/>
      <c r="R24" s="19"/>
      <c r="S24" s="19">
        <f t="shared" si="6"/>
        <v>27.81136207245634</v>
      </c>
      <c r="T24" s="19">
        <f t="shared" si="7"/>
        <v>3.0778683659956672</v>
      </c>
      <c r="U24" s="19"/>
      <c r="V24" s="19"/>
      <c r="W24" s="19">
        <f t="shared" si="10"/>
        <v>3.0778683659956672</v>
      </c>
      <c r="X24" s="62"/>
    </row>
    <row r="25" spans="1:24" s="1" customFormat="1" ht="37.5" x14ac:dyDescent="0.3">
      <c r="A25" s="102" t="s">
        <v>174</v>
      </c>
      <c r="B25" s="103" t="s">
        <v>369</v>
      </c>
      <c r="C25" s="18"/>
      <c r="D25" s="45">
        <f>SUM(E25:G25)</f>
        <v>0</v>
      </c>
      <c r="E25" s="45">
        <v>0</v>
      </c>
      <c r="F25" s="45">
        <v>0</v>
      </c>
      <c r="G25" s="45">
        <v>0</v>
      </c>
      <c r="H25" s="45">
        <f>SUM(I25:K25)</f>
        <v>3616070</v>
      </c>
      <c r="I25" s="45">
        <v>0</v>
      </c>
      <c r="J25" s="45">
        <v>0</v>
      </c>
      <c r="K25" s="45">
        <v>3616070</v>
      </c>
      <c r="L25" s="50">
        <f>SUM(M25:O25)</f>
        <v>0</v>
      </c>
      <c r="M25" s="50">
        <v>0</v>
      </c>
      <c r="N25" s="50">
        <v>0</v>
      </c>
      <c r="O25" s="50">
        <v>0</v>
      </c>
      <c r="P25" s="19"/>
      <c r="Q25" s="19"/>
      <c r="R25" s="19"/>
      <c r="S25" s="19"/>
      <c r="T25" s="19">
        <f t="shared" si="7"/>
        <v>0</v>
      </c>
      <c r="U25" s="19"/>
      <c r="V25" s="19"/>
      <c r="W25" s="19">
        <f t="shared" si="10"/>
        <v>0</v>
      </c>
      <c r="X25" s="62"/>
    </row>
    <row r="26" spans="1:24" s="1" customFormat="1" ht="25.5" customHeight="1" x14ac:dyDescent="0.3">
      <c r="A26" s="102" t="s">
        <v>295</v>
      </c>
      <c r="B26" s="103" t="s">
        <v>325</v>
      </c>
      <c r="C26" s="18" t="s">
        <v>3</v>
      </c>
      <c r="D26" s="45">
        <f t="shared" ref="D26:D27" si="20">SUM(E26:G26)</f>
        <v>0</v>
      </c>
      <c r="E26" s="45">
        <v>0</v>
      </c>
      <c r="F26" s="45">
        <v>0</v>
      </c>
      <c r="G26" s="45">
        <v>0</v>
      </c>
      <c r="H26" s="45">
        <f t="shared" ref="H26:H27" si="21">SUM(I26:K26)</f>
        <v>39627451.370000005</v>
      </c>
      <c r="I26" s="45">
        <v>20546833.370000001</v>
      </c>
      <c r="J26" s="45">
        <v>13136500</v>
      </c>
      <c r="K26" s="45">
        <v>5944118</v>
      </c>
      <c r="L26" s="50">
        <f>SUM(M26:O26)</f>
        <v>0</v>
      </c>
      <c r="M26" s="50">
        <v>0</v>
      </c>
      <c r="N26" s="50">
        <v>0</v>
      </c>
      <c r="O26" s="50">
        <v>0</v>
      </c>
      <c r="P26" s="19"/>
      <c r="Q26" s="19"/>
      <c r="R26" s="19"/>
      <c r="S26" s="19"/>
      <c r="T26" s="19">
        <f t="shared" si="7"/>
        <v>0</v>
      </c>
      <c r="U26" s="19">
        <f t="shared" si="8"/>
        <v>0</v>
      </c>
      <c r="V26" s="19">
        <f t="shared" si="9"/>
        <v>0</v>
      </c>
      <c r="W26" s="19">
        <f t="shared" si="10"/>
        <v>0</v>
      </c>
      <c r="X26" s="62"/>
    </row>
    <row r="27" spans="1:24" s="1" customFormat="1" ht="24" customHeight="1" x14ac:dyDescent="0.3">
      <c r="A27" s="102" t="s">
        <v>370</v>
      </c>
      <c r="B27" s="103" t="s">
        <v>336</v>
      </c>
      <c r="C27" s="18" t="s">
        <v>3</v>
      </c>
      <c r="D27" s="45">
        <f t="shared" si="20"/>
        <v>0</v>
      </c>
      <c r="E27" s="45">
        <v>0</v>
      </c>
      <c r="F27" s="45">
        <v>0</v>
      </c>
      <c r="G27" s="45">
        <v>0</v>
      </c>
      <c r="H27" s="45">
        <f t="shared" si="21"/>
        <v>124670600</v>
      </c>
      <c r="I27" s="45">
        <v>34284500</v>
      </c>
      <c r="J27" s="45">
        <v>28050800</v>
      </c>
      <c r="K27" s="45">
        <v>62335300</v>
      </c>
      <c r="L27" s="50">
        <f>M27+O27+N27</f>
        <v>0</v>
      </c>
      <c r="M27" s="50">
        <v>0</v>
      </c>
      <c r="N27" s="50">
        <v>0</v>
      </c>
      <c r="O27" s="50">
        <v>0</v>
      </c>
      <c r="P27" s="19"/>
      <c r="Q27" s="19"/>
      <c r="R27" s="19"/>
      <c r="S27" s="19"/>
      <c r="T27" s="19">
        <f t="shared" si="7"/>
        <v>0</v>
      </c>
      <c r="U27" s="19">
        <f t="shared" si="8"/>
        <v>0</v>
      </c>
      <c r="V27" s="19">
        <f t="shared" si="9"/>
        <v>0</v>
      </c>
      <c r="W27" s="19">
        <f t="shared" si="10"/>
        <v>0</v>
      </c>
      <c r="X27" s="62"/>
    </row>
    <row r="28" spans="1:24" s="1" customFormat="1" ht="37.5" x14ac:dyDescent="0.3">
      <c r="A28" s="52" t="s">
        <v>16</v>
      </c>
      <c r="B28" s="72" t="s">
        <v>45</v>
      </c>
      <c r="C28" s="116"/>
      <c r="D28" s="60">
        <f>SUM(D29:D31)</f>
        <v>75187470</v>
      </c>
      <c r="E28" s="60">
        <f t="shared" ref="E28:O28" si="22">SUM(E29:E31)</f>
        <v>0</v>
      </c>
      <c r="F28" s="60">
        <f t="shared" si="22"/>
        <v>0</v>
      </c>
      <c r="G28" s="60">
        <f t="shared" si="22"/>
        <v>75187470</v>
      </c>
      <c r="H28" s="60">
        <f t="shared" si="22"/>
        <v>307348349</v>
      </c>
      <c r="I28" s="60">
        <f t="shared" si="22"/>
        <v>0</v>
      </c>
      <c r="J28" s="60">
        <f t="shared" si="22"/>
        <v>0</v>
      </c>
      <c r="K28" s="60">
        <f t="shared" si="22"/>
        <v>307348349</v>
      </c>
      <c r="L28" s="60">
        <f t="shared" si="22"/>
        <v>59615801.559999995</v>
      </c>
      <c r="M28" s="60">
        <f t="shared" si="22"/>
        <v>0</v>
      </c>
      <c r="N28" s="60">
        <f t="shared" si="22"/>
        <v>0</v>
      </c>
      <c r="O28" s="60">
        <f t="shared" si="22"/>
        <v>59615801.559999995</v>
      </c>
      <c r="P28" s="19">
        <f t="shared" si="4"/>
        <v>79.289543270973212</v>
      </c>
      <c r="Q28" s="19"/>
      <c r="R28" s="19"/>
      <c r="S28" s="19">
        <f t="shared" si="6"/>
        <v>79.289543270973212</v>
      </c>
      <c r="T28" s="19">
        <f t="shared" si="7"/>
        <v>19.39681854611166</v>
      </c>
      <c r="U28" s="19"/>
      <c r="V28" s="19"/>
      <c r="W28" s="19">
        <f t="shared" si="10"/>
        <v>19.39681854611166</v>
      </c>
      <c r="X28" s="21"/>
    </row>
    <row r="29" spans="1:24" s="1" customFormat="1" ht="42" customHeight="1" x14ac:dyDescent="0.3">
      <c r="A29" s="102" t="s">
        <v>46</v>
      </c>
      <c r="B29" s="103" t="s">
        <v>48</v>
      </c>
      <c r="C29" s="18" t="s">
        <v>3</v>
      </c>
      <c r="D29" s="45">
        <f>SUM(E29:G29)</f>
        <v>54710268</v>
      </c>
      <c r="E29" s="45">
        <v>0</v>
      </c>
      <c r="F29" s="45">
        <v>0</v>
      </c>
      <c r="G29" s="45">
        <v>54710268</v>
      </c>
      <c r="H29" s="45">
        <f>SUM(I29:K29)</f>
        <v>234259516</v>
      </c>
      <c r="I29" s="45">
        <v>0</v>
      </c>
      <c r="J29" s="45">
        <v>0</v>
      </c>
      <c r="K29" s="45">
        <v>234259516</v>
      </c>
      <c r="L29" s="50">
        <f>M29+O29</f>
        <v>43017107.18</v>
      </c>
      <c r="M29" s="50">
        <v>0</v>
      </c>
      <c r="N29" s="50">
        <v>0</v>
      </c>
      <c r="O29" s="50">
        <v>43017107.18</v>
      </c>
      <c r="P29" s="19">
        <f t="shared" si="4"/>
        <v>78.62711836834724</v>
      </c>
      <c r="Q29" s="19"/>
      <c r="R29" s="19"/>
      <c r="S29" s="19">
        <f t="shared" si="6"/>
        <v>78.62711836834724</v>
      </c>
      <c r="T29" s="19">
        <f t="shared" si="7"/>
        <v>18.363013769737318</v>
      </c>
      <c r="U29" s="19"/>
      <c r="V29" s="19"/>
      <c r="W29" s="19">
        <f t="shared" si="10"/>
        <v>18.363013769737318</v>
      </c>
      <c r="X29" s="62"/>
    </row>
    <row r="30" spans="1:24" s="1" customFormat="1" ht="24" customHeight="1" x14ac:dyDescent="0.3">
      <c r="A30" s="102" t="s">
        <v>47</v>
      </c>
      <c r="B30" s="103" t="s">
        <v>55</v>
      </c>
      <c r="C30" s="18" t="s">
        <v>3</v>
      </c>
      <c r="D30" s="45">
        <f t="shared" ref="D30:D31" si="23">SUM(E30:G30)</f>
        <v>15621712</v>
      </c>
      <c r="E30" s="45">
        <v>0</v>
      </c>
      <c r="F30" s="45">
        <v>0</v>
      </c>
      <c r="G30" s="45">
        <v>15621712</v>
      </c>
      <c r="H30" s="45">
        <f t="shared" ref="H30:H31" si="24">SUM(I30:K30)</f>
        <v>61400009</v>
      </c>
      <c r="I30" s="45">
        <v>0</v>
      </c>
      <c r="J30" s="45">
        <v>0</v>
      </c>
      <c r="K30" s="45">
        <v>61400009</v>
      </c>
      <c r="L30" s="50">
        <f>M30+O30</f>
        <v>13355843.34</v>
      </c>
      <c r="M30" s="50">
        <v>0</v>
      </c>
      <c r="N30" s="50">
        <v>0</v>
      </c>
      <c r="O30" s="50">
        <v>13355843.34</v>
      </c>
      <c r="P30" s="19">
        <f t="shared" si="4"/>
        <v>85.49538834155949</v>
      </c>
      <c r="Q30" s="19"/>
      <c r="R30" s="19"/>
      <c r="S30" s="19">
        <f t="shared" si="6"/>
        <v>85.49538834155949</v>
      </c>
      <c r="T30" s="19">
        <f t="shared" si="7"/>
        <v>21.752184661731892</v>
      </c>
      <c r="U30" s="19"/>
      <c r="V30" s="19"/>
      <c r="W30" s="19">
        <f t="shared" si="10"/>
        <v>21.752184661731892</v>
      </c>
      <c r="X30" s="62"/>
    </row>
    <row r="31" spans="1:24" s="1" customFormat="1" ht="24" customHeight="1" x14ac:dyDescent="0.3">
      <c r="A31" s="102" t="s">
        <v>371</v>
      </c>
      <c r="B31" s="103" t="s">
        <v>372</v>
      </c>
      <c r="C31" s="18" t="s">
        <v>3</v>
      </c>
      <c r="D31" s="45">
        <f t="shared" si="23"/>
        <v>4855490</v>
      </c>
      <c r="E31" s="45">
        <v>0</v>
      </c>
      <c r="F31" s="45">
        <v>0</v>
      </c>
      <c r="G31" s="45">
        <v>4855490</v>
      </c>
      <c r="H31" s="45">
        <f t="shared" si="24"/>
        <v>11688824</v>
      </c>
      <c r="I31" s="45">
        <v>0</v>
      </c>
      <c r="J31" s="45">
        <v>0</v>
      </c>
      <c r="K31" s="45">
        <v>11688824</v>
      </c>
      <c r="L31" s="50">
        <f>M31+O31</f>
        <v>3242851.04</v>
      </c>
      <c r="M31" s="50">
        <v>0</v>
      </c>
      <c r="N31" s="50">
        <v>0</v>
      </c>
      <c r="O31" s="50">
        <v>3242851.04</v>
      </c>
      <c r="P31" s="19">
        <f t="shared" si="4"/>
        <v>66.787307563191362</v>
      </c>
      <c r="Q31" s="19"/>
      <c r="R31" s="19"/>
      <c r="S31" s="19">
        <f t="shared" si="6"/>
        <v>66.787307563191362</v>
      </c>
      <c r="T31" s="19">
        <f t="shared" si="7"/>
        <v>27.743176216871774</v>
      </c>
      <c r="U31" s="19"/>
      <c r="V31" s="19"/>
      <c r="W31" s="19">
        <f t="shared" si="10"/>
        <v>27.743176216871774</v>
      </c>
      <c r="X31" s="62"/>
    </row>
    <row r="32" spans="1:24" s="1" customFormat="1" ht="99" customHeight="1" x14ac:dyDescent="0.3">
      <c r="A32" s="52" t="s">
        <v>180</v>
      </c>
      <c r="B32" s="72" t="s">
        <v>195</v>
      </c>
      <c r="C32" s="54"/>
      <c r="D32" s="54">
        <f t="shared" ref="D32:O32" si="25">SUM(D33:D33)</f>
        <v>0</v>
      </c>
      <c r="E32" s="54">
        <f t="shared" si="25"/>
        <v>0</v>
      </c>
      <c r="F32" s="54">
        <f t="shared" si="25"/>
        <v>0</v>
      </c>
      <c r="G32" s="54">
        <f t="shared" si="25"/>
        <v>0</v>
      </c>
      <c r="H32" s="54">
        <f t="shared" si="25"/>
        <v>20481184</v>
      </c>
      <c r="I32" s="54">
        <f t="shared" si="25"/>
        <v>14566900</v>
      </c>
      <c r="J32" s="54">
        <f t="shared" si="25"/>
        <v>0</v>
      </c>
      <c r="K32" s="54">
        <f t="shared" si="25"/>
        <v>5914284</v>
      </c>
      <c r="L32" s="54">
        <f t="shared" si="25"/>
        <v>0</v>
      </c>
      <c r="M32" s="54">
        <f t="shared" si="25"/>
        <v>0</v>
      </c>
      <c r="N32" s="54">
        <f t="shared" si="25"/>
        <v>0</v>
      </c>
      <c r="O32" s="54">
        <f t="shared" si="25"/>
        <v>0</v>
      </c>
      <c r="P32" s="19"/>
      <c r="Q32" s="19"/>
      <c r="R32" s="19"/>
      <c r="S32" s="19"/>
      <c r="T32" s="19">
        <f t="shared" si="7"/>
        <v>0</v>
      </c>
      <c r="U32" s="19">
        <f t="shared" si="8"/>
        <v>0</v>
      </c>
      <c r="V32" s="19"/>
      <c r="W32" s="19">
        <f t="shared" si="10"/>
        <v>0</v>
      </c>
      <c r="X32" s="21"/>
    </row>
    <row r="33" spans="1:24" s="1" customFormat="1" ht="59.25" customHeight="1" x14ac:dyDescent="0.3">
      <c r="A33" s="111" t="s">
        <v>182</v>
      </c>
      <c r="B33" s="120" t="s">
        <v>337</v>
      </c>
      <c r="C33" s="18" t="s">
        <v>3</v>
      </c>
      <c r="D33" s="45">
        <f>SUM(E33:G33)</f>
        <v>0</v>
      </c>
      <c r="E33" s="45">
        <v>0</v>
      </c>
      <c r="F33" s="45">
        <v>0</v>
      </c>
      <c r="G33" s="45">
        <v>0</v>
      </c>
      <c r="H33" s="45">
        <f>SUM(I33:K33)</f>
        <v>20481184</v>
      </c>
      <c r="I33" s="45">
        <v>14566900</v>
      </c>
      <c r="J33" s="45">
        <v>0</v>
      </c>
      <c r="K33" s="45">
        <v>5914284</v>
      </c>
      <c r="L33" s="50">
        <f>SUM(M33:O33)</f>
        <v>0</v>
      </c>
      <c r="M33" s="50">
        <v>0</v>
      </c>
      <c r="N33" s="50">
        <v>0</v>
      </c>
      <c r="O33" s="50">
        <v>0</v>
      </c>
      <c r="P33" s="19"/>
      <c r="Q33" s="19"/>
      <c r="R33" s="19"/>
      <c r="S33" s="19"/>
      <c r="T33" s="19">
        <f t="shared" si="7"/>
        <v>0</v>
      </c>
      <c r="U33" s="19">
        <f t="shared" si="8"/>
        <v>0</v>
      </c>
      <c r="V33" s="19"/>
      <c r="W33" s="19">
        <f t="shared" si="10"/>
        <v>0</v>
      </c>
      <c r="X33" s="62"/>
    </row>
    <row r="34" spans="1:24" s="1" customFormat="1" ht="26.25" customHeight="1" x14ac:dyDescent="0.3">
      <c r="A34" s="52" t="s">
        <v>32</v>
      </c>
      <c r="B34" s="151" t="s">
        <v>196</v>
      </c>
      <c r="C34" s="151"/>
      <c r="D34" s="53">
        <f t="shared" ref="D34:O34" si="26">D35+D37+D39</f>
        <v>114597182</v>
      </c>
      <c r="E34" s="53">
        <f t="shared" si="26"/>
        <v>0</v>
      </c>
      <c r="F34" s="53">
        <f t="shared" si="26"/>
        <v>0</v>
      </c>
      <c r="G34" s="53">
        <f t="shared" si="26"/>
        <v>114597182</v>
      </c>
      <c r="H34" s="53">
        <f t="shared" si="26"/>
        <v>638815768</v>
      </c>
      <c r="I34" s="53">
        <f t="shared" si="26"/>
        <v>12784100</v>
      </c>
      <c r="J34" s="53">
        <f t="shared" si="26"/>
        <v>0</v>
      </c>
      <c r="K34" s="53">
        <f t="shared" si="26"/>
        <v>626031668</v>
      </c>
      <c r="L34" s="53">
        <f t="shared" si="26"/>
        <v>100841111.16</v>
      </c>
      <c r="M34" s="53">
        <f t="shared" si="26"/>
        <v>0</v>
      </c>
      <c r="N34" s="53">
        <f t="shared" si="26"/>
        <v>0</v>
      </c>
      <c r="O34" s="53">
        <f t="shared" si="26"/>
        <v>100841111.16</v>
      </c>
      <c r="P34" s="19">
        <f t="shared" si="4"/>
        <v>87.996152610454232</v>
      </c>
      <c r="Q34" s="19"/>
      <c r="R34" s="19"/>
      <c r="S34" s="19">
        <f t="shared" si="6"/>
        <v>87.996152610454232</v>
      </c>
      <c r="T34" s="19">
        <f t="shared" si="7"/>
        <v>15.78563276165093</v>
      </c>
      <c r="U34" s="19">
        <f t="shared" si="8"/>
        <v>0</v>
      </c>
      <c r="V34" s="19"/>
      <c r="W34" s="19">
        <f t="shared" si="10"/>
        <v>16.107988831005908</v>
      </c>
      <c r="X34" s="21"/>
    </row>
    <row r="35" spans="1:24" s="56" customFormat="1" ht="26.25" customHeight="1" x14ac:dyDescent="0.3">
      <c r="A35" s="52" t="s">
        <v>17</v>
      </c>
      <c r="B35" s="72" t="s">
        <v>49</v>
      </c>
      <c r="C35" s="116"/>
      <c r="D35" s="60">
        <f t="shared" ref="D35:G35" si="27">D36</f>
        <v>46716532</v>
      </c>
      <c r="E35" s="60">
        <f t="shared" si="27"/>
        <v>0</v>
      </c>
      <c r="F35" s="60">
        <f t="shared" si="27"/>
        <v>0</v>
      </c>
      <c r="G35" s="60">
        <f t="shared" si="27"/>
        <v>46716532</v>
      </c>
      <c r="H35" s="60">
        <f t="shared" ref="H35:K35" si="28">H36</f>
        <v>301606666</v>
      </c>
      <c r="I35" s="60">
        <f t="shared" si="28"/>
        <v>0</v>
      </c>
      <c r="J35" s="60">
        <f t="shared" si="28"/>
        <v>0</v>
      </c>
      <c r="K35" s="60">
        <f t="shared" si="28"/>
        <v>301606666</v>
      </c>
      <c r="L35" s="60">
        <f t="shared" ref="L35:O35" si="29">L36</f>
        <v>45652491.210000001</v>
      </c>
      <c r="M35" s="60">
        <f t="shared" si="29"/>
        <v>0</v>
      </c>
      <c r="N35" s="60">
        <f t="shared" si="29"/>
        <v>0</v>
      </c>
      <c r="O35" s="60">
        <f t="shared" si="29"/>
        <v>45652491.210000001</v>
      </c>
      <c r="P35" s="19">
        <f t="shared" si="4"/>
        <v>97.72234636338159</v>
      </c>
      <c r="Q35" s="19"/>
      <c r="R35" s="19"/>
      <c r="S35" s="19">
        <f t="shared" si="6"/>
        <v>97.72234636338159</v>
      </c>
      <c r="T35" s="19">
        <f t="shared" si="7"/>
        <v>15.136433095281788</v>
      </c>
      <c r="U35" s="19"/>
      <c r="V35" s="19"/>
      <c r="W35" s="19">
        <f t="shared" si="10"/>
        <v>15.136433095281788</v>
      </c>
      <c r="X35" s="55"/>
    </row>
    <row r="36" spans="1:24" s="1" customFormat="1" ht="37.5" customHeight="1" x14ac:dyDescent="0.3">
      <c r="A36" s="102" t="s">
        <v>33</v>
      </c>
      <c r="B36" s="103" t="s">
        <v>197</v>
      </c>
      <c r="C36" s="18" t="s">
        <v>3</v>
      </c>
      <c r="D36" s="45">
        <f>SUM(E36:G36)</f>
        <v>46716532</v>
      </c>
      <c r="E36" s="45">
        <v>0</v>
      </c>
      <c r="F36" s="45">
        <v>0</v>
      </c>
      <c r="G36" s="45">
        <v>46716532</v>
      </c>
      <c r="H36" s="45">
        <f>SUM(I36:K36)</f>
        <v>301606666</v>
      </c>
      <c r="I36" s="45">
        <v>0</v>
      </c>
      <c r="J36" s="45">
        <v>0</v>
      </c>
      <c r="K36" s="45">
        <v>301606666</v>
      </c>
      <c r="L36" s="50">
        <f>SUM(M36:O36)</f>
        <v>45652491.210000001</v>
      </c>
      <c r="M36" s="50">
        <v>0</v>
      </c>
      <c r="N36" s="50">
        <v>0</v>
      </c>
      <c r="O36" s="50">
        <v>45652491.210000001</v>
      </c>
      <c r="P36" s="19">
        <f t="shared" si="4"/>
        <v>97.72234636338159</v>
      </c>
      <c r="Q36" s="19"/>
      <c r="R36" s="19"/>
      <c r="S36" s="19">
        <f t="shared" si="6"/>
        <v>97.72234636338159</v>
      </c>
      <c r="T36" s="19">
        <f t="shared" si="7"/>
        <v>15.136433095281788</v>
      </c>
      <c r="U36" s="19"/>
      <c r="V36" s="19"/>
      <c r="W36" s="19">
        <f t="shared" si="10"/>
        <v>15.136433095281788</v>
      </c>
      <c r="X36" s="62"/>
    </row>
    <row r="37" spans="1:24" s="56" customFormat="1" ht="26.25" customHeight="1" x14ac:dyDescent="0.3">
      <c r="A37" s="52" t="s">
        <v>18</v>
      </c>
      <c r="B37" s="72" t="s">
        <v>50</v>
      </c>
      <c r="C37" s="116"/>
      <c r="D37" s="60">
        <f t="shared" ref="D37:O37" si="30">SUM(D38:D38)</f>
        <v>66462812</v>
      </c>
      <c r="E37" s="60">
        <f t="shared" si="30"/>
        <v>0</v>
      </c>
      <c r="F37" s="60">
        <f t="shared" si="30"/>
        <v>0</v>
      </c>
      <c r="G37" s="60">
        <f t="shared" si="30"/>
        <v>66462812</v>
      </c>
      <c r="H37" s="60">
        <f t="shared" si="30"/>
        <v>302650898</v>
      </c>
      <c r="I37" s="60">
        <f t="shared" si="30"/>
        <v>0</v>
      </c>
      <c r="J37" s="60">
        <f t="shared" si="30"/>
        <v>0</v>
      </c>
      <c r="K37" s="60">
        <f t="shared" si="30"/>
        <v>302650898</v>
      </c>
      <c r="L37" s="60">
        <f t="shared" si="30"/>
        <v>55188619.950000003</v>
      </c>
      <c r="M37" s="60">
        <f t="shared" si="30"/>
        <v>0</v>
      </c>
      <c r="N37" s="60">
        <f t="shared" si="30"/>
        <v>0</v>
      </c>
      <c r="O37" s="60">
        <f t="shared" si="30"/>
        <v>55188619.950000003</v>
      </c>
      <c r="P37" s="19">
        <f t="shared" si="4"/>
        <v>83.036841640103944</v>
      </c>
      <c r="Q37" s="19"/>
      <c r="R37" s="19"/>
      <c r="S37" s="19">
        <f t="shared" si="6"/>
        <v>83.036841640103944</v>
      </c>
      <c r="T37" s="19">
        <f t="shared" si="7"/>
        <v>18.235075565511789</v>
      </c>
      <c r="U37" s="19"/>
      <c r="V37" s="19"/>
      <c r="W37" s="19">
        <f t="shared" si="10"/>
        <v>18.235075565511789</v>
      </c>
      <c r="X37" s="55"/>
    </row>
    <row r="38" spans="1:24" s="1" customFormat="1" ht="45.75" customHeight="1" x14ac:dyDescent="0.3">
      <c r="A38" s="102" t="s">
        <v>155</v>
      </c>
      <c r="B38" s="108" t="s">
        <v>321</v>
      </c>
      <c r="C38" s="18" t="s">
        <v>3</v>
      </c>
      <c r="D38" s="50">
        <f>SUM(E38:G38)</f>
        <v>66462812</v>
      </c>
      <c r="E38" s="50">
        <v>0</v>
      </c>
      <c r="F38" s="50">
        <v>0</v>
      </c>
      <c r="G38" s="50">
        <v>66462812</v>
      </c>
      <c r="H38" s="50">
        <f>SUM(I38:K38)</f>
        <v>302650898</v>
      </c>
      <c r="I38" s="50">
        <v>0</v>
      </c>
      <c r="J38" s="50">
        <v>0</v>
      </c>
      <c r="K38" s="50">
        <v>302650898</v>
      </c>
      <c r="L38" s="50">
        <f>SUM(M38:O38)</f>
        <v>55188619.950000003</v>
      </c>
      <c r="M38" s="50">
        <v>0</v>
      </c>
      <c r="N38" s="50">
        <v>0</v>
      </c>
      <c r="O38" s="50">
        <v>55188619.950000003</v>
      </c>
      <c r="P38" s="19">
        <f t="shared" si="4"/>
        <v>83.036841640103944</v>
      </c>
      <c r="Q38" s="19"/>
      <c r="R38" s="19"/>
      <c r="S38" s="19">
        <f t="shared" si="6"/>
        <v>83.036841640103944</v>
      </c>
      <c r="T38" s="19">
        <f t="shared" si="7"/>
        <v>18.235075565511789</v>
      </c>
      <c r="U38" s="19"/>
      <c r="V38" s="19"/>
      <c r="W38" s="19">
        <f t="shared" si="10"/>
        <v>18.235075565511789</v>
      </c>
      <c r="X38" s="21"/>
    </row>
    <row r="39" spans="1:24" s="56" customFormat="1" ht="24.75" customHeight="1" x14ac:dyDescent="0.3">
      <c r="A39" s="52" t="s">
        <v>198</v>
      </c>
      <c r="B39" s="79" t="s">
        <v>172</v>
      </c>
      <c r="C39" s="116"/>
      <c r="D39" s="54">
        <f>D40</f>
        <v>1417838</v>
      </c>
      <c r="E39" s="54">
        <f t="shared" ref="E39:O39" si="31">E40</f>
        <v>0</v>
      </c>
      <c r="F39" s="54">
        <f t="shared" si="31"/>
        <v>0</v>
      </c>
      <c r="G39" s="54">
        <f t="shared" si="31"/>
        <v>1417838</v>
      </c>
      <c r="H39" s="54">
        <f t="shared" si="31"/>
        <v>34558204</v>
      </c>
      <c r="I39" s="54">
        <f t="shared" si="31"/>
        <v>12784100</v>
      </c>
      <c r="J39" s="54">
        <f t="shared" si="31"/>
        <v>0</v>
      </c>
      <c r="K39" s="54">
        <f t="shared" si="31"/>
        <v>21774104</v>
      </c>
      <c r="L39" s="54">
        <f t="shared" si="31"/>
        <v>0</v>
      </c>
      <c r="M39" s="54">
        <f t="shared" si="31"/>
        <v>0</v>
      </c>
      <c r="N39" s="54">
        <f t="shared" si="31"/>
        <v>0</v>
      </c>
      <c r="O39" s="54">
        <f t="shared" si="31"/>
        <v>0</v>
      </c>
      <c r="P39" s="19">
        <f t="shared" si="4"/>
        <v>0</v>
      </c>
      <c r="Q39" s="19"/>
      <c r="R39" s="19"/>
      <c r="S39" s="19">
        <f t="shared" si="6"/>
        <v>0</v>
      </c>
      <c r="T39" s="19">
        <f t="shared" si="7"/>
        <v>0</v>
      </c>
      <c r="U39" s="19">
        <f t="shared" si="8"/>
        <v>0</v>
      </c>
      <c r="V39" s="19"/>
      <c r="W39" s="19">
        <f t="shared" si="10"/>
        <v>0</v>
      </c>
      <c r="X39" s="55"/>
    </row>
    <row r="40" spans="1:24" s="1" customFormat="1" ht="39" customHeight="1" x14ac:dyDescent="0.3">
      <c r="A40" s="111" t="s">
        <v>199</v>
      </c>
      <c r="B40" s="123" t="s">
        <v>281</v>
      </c>
      <c r="C40" s="18" t="s">
        <v>3</v>
      </c>
      <c r="D40" s="45">
        <f>SUM(E40:G40)</f>
        <v>1417838</v>
      </c>
      <c r="E40" s="45">
        <v>0</v>
      </c>
      <c r="F40" s="45">
        <v>0</v>
      </c>
      <c r="G40" s="45">
        <v>1417838</v>
      </c>
      <c r="H40" s="45">
        <f>SUM(I40:K40)</f>
        <v>34558204</v>
      </c>
      <c r="I40" s="45">
        <v>12784100</v>
      </c>
      <c r="J40" s="45">
        <v>0</v>
      </c>
      <c r="K40" s="45">
        <v>21774104</v>
      </c>
      <c r="L40" s="50">
        <f>SUM(M40:O40)</f>
        <v>0</v>
      </c>
      <c r="M40" s="50">
        <v>0</v>
      </c>
      <c r="N40" s="50">
        <v>0</v>
      </c>
      <c r="O40" s="50">
        <v>0</v>
      </c>
      <c r="P40" s="19">
        <f t="shared" si="4"/>
        <v>0</v>
      </c>
      <c r="Q40" s="19"/>
      <c r="R40" s="19"/>
      <c r="S40" s="19">
        <f t="shared" si="6"/>
        <v>0</v>
      </c>
      <c r="T40" s="19">
        <f t="shared" si="7"/>
        <v>0</v>
      </c>
      <c r="U40" s="19">
        <f t="shared" si="8"/>
        <v>0</v>
      </c>
      <c r="V40" s="19"/>
      <c r="W40" s="19">
        <f t="shared" si="10"/>
        <v>0</v>
      </c>
      <c r="X40" s="109"/>
    </row>
    <row r="41" spans="1:24" s="56" customFormat="1" ht="23.25" customHeight="1" x14ac:dyDescent="0.3">
      <c r="A41" s="164" t="s">
        <v>277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55"/>
    </row>
    <row r="42" spans="1:24" s="56" customFormat="1" x14ac:dyDescent="0.3">
      <c r="A42" s="52" t="s">
        <v>66</v>
      </c>
      <c r="B42" s="156" t="s">
        <v>200</v>
      </c>
      <c r="C42" s="166"/>
      <c r="D42" s="54">
        <f>SUM(D43:D45)</f>
        <v>12844182</v>
      </c>
      <c r="E42" s="54">
        <f t="shared" ref="E42:O42" si="32">SUM(E43:E45)</f>
        <v>0</v>
      </c>
      <c r="F42" s="54">
        <f t="shared" si="32"/>
        <v>0</v>
      </c>
      <c r="G42" s="54">
        <f t="shared" si="32"/>
        <v>12844182</v>
      </c>
      <c r="H42" s="54">
        <f t="shared" si="32"/>
        <v>73209234</v>
      </c>
      <c r="I42" s="54">
        <f t="shared" si="32"/>
        <v>0</v>
      </c>
      <c r="J42" s="54">
        <f t="shared" si="32"/>
        <v>0</v>
      </c>
      <c r="K42" s="54">
        <f t="shared" si="32"/>
        <v>73209234</v>
      </c>
      <c r="L42" s="54">
        <f t="shared" si="32"/>
        <v>11822097.43</v>
      </c>
      <c r="M42" s="54">
        <f t="shared" si="32"/>
        <v>0</v>
      </c>
      <c r="N42" s="54">
        <f t="shared" si="32"/>
        <v>0</v>
      </c>
      <c r="O42" s="54">
        <f t="shared" si="32"/>
        <v>11822097.43</v>
      </c>
      <c r="P42" s="19">
        <f>L42/D42*100</f>
        <v>92.042431584977535</v>
      </c>
      <c r="Q42" s="19"/>
      <c r="R42" s="19">
        <f>F42*100</f>
        <v>0</v>
      </c>
      <c r="S42" s="19">
        <f>O42/G42*100</f>
        <v>92.042431584977535</v>
      </c>
      <c r="T42" s="19">
        <f>L42/H42*100</f>
        <v>16.148369248065073</v>
      </c>
      <c r="U42" s="19"/>
      <c r="V42" s="19"/>
      <c r="W42" s="19">
        <f>O42/K42*100</f>
        <v>16.148369248065073</v>
      </c>
      <c r="X42" s="50">
        <f>T42/H42*100</f>
        <v>2.2057831185701344E-5</v>
      </c>
    </row>
    <row r="43" spans="1:24" s="56" customFormat="1" ht="40.5" customHeight="1" x14ac:dyDescent="0.3">
      <c r="A43" s="112" t="s">
        <v>67</v>
      </c>
      <c r="B43" s="124" t="s">
        <v>201</v>
      </c>
      <c r="C43" s="63" t="s">
        <v>150</v>
      </c>
      <c r="D43" s="64">
        <f t="shared" ref="D43:D45" si="33">SUM(E43:G43)</f>
        <v>1727019</v>
      </c>
      <c r="E43" s="64">
        <v>0</v>
      </c>
      <c r="F43" s="64">
        <v>0</v>
      </c>
      <c r="G43" s="64">
        <v>1727019</v>
      </c>
      <c r="H43" s="49">
        <f t="shared" ref="H43:H45" si="34">SUM(I43:K43)</f>
        <v>22087415</v>
      </c>
      <c r="I43" s="49">
        <v>0</v>
      </c>
      <c r="J43" s="49">
        <v>0</v>
      </c>
      <c r="K43" s="49">
        <v>22087415</v>
      </c>
      <c r="L43" s="19">
        <f>M43+O43</f>
        <v>1519697.39</v>
      </c>
      <c r="M43" s="19">
        <v>0</v>
      </c>
      <c r="N43" s="19">
        <v>0</v>
      </c>
      <c r="O43" s="19">
        <v>1519697.39</v>
      </c>
      <c r="P43" s="19">
        <f t="shared" ref="P43:P44" si="35">L43/D43*100</f>
        <v>87.995406535770599</v>
      </c>
      <c r="Q43" s="19"/>
      <c r="R43" s="19">
        <f t="shared" ref="R43:R44" si="36">F43*100</f>
        <v>0</v>
      </c>
      <c r="S43" s="19">
        <f t="shared" ref="S43:S44" si="37">O43/G43*100</f>
        <v>87.995406535770599</v>
      </c>
      <c r="T43" s="19">
        <f>L43/H43*100</f>
        <v>6.8803768571378763</v>
      </c>
      <c r="U43" s="19"/>
      <c r="V43" s="19"/>
      <c r="W43" s="19">
        <f>O43/K43*100</f>
        <v>6.8803768571378763</v>
      </c>
      <c r="X43" s="110"/>
    </row>
    <row r="44" spans="1:24" s="56" customFormat="1" ht="40.5" customHeight="1" x14ac:dyDescent="0.3">
      <c r="A44" s="102" t="s">
        <v>68</v>
      </c>
      <c r="B44" s="103" t="s">
        <v>202</v>
      </c>
      <c r="C44" s="63" t="s">
        <v>150</v>
      </c>
      <c r="D44" s="64">
        <f t="shared" si="33"/>
        <v>11117163</v>
      </c>
      <c r="E44" s="64">
        <v>0</v>
      </c>
      <c r="F44" s="64">
        <v>0</v>
      </c>
      <c r="G44" s="64">
        <v>11117163</v>
      </c>
      <c r="H44" s="49">
        <f t="shared" si="34"/>
        <v>50049637</v>
      </c>
      <c r="I44" s="49">
        <v>0</v>
      </c>
      <c r="J44" s="49">
        <v>0</v>
      </c>
      <c r="K44" s="49">
        <v>50049637</v>
      </c>
      <c r="L44" s="19">
        <f>SUM(M44:O44)</f>
        <v>10302400.039999999</v>
      </c>
      <c r="M44" s="19">
        <v>0</v>
      </c>
      <c r="N44" s="19">
        <v>0</v>
      </c>
      <c r="O44" s="19">
        <v>10302400.039999999</v>
      </c>
      <c r="P44" s="19">
        <f t="shared" si="35"/>
        <v>92.671125178249156</v>
      </c>
      <c r="Q44" s="19"/>
      <c r="R44" s="19">
        <f t="shared" si="36"/>
        <v>0</v>
      </c>
      <c r="S44" s="19">
        <f t="shared" si="37"/>
        <v>92.671125178249156</v>
      </c>
      <c r="T44" s="19">
        <f>L44/H44*100</f>
        <v>20.584365157333707</v>
      </c>
      <c r="U44" s="19"/>
      <c r="V44" s="19"/>
      <c r="W44" s="19">
        <f>O44/K44*100</f>
        <v>20.584365157333707</v>
      </c>
      <c r="X44" s="110"/>
    </row>
    <row r="45" spans="1:24" s="56" customFormat="1" ht="61.5" customHeight="1" x14ac:dyDescent="0.3">
      <c r="A45" s="102" t="s">
        <v>374</v>
      </c>
      <c r="B45" s="103" t="s">
        <v>373</v>
      </c>
      <c r="C45" s="63" t="s">
        <v>151</v>
      </c>
      <c r="D45" s="64">
        <f t="shared" si="33"/>
        <v>0</v>
      </c>
      <c r="E45" s="64">
        <v>0</v>
      </c>
      <c r="F45" s="64">
        <v>0</v>
      </c>
      <c r="G45" s="64">
        <v>0</v>
      </c>
      <c r="H45" s="49">
        <f t="shared" si="34"/>
        <v>1072182</v>
      </c>
      <c r="I45" s="49">
        <v>0</v>
      </c>
      <c r="J45" s="49">
        <v>0</v>
      </c>
      <c r="K45" s="49">
        <v>1072182</v>
      </c>
      <c r="L45" s="19">
        <f>SUM(M45:O45)</f>
        <v>0</v>
      </c>
      <c r="M45" s="19">
        <v>0</v>
      </c>
      <c r="N45" s="19">
        <v>0</v>
      </c>
      <c r="O45" s="19">
        <v>0</v>
      </c>
      <c r="P45" s="19"/>
      <c r="Q45" s="19"/>
      <c r="R45" s="19"/>
      <c r="S45" s="19"/>
      <c r="T45" s="19">
        <f>L45/H45*100</f>
        <v>0</v>
      </c>
      <c r="U45" s="19"/>
      <c r="V45" s="19"/>
      <c r="W45" s="19">
        <f>O45/K45*100</f>
        <v>0</v>
      </c>
      <c r="X45" s="110"/>
    </row>
    <row r="46" spans="1:24" s="56" customFormat="1" x14ac:dyDescent="0.3">
      <c r="A46" s="163" t="s">
        <v>10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55"/>
    </row>
    <row r="47" spans="1:24" s="56" customFormat="1" x14ac:dyDescent="0.3">
      <c r="A47" s="52" t="s">
        <v>69</v>
      </c>
      <c r="B47" s="161" t="s">
        <v>203</v>
      </c>
      <c r="C47" s="162"/>
      <c r="D47" s="54">
        <f t="shared" ref="D47:G47" si="38">D48+D50</f>
        <v>15205723</v>
      </c>
      <c r="E47" s="54">
        <f t="shared" si="38"/>
        <v>0</v>
      </c>
      <c r="F47" s="54">
        <f t="shared" si="38"/>
        <v>0</v>
      </c>
      <c r="G47" s="54">
        <f t="shared" si="38"/>
        <v>15205723</v>
      </c>
      <c r="H47" s="54">
        <f>H48+H50</f>
        <v>76429619</v>
      </c>
      <c r="I47" s="54">
        <f t="shared" ref="I47:O47" si="39">I48+I50</f>
        <v>0</v>
      </c>
      <c r="J47" s="54">
        <f t="shared" si="39"/>
        <v>0</v>
      </c>
      <c r="K47" s="54">
        <f t="shared" si="39"/>
        <v>76429619</v>
      </c>
      <c r="L47" s="54">
        <f t="shared" si="39"/>
        <v>14393549.85</v>
      </c>
      <c r="M47" s="54">
        <f t="shared" si="39"/>
        <v>0</v>
      </c>
      <c r="N47" s="54">
        <f t="shared" si="39"/>
        <v>0</v>
      </c>
      <c r="O47" s="54">
        <f t="shared" si="39"/>
        <v>14393549.85</v>
      </c>
      <c r="P47" s="19">
        <f>L47/D47*100</f>
        <v>94.658766636745924</v>
      </c>
      <c r="Q47" s="19"/>
      <c r="R47" s="19"/>
      <c r="S47" s="19">
        <f t="shared" ref="S47" si="40">O47/G47*100</f>
        <v>94.658766636745924</v>
      </c>
      <c r="T47" s="19">
        <f>L47/H47*100</f>
        <v>18.832423919318504</v>
      </c>
      <c r="U47" s="19"/>
      <c r="V47" s="19"/>
      <c r="W47" s="19">
        <f>O47/K47*100</f>
        <v>18.832423919318504</v>
      </c>
      <c r="X47" s="55"/>
    </row>
    <row r="48" spans="1:24" s="56" customFormat="1" ht="37.5" x14ac:dyDescent="0.3">
      <c r="A48" s="52" t="s">
        <v>70</v>
      </c>
      <c r="B48" s="73" t="s">
        <v>51</v>
      </c>
      <c r="C48" s="54"/>
      <c r="D48" s="54">
        <f t="shared" ref="D48:G48" si="41">D49</f>
        <v>15200581</v>
      </c>
      <c r="E48" s="54">
        <f t="shared" si="41"/>
        <v>0</v>
      </c>
      <c r="F48" s="54">
        <f t="shared" si="41"/>
        <v>0</v>
      </c>
      <c r="G48" s="54">
        <f t="shared" si="41"/>
        <v>15200581</v>
      </c>
      <c r="H48" s="54">
        <f t="shared" ref="H48:K48" si="42">H49</f>
        <v>76415819</v>
      </c>
      <c r="I48" s="54">
        <f t="shared" si="42"/>
        <v>0</v>
      </c>
      <c r="J48" s="54">
        <f t="shared" si="42"/>
        <v>0</v>
      </c>
      <c r="K48" s="54">
        <f t="shared" si="42"/>
        <v>76415819</v>
      </c>
      <c r="L48" s="54">
        <f t="shared" ref="L48:O48" si="43">L49</f>
        <v>14388888.84</v>
      </c>
      <c r="M48" s="54">
        <f t="shared" si="43"/>
        <v>0</v>
      </c>
      <c r="N48" s="54">
        <f t="shared" si="43"/>
        <v>0</v>
      </c>
      <c r="O48" s="54">
        <f t="shared" si="43"/>
        <v>14388888.84</v>
      </c>
      <c r="P48" s="19">
        <f t="shared" ref="P48:P51" si="44">L48/D48*100</f>
        <v>94.66012410972975</v>
      </c>
      <c r="Q48" s="19"/>
      <c r="R48" s="19"/>
      <c r="S48" s="19">
        <f t="shared" ref="S48:S51" si="45">O48/G48*100</f>
        <v>94.66012410972975</v>
      </c>
      <c r="T48" s="19">
        <f>L48/H48*100</f>
        <v>18.829725347836682</v>
      </c>
      <c r="U48" s="19"/>
      <c r="V48" s="19"/>
      <c r="W48" s="19">
        <f>O48/K48*100</f>
        <v>18.829725347836682</v>
      </c>
      <c r="X48" s="55"/>
    </row>
    <row r="49" spans="1:24" s="56" customFormat="1" ht="25.5" customHeight="1" x14ac:dyDescent="0.3">
      <c r="A49" s="102" t="s">
        <v>71</v>
      </c>
      <c r="B49" s="62" t="s">
        <v>178</v>
      </c>
      <c r="C49" s="63" t="s">
        <v>4</v>
      </c>
      <c r="D49" s="64">
        <f>SUM(E49:G49)</f>
        <v>15200581</v>
      </c>
      <c r="E49" s="64">
        <v>0</v>
      </c>
      <c r="F49" s="64">
        <v>0</v>
      </c>
      <c r="G49" s="64">
        <v>15200581</v>
      </c>
      <c r="H49" s="49">
        <f>SUM(I49:K49)</f>
        <v>76415819</v>
      </c>
      <c r="I49" s="49">
        <v>0</v>
      </c>
      <c r="J49" s="49">
        <v>0</v>
      </c>
      <c r="K49" s="49">
        <v>76415819</v>
      </c>
      <c r="L49" s="19">
        <f>SUM(M49:O49)</f>
        <v>14388888.84</v>
      </c>
      <c r="M49" s="19">
        <v>0</v>
      </c>
      <c r="N49" s="19">
        <v>0</v>
      </c>
      <c r="O49" s="19">
        <v>14388888.84</v>
      </c>
      <c r="P49" s="19">
        <f t="shared" si="44"/>
        <v>94.66012410972975</v>
      </c>
      <c r="Q49" s="19"/>
      <c r="R49" s="19"/>
      <c r="S49" s="19">
        <f t="shared" si="45"/>
        <v>94.66012410972975</v>
      </c>
      <c r="T49" s="19">
        <f>L49/H49*100</f>
        <v>18.829725347836682</v>
      </c>
      <c r="U49" s="19"/>
      <c r="V49" s="19"/>
      <c r="W49" s="19">
        <f>O49/K49*100</f>
        <v>18.829725347836682</v>
      </c>
      <c r="X49" s="55"/>
    </row>
    <row r="50" spans="1:24" s="56" customFormat="1" ht="37.5" x14ac:dyDescent="0.3">
      <c r="A50" s="52" t="s">
        <v>283</v>
      </c>
      <c r="B50" s="73" t="s">
        <v>282</v>
      </c>
      <c r="C50" s="66"/>
      <c r="D50" s="53">
        <f t="shared" ref="D50:O50" si="46">SUM(D51:D51)</f>
        <v>5142</v>
      </c>
      <c r="E50" s="53">
        <f t="shared" si="46"/>
        <v>0</v>
      </c>
      <c r="F50" s="53">
        <f t="shared" si="46"/>
        <v>0</v>
      </c>
      <c r="G50" s="53">
        <f t="shared" si="46"/>
        <v>5142</v>
      </c>
      <c r="H50" s="53">
        <f t="shared" si="46"/>
        <v>13800</v>
      </c>
      <c r="I50" s="53">
        <f t="shared" si="46"/>
        <v>0</v>
      </c>
      <c r="J50" s="53">
        <f t="shared" si="46"/>
        <v>0</v>
      </c>
      <c r="K50" s="53">
        <f t="shared" si="46"/>
        <v>13800</v>
      </c>
      <c r="L50" s="53">
        <f t="shared" si="46"/>
        <v>4661.01</v>
      </c>
      <c r="M50" s="53">
        <f t="shared" si="46"/>
        <v>0</v>
      </c>
      <c r="N50" s="53">
        <f t="shared" si="46"/>
        <v>0</v>
      </c>
      <c r="O50" s="53">
        <f t="shared" si="46"/>
        <v>4661.01</v>
      </c>
      <c r="P50" s="19">
        <f t="shared" si="44"/>
        <v>90.645857642940499</v>
      </c>
      <c r="Q50" s="19"/>
      <c r="R50" s="19"/>
      <c r="S50" s="19">
        <f t="shared" si="45"/>
        <v>90.645857642940499</v>
      </c>
      <c r="T50" s="19">
        <f>L50/H50*100</f>
        <v>33.775434782608698</v>
      </c>
      <c r="U50" s="19"/>
      <c r="V50" s="19"/>
      <c r="W50" s="19">
        <f>O50/K50*100</f>
        <v>33.775434782608698</v>
      </c>
      <c r="X50" s="55"/>
    </row>
    <row r="51" spans="1:24" s="56" customFormat="1" ht="29.25" customHeight="1" x14ac:dyDescent="0.3">
      <c r="A51" s="102" t="s">
        <v>284</v>
      </c>
      <c r="B51" s="62" t="s">
        <v>324</v>
      </c>
      <c r="C51" s="63" t="s">
        <v>4</v>
      </c>
      <c r="D51" s="64">
        <f>SUM(E51:G51)</f>
        <v>5142</v>
      </c>
      <c r="E51" s="64">
        <v>0</v>
      </c>
      <c r="F51" s="64">
        <v>0</v>
      </c>
      <c r="G51" s="64">
        <v>5142</v>
      </c>
      <c r="H51" s="49">
        <f>SUM(I51:K51)</f>
        <v>13800</v>
      </c>
      <c r="I51" s="49">
        <v>0</v>
      </c>
      <c r="J51" s="49">
        <v>0</v>
      </c>
      <c r="K51" s="49">
        <v>13800</v>
      </c>
      <c r="L51" s="19">
        <f>SUM(M51:O51)</f>
        <v>4661.01</v>
      </c>
      <c r="M51" s="19">
        <v>0</v>
      </c>
      <c r="N51" s="19">
        <v>0</v>
      </c>
      <c r="O51" s="19">
        <v>4661.01</v>
      </c>
      <c r="P51" s="19">
        <f t="shared" si="44"/>
        <v>90.645857642940499</v>
      </c>
      <c r="Q51" s="19"/>
      <c r="R51" s="19"/>
      <c r="S51" s="19">
        <f t="shared" si="45"/>
        <v>90.645857642940499</v>
      </c>
      <c r="T51" s="19">
        <f>L51/H51*100</f>
        <v>33.775434782608698</v>
      </c>
      <c r="U51" s="19"/>
      <c r="V51" s="19"/>
      <c r="W51" s="19">
        <f>O51/K51*100</f>
        <v>33.775434782608698</v>
      </c>
      <c r="X51" s="55"/>
    </row>
    <row r="52" spans="1:24" s="81" customFormat="1" ht="36" customHeight="1" x14ac:dyDescent="0.3">
      <c r="A52" s="164" t="s">
        <v>11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80"/>
    </row>
    <row r="53" spans="1:24" s="1" customFormat="1" ht="23.25" customHeight="1" x14ac:dyDescent="0.3">
      <c r="A53" s="52" t="s">
        <v>35</v>
      </c>
      <c r="B53" s="151" t="s">
        <v>204</v>
      </c>
      <c r="C53" s="151"/>
      <c r="D53" s="53">
        <f t="shared" ref="D53:O53" si="47">D54+D60+D63</f>
        <v>181472378</v>
      </c>
      <c r="E53" s="53">
        <f t="shared" si="47"/>
        <v>4237035</v>
      </c>
      <c r="F53" s="53">
        <f t="shared" si="47"/>
        <v>0</v>
      </c>
      <c r="G53" s="53">
        <f t="shared" si="47"/>
        <v>177235343</v>
      </c>
      <c r="H53" s="53">
        <f t="shared" si="47"/>
        <v>1249322659</v>
      </c>
      <c r="I53" s="53">
        <f t="shared" si="47"/>
        <v>517761947</v>
      </c>
      <c r="J53" s="53">
        <f t="shared" si="47"/>
        <v>829300</v>
      </c>
      <c r="K53" s="53">
        <f t="shared" si="47"/>
        <v>730731412</v>
      </c>
      <c r="L53" s="53">
        <f t="shared" si="47"/>
        <v>161725215.51000002</v>
      </c>
      <c r="M53" s="53">
        <f t="shared" si="47"/>
        <v>3689617.15</v>
      </c>
      <c r="N53" s="53">
        <f t="shared" si="47"/>
        <v>0</v>
      </c>
      <c r="O53" s="53">
        <f t="shared" si="47"/>
        <v>158035598.36000001</v>
      </c>
      <c r="P53" s="49">
        <f>L53/D53*100</f>
        <v>89.118364619655793</v>
      </c>
      <c r="Q53" s="49">
        <f t="shared" ref="Q53:S53" si="48">M53/E53*100</f>
        <v>87.080166909171155</v>
      </c>
      <c r="R53" s="49"/>
      <c r="S53" s="49">
        <f t="shared" si="48"/>
        <v>89.167090313358116</v>
      </c>
      <c r="T53" s="49">
        <f>L53/H53*100</f>
        <v>12.94503180142833</v>
      </c>
      <c r="U53" s="49">
        <f>M53/I53*100</f>
        <v>0.71260879085036344</v>
      </c>
      <c r="V53" s="49">
        <f>N53/J53*100</f>
        <v>0</v>
      </c>
      <c r="W53" s="49">
        <f>O53/K53*100</f>
        <v>21.627043228846443</v>
      </c>
      <c r="X53" s="21"/>
    </row>
    <row r="54" spans="1:24" s="1" customFormat="1" ht="56.25" x14ac:dyDescent="0.3">
      <c r="A54" s="52" t="s">
        <v>19</v>
      </c>
      <c r="B54" s="73" t="s">
        <v>278</v>
      </c>
      <c r="C54" s="115"/>
      <c r="D54" s="53">
        <f t="shared" ref="D54:O54" si="49">SUM(D55:D59)</f>
        <v>149103857</v>
      </c>
      <c r="E54" s="53">
        <f t="shared" si="49"/>
        <v>4237035</v>
      </c>
      <c r="F54" s="53">
        <f t="shared" si="49"/>
        <v>0</v>
      </c>
      <c r="G54" s="53">
        <f t="shared" si="49"/>
        <v>144866822</v>
      </c>
      <c r="H54" s="53">
        <f t="shared" si="49"/>
        <v>624480829</v>
      </c>
      <c r="I54" s="53">
        <f t="shared" si="49"/>
        <v>18697047</v>
      </c>
      <c r="J54" s="53">
        <f t="shared" si="49"/>
        <v>829300</v>
      </c>
      <c r="K54" s="53">
        <f t="shared" si="49"/>
        <v>604954482</v>
      </c>
      <c r="L54" s="53">
        <f t="shared" si="49"/>
        <v>130954733.53</v>
      </c>
      <c r="M54" s="53">
        <f t="shared" si="49"/>
        <v>3689617.15</v>
      </c>
      <c r="N54" s="53">
        <f t="shared" si="49"/>
        <v>0</v>
      </c>
      <c r="O54" s="53">
        <f t="shared" si="49"/>
        <v>127265116.38</v>
      </c>
      <c r="P54" s="49">
        <f t="shared" ref="P54:P63" si="50">L54/D54*100</f>
        <v>87.827864526670169</v>
      </c>
      <c r="Q54" s="49">
        <f t="shared" ref="Q54:Q58" si="51">M54/E54*100</f>
        <v>87.080166909171155</v>
      </c>
      <c r="R54" s="49"/>
      <c r="S54" s="49">
        <f t="shared" ref="S54:S64" si="52">O54/G54*100</f>
        <v>87.849733032729887</v>
      </c>
      <c r="T54" s="49">
        <f t="shared" ref="T54:T64" si="53">L54/H54*100</f>
        <v>20.970176737002763</v>
      </c>
      <c r="U54" s="49">
        <f t="shared" ref="U54:U62" si="54">M54/I54*100</f>
        <v>19.733689229106606</v>
      </c>
      <c r="V54" s="49">
        <f t="shared" ref="V54:V59" si="55">N54/J54*100</f>
        <v>0</v>
      </c>
      <c r="W54" s="49">
        <f t="shared" ref="W54:W64" si="56">O54/K54*100</f>
        <v>21.037139184299818</v>
      </c>
      <c r="X54" s="21"/>
    </row>
    <row r="55" spans="1:24" s="1" customFormat="1" ht="27.75" customHeight="1" x14ac:dyDescent="0.3">
      <c r="A55" s="147" t="s">
        <v>72</v>
      </c>
      <c r="B55" s="149" t="s">
        <v>205</v>
      </c>
      <c r="C55" s="18" t="s">
        <v>5</v>
      </c>
      <c r="D55" s="45">
        <f>SUM(E55:G55)</f>
        <v>110400</v>
      </c>
      <c r="E55" s="45">
        <v>0</v>
      </c>
      <c r="F55" s="45">
        <v>0</v>
      </c>
      <c r="G55" s="45">
        <v>110400</v>
      </c>
      <c r="H55" s="19">
        <f>SUM(I55:K55)</f>
        <v>299170</v>
      </c>
      <c r="I55" s="19">
        <v>0</v>
      </c>
      <c r="J55" s="19">
        <v>0</v>
      </c>
      <c r="K55" s="19">
        <v>299170</v>
      </c>
      <c r="L55" s="50">
        <f>SUM(M55:O55)</f>
        <v>62500</v>
      </c>
      <c r="M55" s="50">
        <v>0</v>
      </c>
      <c r="N55" s="50">
        <v>0</v>
      </c>
      <c r="O55" s="50">
        <v>62500</v>
      </c>
      <c r="P55" s="49">
        <f t="shared" si="50"/>
        <v>56.612318840579711</v>
      </c>
      <c r="Q55" s="49"/>
      <c r="R55" s="49"/>
      <c r="S55" s="49">
        <f t="shared" si="52"/>
        <v>56.612318840579711</v>
      </c>
      <c r="T55" s="49">
        <f t="shared" si="53"/>
        <v>20.89113213223251</v>
      </c>
      <c r="U55" s="49"/>
      <c r="V55" s="49"/>
      <c r="W55" s="49">
        <f t="shared" si="56"/>
        <v>20.89113213223251</v>
      </c>
      <c r="X55" s="21"/>
    </row>
    <row r="56" spans="1:24" s="1" customFormat="1" ht="30" customHeight="1" x14ac:dyDescent="0.3">
      <c r="A56" s="148"/>
      <c r="B56" s="150"/>
      <c r="C56" s="18" t="s">
        <v>6</v>
      </c>
      <c r="D56" s="45">
        <f t="shared" ref="D56:D57" si="57">SUM(E56:G56)</f>
        <v>1771309</v>
      </c>
      <c r="E56" s="45">
        <v>0</v>
      </c>
      <c r="F56" s="45">
        <v>0</v>
      </c>
      <c r="G56" s="45">
        <v>1771309</v>
      </c>
      <c r="H56" s="19">
        <f>SUM(I56:K56)</f>
        <v>7307324</v>
      </c>
      <c r="I56" s="19">
        <v>0</v>
      </c>
      <c r="J56" s="19">
        <v>0</v>
      </c>
      <c r="K56" s="19">
        <v>7307324</v>
      </c>
      <c r="L56" s="50">
        <f>SUM(M56:O56)</f>
        <v>325664.25</v>
      </c>
      <c r="M56" s="50">
        <v>0</v>
      </c>
      <c r="N56" s="50">
        <v>0</v>
      </c>
      <c r="O56" s="50">
        <v>325664.25</v>
      </c>
      <c r="P56" s="49">
        <f t="shared" si="50"/>
        <v>18.385513199560325</v>
      </c>
      <c r="Q56" s="49"/>
      <c r="R56" s="49"/>
      <c r="S56" s="49">
        <f t="shared" si="52"/>
        <v>18.385513199560325</v>
      </c>
      <c r="T56" s="49">
        <f t="shared" si="53"/>
        <v>4.4566827747065823</v>
      </c>
      <c r="U56" s="49"/>
      <c r="V56" s="49"/>
      <c r="W56" s="49">
        <f t="shared" si="56"/>
        <v>4.4566827747065823</v>
      </c>
      <c r="X56" s="65"/>
    </row>
    <row r="57" spans="1:24" s="1" customFormat="1" ht="21.75" customHeight="1" x14ac:dyDescent="0.3">
      <c r="A57" s="102" t="s">
        <v>73</v>
      </c>
      <c r="B57" s="62" t="s">
        <v>338</v>
      </c>
      <c r="C57" s="18" t="s">
        <v>6</v>
      </c>
      <c r="D57" s="45">
        <f t="shared" si="57"/>
        <v>0</v>
      </c>
      <c r="E57" s="45">
        <v>0</v>
      </c>
      <c r="F57" s="45">
        <v>0</v>
      </c>
      <c r="G57" s="45">
        <v>0</v>
      </c>
      <c r="H57" s="19">
        <f t="shared" ref="H57:H64" si="58">SUM(I57:K57)</f>
        <v>3735363</v>
      </c>
      <c r="I57" s="19">
        <v>2134047</v>
      </c>
      <c r="J57" s="19">
        <v>0</v>
      </c>
      <c r="K57" s="19">
        <v>1601316</v>
      </c>
      <c r="L57" s="50">
        <f>SUM(M57:O57)</f>
        <v>0</v>
      </c>
      <c r="M57" s="50">
        <v>0</v>
      </c>
      <c r="N57" s="50">
        <v>0</v>
      </c>
      <c r="O57" s="19">
        <v>0</v>
      </c>
      <c r="P57" s="49"/>
      <c r="Q57" s="49"/>
      <c r="R57" s="49"/>
      <c r="S57" s="49"/>
      <c r="T57" s="49">
        <f t="shared" si="53"/>
        <v>0</v>
      </c>
      <c r="U57" s="49">
        <f t="shared" si="54"/>
        <v>0</v>
      </c>
      <c r="V57" s="49"/>
      <c r="W57" s="49">
        <f t="shared" si="56"/>
        <v>0</v>
      </c>
      <c r="X57" s="118"/>
    </row>
    <row r="58" spans="1:24" s="1" customFormat="1" ht="21.75" customHeight="1" x14ac:dyDescent="0.3">
      <c r="A58" s="102" t="s">
        <v>302</v>
      </c>
      <c r="B58" s="62" t="s">
        <v>206</v>
      </c>
      <c r="C58" s="18" t="s">
        <v>6</v>
      </c>
      <c r="D58" s="45">
        <f>SUM(E58:G58)</f>
        <v>147222148</v>
      </c>
      <c r="E58" s="45">
        <v>4237035</v>
      </c>
      <c r="F58" s="45">
        <v>0</v>
      </c>
      <c r="G58" s="45">
        <v>142985113</v>
      </c>
      <c r="H58" s="19">
        <f>SUM(I58:K58)</f>
        <v>611199077</v>
      </c>
      <c r="I58" s="19">
        <v>15549400</v>
      </c>
      <c r="J58" s="19">
        <v>0</v>
      </c>
      <c r="K58" s="19">
        <v>595649677</v>
      </c>
      <c r="L58" s="50">
        <f>SUM(M58:O58)</f>
        <v>130566569.28</v>
      </c>
      <c r="M58" s="50">
        <v>3689617.15</v>
      </c>
      <c r="N58" s="50">
        <v>0</v>
      </c>
      <c r="O58" s="50">
        <v>126876952.13</v>
      </c>
      <c r="P58" s="49">
        <f t="shared" si="50"/>
        <v>88.686771014915493</v>
      </c>
      <c r="Q58" s="49">
        <f t="shared" si="51"/>
        <v>87.080166909171155</v>
      </c>
      <c r="R58" s="49"/>
      <c r="S58" s="49">
        <f t="shared" si="52"/>
        <v>88.734379032871757</v>
      </c>
      <c r="T58" s="49">
        <f t="shared" si="53"/>
        <v>21.362363621501345</v>
      </c>
      <c r="U58" s="49">
        <f t="shared" si="54"/>
        <v>23.728357042715473</v>
      </c>
      <c r="V58" s="49"/>
      <c r="W58" s="49">
        <f t="shared" si="56"/>
        <v>21.300599501542244</v>
      </c>
      <c r="X58" s="65"/>
    </row>
    <row r="59" spans="1:24" s="1" customFormat="1" ht="18.75" customHeight="1" x14ac:dyDescent="0.3">
      <c r="A59" s="102" t="s">
        <v>320</v>
      </c>
      <c r="B59" s="62" t="s">
        <v>319</v>
      </c>
      <c r="C59" s="18" t="s">
        <v>6</v>
      </c>
      <c r="D59" s="45">
        <f>SUM(E59:G59)</f>
        <v>0</v>
      </c>
      <c r="E59" s="45">
        <v>0</v>
      </c>
      <c r="F59" s="45">
        <v>0</v>
      </c>
      <c r="G59" s="45">
        <v>0</v>
      </c>
      <c r="H59" s="19">
        <f>SUM(I59:K59)</f>
        <v>1939895</v>
      </c>
      <c r="I59" s="19">
        <v>1013600</v>
      </c>
      <c r="J59" s="19">
        <v>829300</v>
      </c>
      <c r="K59" s="19">
        <v>96995</v>
      </c>
      <c r="L59" s="50">
        <f>SUM(M59:O59)</f>
        <v>0</v>
      </c>
      <c r="M59" s="50">
        <v>0</v>
      </c>
      <c r="N59" s="50">
        <v>0</v>
      </c>
      <c r="O59" s="50">
        <v>0</v>
      </c>
      <c r="P59" s="49"/>
      <c r="Q59" s="49"/>
      <c r="R59" s="49"/>
      <c r="S59" s="49"/>
      <c r="T59" s="49">
        <f t="shared" si="53"/>
        <v>0</v>
      </c>
      <c r="U59" s="49">
        <f t="shared" si="54"/>
        <v>0</v>
      </c>
      <c r="V59" s="49">
        <f t="shared" si="55"/>
        <v>0</v>
      </c>
      <c r="W59" s="49">
        <f t="shared" si="56"/>
        <v>0</v>
      </c>
      <c r="X59" s="65"/>
    </row>
    <row r="60" spans="1:24" s="56" customFormat="1" ht="39.75" customHeight="1" x14ac:dyDescent="0.3">
      <c r="A60" s="52" t="s">
        <v>20</v>
      </c>
      <c r="B60" s="73" t="s">
        <v>207</v>
      </c>
      <c r="C60" s="116"/>
      <c r="D60" s="54">
        <f t="shared" ref="D60:O60" si="59">SUM(D61:D62)</f>
        <v>27368906</v>
      </c>
      <c r="E60" s="54">
        <f t="shared" si="59"/>
        <v>0</v>
      </c>
      <c r="F60" s="54">
        <f t="shared" si="59"/>
        <v>0</v>
      </c>
      <c r="G60" s="54">
        <f t="shared" si="59"/>
        <v>27368906</v>
      </c>
      <c r="H60" s="54">
        <f t="shared" si="59"/>
        <v>603228190</v>
      </c>
      <c r="I60" s="54">
        <f t="shared" si="59"/>
        <v>499064900</v>
      </c>
      <c r="J60" s="54">
        <f t="shared" si="59"/>
        <v>0</v>
      </c>
      <c r="K60" s="54">
        <f t="shared" si="59"/>
        <v>104163290</v>
      </c>
      <c r="L60" s="54">
        <f t="shared" si="59"/>
        <v>26205799.620000001</v>
      </c>
      <c r="M60" s="54">
        <f t="shared" si="59"/>
        <v>0</v>
      </c>
      <c r="N60" s="54">
        <f t="shared" si="59"/>
        <v>0</v>
      </c>
      <c r="O60" s="54">
        <f t="shared" si="59"/>
        <v>26205799.620000001</v>
      </c>
      <c r="P60" s="49">
        <f t="shared" si="50"/>
        <v>95.75026352898432</v>
      </c>
      <c r="Q60" s="49"/>
      <c r="R60" s="49"/>
      <c r="S60" s="49">
        <f t="shared" si="52"/>
        <v>95.75026352898432</v>
      </c>
      <c r="T60" s="49">
        <f t="shared" si="53"/>
        <v>4.3442597767189897</v>
      </c>
      <c r="U60" s="49">
        <f t="shared" si="54"/>
        <v>0</v>
      </c>
      <c r="V60" s="49"/>
      <c r="W60" s="49">
        <f t="shared" si="56"/>
        <v>25.15838316934882</v>
      </c>
      <c r="X60" s="55"/>
    </row>
    <row r="61" spans="1:24" s="1" customFormat="1" ht="37.5" x14ac:dyDescent="0.3">
      <c r="A61" s="102" t="s">
        <v>74</v>
      </c>
      <c r="B61" s="62" t="s">
        <v>208</v>
      </c>
      <c r="C61" s="18" t="s">
        <v>6</v>
      </c>
      <c r="D61" s="45">
        <f>SUM(E61:G61)</f>
        <v>0</v>
      </c>
      <c r="E61" s="45">
        <v>0</v>
      </c>
      <c r="F61" s="45">
        <v>0</v>
      </c>
      <c r="G61" s="45">
        <v>0</v>
      </c>
      <c r="H61" s="19">
        <f t="shared" si="58"/>
        <v>718000</v>
      </c>
      <c r="I61" s="19">
        <v>718000</v>
      </c>
      <c r="J61" s="19">
        <v>0</v>
      </c>
      <c r="K61" s="19">
        <v>0</v>
      </c>
      <c r="L61" s="50">
        <f>SUM(M61:O61)</f>
        <v>0</v>
      </c>
      <c r="M61" s="50">
        <v>0</v>
      </c>
      <c r="N61" s="50">
        <v>0</v>
      </c>
      <c r="O61" s="50">
        <v>0</v>
      </c>
      <c r="P61" s="49"/>
      <c r="Q61" s="49"/>
      <c r="R61" s="49"/>
      <c r="S61" s="49"/>
      <c r="T61" s="49">
        <f t="shared" si="53"/>
        <v>0</v>
      </c>
      <c r="U61" s="49">
        <f t="shared" si="54"/>
        <v>0</v>
      </c>
      <c r="V61" s="49"/>
      <c r="W61" s="49"/>
      <c r="X61" s="65"/>
    </row>
    <row r="62" spans="1:24" s="1" customFormat="1" ht="24" customHeight="1" x14ac:dyDescent="0.3">
      <c r="A62" s="111" t="s">
        <v>268</v>
      </c>
      <c r="B62" s="113" t="s">
        <v>269</v>
      </c>
      <c r="C62" s="18" t="s">
        <v>151</v>
      </c>
      <c r="D62" s="45">
        <f t="shared" ref="D62" si="60">SUM(E62:G62)</f>
        <v>27368906</v>
      </c>
      <c r="E62" s="45">
        <v>0</v>
      </c>
      <c r="F62" s="45">
        <v>0</v>
      </c>
      <c r="G62" s="45">
        <v>27368906</v>
      </c>
      <c r="H62" s="19">
        <f t="shared" si="58"/>
        <v>602510190</v>
      </c>
      <c r="I62" s="19">
        <v>498346900</v>
      </c>
      <c r="J62" s="19">
        <v>0</v>
      </c>
      <c r="K62" s="19">
        <v>104163290</v>
      </c>
      <c r="L62" s="50">
        <f>SUM(M62:O62)</f>
        <v>26205799.620000001</v>
      </c>
      <c r="M62" s="50">
        <v>0</v>
      </c>
      <c r="N62" s="50">
        <v>0</v>
      </c>
      <c r="O62" s="50">
        <v>26205799.620000001</v>
      </c>
      <c r="P62" s="49">
        <f t="shared" si="50"/>
        <v>95.75026352898432</v>
      </c>
      <c r="Q62" s="49"/>
      <c r="R62" s="49"/>
      <c r="S62" s="49">
        <f t="shared" si="52"/>
        <v>95.75026352898432</v>
      </c>
      <c r="T62" s="49">
        <f t="shared" si="53"/>
        <v>4.3494367489452754</v>
      </c>
      <c r="U62" s="49">
        <f t="shared" si="54"/>
        <v>0</v>
      </c>
      <c r="V62" s="49"/>
      <c r="W62" s="49">
        <f t="shared" si="56"/>
        <v>25.15838316934882</v>
      </c>
      <c r="X62" s="21"/>
    </row>
    <row r="63" spans="1:24" s="56" customFormat="1" ht="42" customHeight="1" x14ac:dyDescent="0.3">
      <c r="A63" s="52" t="s">
        <v>210</v>
      </c>
      <c r="B63" s="73" t="s">
        <v>209</v>
      </c>
      <c r="C63" s="18" t="s">
        <v>6</v>
      </c>
      <c r="D63" s="54">
        <f t="shared" ref="D63:G63" si="61">D64</f>
        <v>4999615</v>
      </c>
      <c r="E63" s="54">
        <f t="shared" si="61"/>
        <v>0</v>
      </c>
      <c r="F63" s="54">
        <f t="shared" si="61"/>
        <v>0</v>
      </c>
      <c r="G63" s="54">
        <f t="shared" si="61"/>
        <v>4999615</v>
      </c>
      <c r="H63" s="54">
        <f t="shared" ref="H63:K63" si="62">H64</f>
        <v>21613640</v>
      </c>
      <c r="I63" s="54">
        <f t="shared" si="62"/>
        <v>0</v>
      </c>
      <c r="J63" s="54">
        <f t="shared" si="62"/>
        <v>0</v>
      </c>
      <c r="K63" s="54">
        <f t="shared" si="62"/>
        <v>21613640</v>
      </c>
      <c r="L63" s="54">
        <f t="shared" ref="L63:O63" si="63">L64</f>
        <v>4564682.3600000003</v>
      </c>
      <c r="M63" s="54">
        <f t="shared" si="63"/>
        <v>0</v>
      </c>
      <c r="N63" s="54">
        <f t="shared" si="63"/>
        <v>0</v>
      </c>
      <c r="O63" s="54">
        <f t="shared" si="63"/>
        <v>4564682.3600000003</v>
      </c>
      <c r="P63" s="49">
        <f t="shared" si="50"/>
        <v>91.300677352156129</v>
      </c>
      <c r="Q63" s="49"/>
      <c r="R63" s="49"/>
      <c r="S63" s="49">
        <f t="shared" si="52"/>
        <v>91.300677352156129</v>
      </c>
      <c r="T63" s="49">
        <f t="shared" si="53"/>
        <v>21.11945216076515</v>
      </c>
      <c r="U63" s="49"/>
      <c r="V63" s="49"/>
      <c r="W63" s="49">
        <f t="shared" si="56"/>
        <v>21.11945216076515</v>
      </c>
      <c r="X63" s="55"/>
    </row>
    <row r="64" spans="1:24" s="1" customFormat="1" ht="24" customHeight="1" x14ac:dyDescent="0.3">
      <c r="A64" s="102" t="s">
        <v>212</v>
      </c>
      <c r="B64" s="62" t="s">
        <v>211</v>
      </c>
      <c r="C64" s="18" t="s">
        <v>6</v>
      </c>
      <c r="D64" s="45">
        <f>SUM(E64:G64)</f>
        <v>4999615</v>
      </c>
      <c r="E64" s="45">
        <v>0</v>
      </c>
      <c r="F64" s="45">
        <v>0</v>
      </c>
      <c r="G64" s="45">
        <v>4999615</v>
      </c>
      <c r="H64" s="19">
        <f t="shared" si="58"/>
        <v>21613640</v>
      </c>
      <c r="I64" s="19">
        <v>0</v>
      </c>
      <c r="J64" s="19">
        <v>0</v>
      </c>
      <c r="K64" s="19">
        <v>21613640</v>
      </c>
      <c r="L64" s="50">
        <f>SUM(M64:O64)</f>
        <v>4564682.3600000003</v>
      </c>
      <c r="M64" s="50">
        <v>0</v>
      </c>
      <c r="N64" s="50">
        <v>0</v>
      </c>
      <c r="O64" s="50">
        <v>4564682.3600000003</v>
      </c>
      <c r="P64" s="49">
        <f>L64/D64*100</f>
        <v>91.300677352156129</v>
      </c>
      <c r="Q64" s="49"/>
      <c r="R64" s="49"/>
      <c r="S64" s="49">
        <f t="shared" si="52"/>
        <v>91.300677352156129</v>
      </c>
      <c r="T64" s="49">
        <f t="shared" si="53"/>
        <v>21.11945216076515</v>
      </c>
      <c r="U64" s="49"/>
      <c r="V64" s="49"/>
      <c r="W64" s="49">
        <f t="shared" si="56"/>
        <v>21.11945216076515</v>
      </c>
      <c r="X64" s="82"/>
    </row>
    <row r="65" spans="1:24" s="56" customFormat="1" ht="25.5" customHeight="1" x14ac:dyDescent="0.3">
      <c r="A65" s="164" t="s">
        <v>159</v>
      </c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55"/>
    </row>
    <row r="66" spans="1:24" s="1" customFormat="1" ht="27" customHeight="1" x14ac:dyDescent="0.3">
      <c r="A66" s="52" t="s">
        <v>75</v>
      </c>
      <c r="B66" s="151" t="s">
        <v>213</v>
      </c>
      <c r="C66" s="151"/>
      <c r="D66" s="53">
        <f t="shared" ref="D66:O66" si="64">D67+D81</f>
        <v>143916404</v>
      </c>
      <c r="E66" s="53">
        <f t="shared" si="64"/>
        <v>894900</v>
      </c>
      <c r="F66" s="53">
        <f t="shared" si="64"/>
        <v>0</v>
      </c>
      <c r="G66" s="53">
        <f t="shared" si="64"/>
        <v>143021504</v>
      </c>
      <c r="H66" s="53">
        <f t="shared" si="64"/>
        <v>765501331</v>
      </c>
      <c r="I66" s="53">
        <f t="shared" si="64"/>
        <v>2141029</v>
      </c>
      <c r="J66" s="53">
        <f t="shared" si="64"/>
        <v>390700</v>
      </c>
      <c r="K66" s="53">
        <f t="shared" si="64"/>
        <v>762969602</v>
      </c>
      <c r="L66" s="53">
        <f t="shared" si="64"/>
        <v>117860650.19999999</v>
      </c>
      <c r="M66" s="53">
        <f t="shared" si="64"/>
        <v>808400</v>
      </c>
      <c r="N66" s="53">
        <f t="shared" si="64"/>
        <v>0</v>
      </c>
      <c r="O66" s="53">
        <f t="shared" si="64"/>
        <v>117052250.19999999</v>
      </c>
      <c r="P66" s="49">
        <f>L66/D66*100</f>
        <v>81.895216197869971</v>
      </c>
      <c r="Q66" s="49">
        <f t="shared" ref="Q66:S66" si="65">M66/E66*100</f>
        <v>90.334115543636159</v>
      </c>
      <c r="R66" s="49"/>
      <c r="S66" s="49">
        <f t="shared" si="65"/>
        <v>81.842413152080951</v>
      </c>
      <c r="T66" s="49">
        <f>L66/H66*100</f>
        <v>15.396531061028289</v>
      </c>
      <c r="U66" s="49">
        <f>M66/I66*100</f>
        <v>37.75754555403033</v>
      </c>
      <c r="V66" s="49">
        <f>N66/J66*100</f>
        <v>0</v>
      </c>
      <c r="W66" s="49">
        <f>O66/K66*100</f>
        <v>15.341666285677261</v>
      </c>
      <c r="X66" s="21"/>
    </row>
    <row r="67" spans="1:24" s="1" customFormat="1" ht="56.25" x14ac:dyDescent="0.3">
      <c r="A67" s="52" t="s">
        <v>76</v>
      </c>
      <c r="B67" s="73" t="s">
        <v>274</v>
      </c>
      <c r="C67" s="115"/>
      <c r="D67" s="53">
        <f>D68+D74+D77+D80</f>
        <v>137026407</v>
      </c>
      <c r="E67" s="53">
        <f t="shared" ref="E67:O67" si="66">E68+E74+E77+E80</f>
        <v>894900</v>
      </c>
      <c r="F67" s="53">
        <f t="shared" si="66"/>
        <v>0</v>
      </c>
      <c r="G67" s="53">
        <f t="shared" si="66"/>
        <v>136131507</v>
      </c>
      <c r="H67" s="53">
        <f t="shared" si="66"/>
        <v>737322260</v>
      </c>
      <c r="I67" s="53">
        <f t="shared" si="66"/>
        <v>2141029</v>
      </c>
      <c r="J67" s="53">
        <f t="shared" si="66"/>
        <v>390700</v>
      </c>
      <c r="K67" s="53">
        <f t="shared" si="66"/>
        <v>734790531</v>
      </c>
      <c r="L67" s="53">
        <f t="shared" si="66"/>
        <v>112866138.88</v>
      </c>
      <c r="M67" s="53">
        <f t="shared" si="66"/>
        <v>808400</v>
      </c>
      <c r="N67" s="53">
        <f t="shared" si="66"/>
        <v>0</v>
      </c>
      <c r="O67" s="53">
        <f t="shared" si="66"/>
        <v>112057738.88</v>
      </c>
      <c r="P67" s="49">
        <f t="shared" ref="P67:P83" si="67">L67/D67*100</f>
        <v>82.368166363728704</v>
      </c>
      <c r="Q67" s="49">
        <f t="shared" ref="Q67:Q76" si="68">M67/E67*100</f>
        <v>90.334115543636159</v>
      </c>
      <c r="R67" s="49"/>
      <c r="S67" s="49">
        <f t="shared" ref="S67:S83" si="69">O67/G67*100</f>
        <v>82.315799883123304</v>
      </c>
      <c r="T67" s="49">
        <f t="shared" ref="T67:T83" si="70">L67/H67*100</f>
        <v>15.307572414808146</v>
      </c>
      <c r="U67" s="49">
        <f t="shared" ref="U67:U76" si="71">M67/I67*100</f>
        <v>37.75754555403033</v>
      </c>
      <c r="V67" s="49">
        <f t="shared" ref="V67:V73" si="72">N67/J67*100</f>
        <v>0</v>
      </c>
      <c r="W67" s="49">
        <f t="shared" ref="W67:W83" si="73">O67/K67*100</f>
        <v>15.250297078202276</v>
      </c>
      <c r="X67" s="21"/>
    </row>
    <row r="68" spans="1:24" s="1" customFormat="1" ht="75" x14ac:dyDescent="0.3">
      <c r="A68" s="52" t="s">
        <v>77</v>
      </c>
      <c r="B68" s="73" t="s">
        <v>214</v>
      </c>
      <c r="C68" s="61"/>
      <c r="D68" s="60">
        <f>SUM(D69:D73)</f>
        <v>89388922</v>
      </c>
      <c r="E68" s="60">
        <f t="shared" ref="E68:O68" si="74">SUM(E69:E73)</f>
        <v>444900</v>
      </c>
      <c r="F68" s="60">
        <f t="shared" si="74"/>
        <v>0</v>
      </c>
      <c r="G68" s="60">
        <f t="shared" si="74"/>
        <v>88944022</v>
      </c>
      <c r="H68" s="60">
        <f t="shared" si="74"/>
        <v>454552461</v>
      </c>
      <c r="I68" s="60">
        <f t="shared" si="74"/>
        <v>1691029</v>
      </c>
      <c r="J68" s="60">
        <f t="shared" si="74"/>
        <v>390700</v>
      </c>
      <c r="K68" s="60">
        <f t="shared" si="74"/>
        <v>452470732</v>
      </c>
      <c r="L68" s="60">
        <f t="shared" si="74"/>
        <v>74318368.599999994</v>
      </c>
      <c r="M68" s="60">
        <f t="shared" si="74"/>
        <v>360000</v>
      </c>
      <c r="N68" s="60">
        <f t="shared" si="74"/>
        <v>0</v>
      </c>
      <c r="O68" s="60">
        <f t="shared" si="74"/>
        <v>73958368.599999994</v>
      </c>
      <c r="P68" s="49">
        <f t="shared" si="67"/>
        <v>83.140468569472176</v>
      </c>
      <c r="Q68" s="49">
        <f t="shared" si="68"/>
        <v>80.917060013486179</v>
      </c>
      <c r="R68" s="49"/>
      <c r="S68" s="49">
        <f t="shared" si="69"/>
        <v>83.151590109113798</v>
      </c>
      <c r="T68" s="49">
        <f t="shared" si="70"/>
        <v>16.349789073081268</v>
      </c>
      <c r="U68" s="49">
        <f t="shared" si="71"/>
        <v>21.288812906224553</v>
      </c>
      <c r="V68" s="49">
        <f t="shared" si="72"/>
        <v>0</v>
      </c>
      <c r="W68" s="49">
        <f t="shared" si="73"/>
        <v>16.345448085247643</v>
      </c>
      <c r="X68" s="21"/>
    </row>
    <row r="69" spans="1:24" s="1" customFormat="1" ht="37.5" x14ac:dyDescent="0.3">
      <c r="A69" s="102" t="s">
        <v>124</v>
      </c>
      <c r="B69" s="74" t="s">
        <v>48</v>
      </c>
      <c r="C69" s="46" t="s">
        <v>157</v>
      </c>
      <c r="D69" s="47">
        <f>SUM(E69:G69)</f>
        <v>88929039</v>
      </c>
      <c r="E69" s="47">
        <v>0</v>
      </c>
      <c r="F69" s="47">
        <v>0</v>
      </c>
      <c r="G69" s="47">
        <v>88929039</v>
      </c>
      <c r="H69" s="50">
        <f>SUM(I69:K69)</f>
        <v>452292753</v>
      </c>
      <c r="I69" s="50">
        <v>0</v>
      </c>
      <c r="J69" s="50">
        <v>0</v>
      </c>
      <c r="K69" s="50">
        <v>452292753</v>
      </c>
      <c r="L69" s="50">
        <f>SUM(M69:O69)</f>
        <v>73943385.599999994</v>
      </c>
      <c r="M69" s="19">
        <v>0</v>
      </c>
      <c r="N69" s="19">
        <v>0</v>
      </c>
      <c r="O69" s="19">
        <v>73943385.599999994</v>
      </c>
      <c r="P69" s="49">
        <f t="shared" si="67"/>
        <v>83.148751444396012</v>
      </c>
      <c r="Q69" s="49"/>
      <c r="R69" s="49"/>
      <c r="S69" s="49">
        <f t="shared" si="69"/>
        <v>83.148751444396012</v>
      </c>
      <c r="T69" s="49">
        <f t="shared" si="70"/>
        <v>16.34856740673888</v>
      </c>
      <c r="U69" s="49"/>
      <c r="V69" s="49"/>
      <c r="W69" s="49">
        <f t="shared" si="73"/>
        <v>16.34856740673888</v>
      </c>
      <c r="X69" s="59"/>
    </row>
    <row r="70" spans="1:24" s="1" customFormat="1" ht="37.5" x14ac:dyDescent="0.3">
      <c r="A70" s="102" t="s">
        <v>125</v>
      </c>
      <c r="B70" s="74" t="s">
        <v>217</v>
      </c>
      <c r="C70" s="46" t="s">
        <v>157</v>
      </c>
      <c r="D70" s="47">
        <f t="shared" ref="D70:D73" si="75">SUM(E70:G70)</f>
        <v>99883</v>
      </c>
      <c r="E70" s="47">
        <v>84900</v>
      </c>
      <c r="F70" s="47">
        <v>0</v>
      </c>
      <c r="G70" s="47">
        <v>14983</v>
      </c>
      <c r="H70" s="50">
        <f>SUM(I70:K70)</f>
        <v>451177</v>
      </c>
      <c r="I70" s="50">
        <v>383500</v>
      </c>
      <c r="J70" s="50">
        <v>0</v>
      </c>
      <c r="K70" s="50">
        <v>67677</v>
      </c>
      <c r="L70" s="50">
        <f>SUM(M70:O70)</f>
        <v>14983</v>
      </c>
      <c r="M70" s="19">
        <v>0</v>
      </c>
      <c r="N70" s="19">
        <v>0</v>
      </c>
      <c r="O70" s="19">
        <v>14983</v>
      </c>
      <c r="P70" s="49">
        <f t="shared" si="67"/>
        <v>15.000550644253776</v>
      </c>
      <c r="Q70" s="49">
        <f t="shared" si="68"/>
        <v>0</v>
      </c>
      <c r="R70" s="49"/>
      <c r="S70" s="49"/>
      <c r="T70" s="49">
        <f t="shared" si="70"/>
        <v>3.3208696365284576</v>
      </c>
      <c r="U70" s="49">
        <f t="shared" si="71"/>
        <v>0</v>
      </c>
      <c r="V70" s="49"/>
      <c r="W70" s="49">
        <f t="shared" si="73"/>
        <v>22.138983701996249</v>
      </c>
      <c r="X70" s="59"/>
    </row>
    <row r="71" spans="1:24" s="1" customFormat="1" ht="56.25" x14ac:dyDescent="0.3">
      <c r="A71" s="102" t="s">
        <v>126</v>
      </c>
      <c r="B71" s="74" t="s">
        <v>271</v>
      </c>
      <c r="C71" s="46" t="s">
        <v>157</v>
      </c>
      <c r="D71" s="47">
        <f t="shared" si="75"/>
        <v>360000</v>
      </c>
      <c r="E71" s="47">
        <v>360000</v>
      </c>
      <c r="F71" s="47">
        <v>0</v>
      </c>
      <c r="G71" s="47">
        <v>0</v>
      </c>
      <c r="H71" s="50">
        <f>SUM(I71:K71)</f>
        <v>830000</v>
      </c>
      <c r="I71" s="50">
        <v>830000</v>
      </c>
      <c r="J71" s="50">
        <v>0</v>
      </c>
      <c r="K71" s="50">
        <v>0</v>
      </c>
      <c r="L71" s="50">
        <f>SUM(M71:O71)</f>
        <v>360000</v>
      </c>
      <c r="M71" s="19">
        <v>360000</v>
      </c>
      <c r="N71" s="19">
        <v>0</v>
      </c>
      <c r="O71" s="19">
        <v>0</v>
      </c>
      <c r="P71" s="49">
        <f t="shared" si="67"/>
        <v>100</v>
      </c>
      <c r="Q71" s="49">
        <f t="shared" si="68"/>
        <v>100</v>
      </c>
      <c r="R71" s="49"/>
      <c r="S71" s="49"/>
      <c r="T71" s="49">
        <f t="shared" si="70"/>
        <v>43.373493975903614</v>
      </c>
      <c r="U71" s="49">
        <f t="shared" si="71"/>
        <v>43.373493975903614</v>
      </c>
      <c r="V71" s="49"/>
      <c r="W71" s="49"/>
      <c r="X71" s="59"/>
    </row>
    <row r="72" spans="1:24" s="1" customFormat="1" ht="57" customHeight="1" x14ac:dyDescent="0.3">
      <c r="A72" s="102" t="s">
        <v>340</v>
      </c>
      <c r="B72" s="74" t="s">
        <v>215</v>
      </c>
      <c r="C72" s="46" t="s">
        <v>157</v>
      </c>
      <c r="D72" s="47">
        <f t="shared" si="75"/>
        <v>0</v>
      </c>
      <c r="E72" s="47">
        <v>0</v>
      </c>
      <c r="F72" s="47">
        <v>0</v>
      </c>
      <c r="G72" s="47">
        <v>0</v>
      </c>
      <c r="H72" s="50">
        <f t="shared" ref="H72:H73" si="76">SUM(I72:K72)</f>
        <v>364686</v>
      </c>
      <c r="I72" s="50">
        <v>190549</v>
      </c>
      <c r="J72" s="50">
        <v>155900</v>
      </c>
      <c r="K72" s="50">
        <v>18237</v>
      </c>
      <c r="L72" s="50">
        <f>SUM(M72:O72)</f>
        <v>0</v>
      </c>
      <c r="M72" s="50">
        <v>0</v>
      </c>
      <c r="N72" s="50">
        <v>0</v>
      </c>
      <c r="O72" s="19">
        <v>0</v>
      </c>
      <c r="P72" s="49"/>
      <c r="Q72" s="49"/>
      <c r="R72" s="49"/>
      <c r="S72" s="49"/>
      <c r="T72" s="49">
        <f t="shared" si="70"/>
        <v>0</v>
      </c>
      <c r="U72" s="49">
        <f t="shared" si="71"/>
        <v>0</v>
      </c>
      <c r="V72" s="49">
        <f t="shared" si="72"/>
        <v>0</v>
      </c>
      <c r="W72" s="49">
        <f t="shared" si="73"/>
        <v>0</v>
      </c>
      <c r="X72" s="59"/>
    </row>
    <row r="73" spans="1:24" s="1" customFormat="1" ht="26.25" customHeight="1" x14ac:dyDescent="0.3">
      <c r="A73" s="102" t="s">
        <v>341</v>
      </c>
      <c r="B73" s="74" t="s">
        <v>339</v>
      </c>
      <c r="C73" s="46" t="s">
        <v>157</v>
      </c>
      <c r="D73" s="47">
        <f t="shared" si="75"/>
        <v>0</v>
      </c>
      <c r="E73" s="47">
        <v>0</v>
      </c>
      <c r="F73" s="47">
        <v>0</v>
      </c>
      <c r="G73" s="47">
        <v>0</v>
      </c>
      <c r="H73" s="50">
        <f t="shared" si="76"/>
        <v>613845</v>
      </c>
      <c r="I73" s="50">
        <v>286980</v>
      </c>
      <c r="J73" s="50">
        <v>234800</v>
      </c>
      <c r="K73" s="50">
        <v>92065</v>
      </c>
      <c r="L73" s="50">
        <f>SUM(M73:O73)</f>
        <v>0</v>
      </c>
      <c r="M73" s="50">
        <v>0</v>
      </c>
      <c r="N73" s="50">
        <v>0</v>
      </c>
      <c r="O73" s="19">
        <v>0</v>
      </c>
      <c r="P73" s="49"/>
      <c r="Q73" s="49"/>
      <c r="R73" s="49"/>
      <c r="S73" s="49"/>
      <c r="T73" s="49">
        <f t="shared" si="70"/>
        <v>0</v>
      </c>
      <c r="U73" s="49">
        <f t="shared" si="71"/>
        <v>0</v>
      </c>
      <c r="V73" s="49">
        <f t="shared" si="72"/>
        <v>0</v>
      </c>
      <c r="W73" s="49">
        <f t="shared" si="73"/>
        <v>0</v>
      </c>
      <c r="X73" s="59"/>
    </row>
    <row r="74" spans="1:24" s="1" customFormat="1" ht="24.75" customHeight="1" x14ac:dyDescent="0.3">
      <c r="A74" s="52" t="s">
        <v>78</v>
      </c>
      <c r="B74" s="75" t="s">
        <v>128</v>
      </c>
      <c r="C74" s="61"/>
      <c r="D74" s="60">
        <f t="shared" ref="D74:G74" si="77">SUM(D75:D76)</f>
        <v>46288055</v>
      </c>
      <c r="E74" s="60">
        <f t="shared" si="77"/>
        <v>450000</v>
      </c>
      <c r="F74" s="60">
        <f t="shared" si="77"/>
        <v>0</v>
      </c>
      <c r="G74" s="60">
        <f t="shared" si="77"/>
        <v>45838055</v>
      </c>
      <c r="H74" s="60">
        <f>SUM(H75:H76)</f>
        <v>209959978</v>
      </c>
      <c r="I74" s="60">
        <f t="shared" ref="I74:N74" si="78">SUM(I75:I76)</f>
        <v>450000</v>
      </c>
      <c r="J74" s="60">
        <f t="shared" si="78"/>
        <v>0</v>
      </c>
      <c r="K74" s="60">
        <f t="shared" si="78"/>
        <v>209509978</v>
      </c>
      <c r="L74" s="60">
        <f t="shared" si="78"/>
        <v>37345341.280000001</v>
      </c>
      <c r="M74" s="60">
        <f t="shared" si="78"/>
        <v>448400</v>
      </c>
      <c r="N74" s="60">
        <f t="shared" si="78"/>
        <v>0</v>
      </c>
      <c r="O74" s="60">
        <f>O75+O76</f>
        <v>36896941.280000001</v>
      </c>
      <c r="P74" s="49">
        <f t="shared" si="67"/>
        <v>80.680299226225856</v>
      </c>
      <c r="Q74" s="49">
        <f t="shared" si="68"/>
        <v>99.644444444444446</v>
      </c>
      <c r="R74" s="49"/>
      <c r="S74" s="49">
        <f t="shared" si="69"/>
        <v>80.494124979779357</v>
      </c>
      <c r="T74" s="49">
        <f t="shared" si="70"/>
        <v>17.786885689233596</v>
      </c>
      <c r="U74" s="49">
        <f t="shared" si="71"/>
        <v>99.644444444444446</v>
      </c>
      <c r="V74" s="49"/>
      <c r="W74" s="49">
        <f t="shared" si="73"/>
        <v>17.611066371263711</v>
      </c>
      <c r="X74" s="21"/>
    </row>
    <row r="75" spans="1:24" s="1" customFormat="1" ht="37.5" x14ac:dyDescent="0.3">
      <c r="A75" s="102" t="s">
        <v>127</v>
      </c>
      <c r="B75" s="74" t="s">
        <v>48</v>
      </c>
      <c r="C75" s="46" t="s">
        <v>157</v>
      </c>
      <c r="D75" s="47">
        <f>SUM(E75:G75)</f>
        <v>45838055</v>
      </c>
      <c r="E75" s="47">
        <v>0</v>
      </c>
      <c r="F75" s="47">
        <v>0</v>
      </c>
      <c r="G75" s="47">
        <v>45838055</v>
      </c>
      <c r="H75" s="50">
        <f>SUM(I75:K75)</f>
        <v>209509978</v>
      </c>
      <c r="I75" s="50">
        <v>0</v>
      </c>
      <c r="J75" s="50">
        <v>0</v>
      </c>
      <c r="K75" s="50">
        <v>209509978</v>
      </c>
      <c r="L75" s="50">
        <f>SUM(M75:O75)</f>
        <v>36896941.280000001</v>
      </c>
      <c r="M75" s="50">
        <v>0</v>
      </c>
      <c r="N75" s="50">
        <v>0</v>
      </c>
      <c r="O75" s="50">
        <v>36896941.280000001</v>
      </c>
      <c r="P75" s="49">
        <f t="shared" si="67"/>
        <v>80.494124979779357</v>
      </c>
      <c r="Q75" s="49"/>
      <c r="R75" s="49"/>
      <c r="S75" s="49">
        <f t="shared" si="69"/>
        <v>80.494124979779357</v>
      </c>
      <c r="T75" s="49">
        <f t="shared" si="70"/>
        <v>17.611066371263711</v>
      </c>
      <c r="U75" s="49"/>
      <c r="V75" s="49"/>
      <c r="W75" s="49">
        <f t="shared" si="73"/>
        <v>17.611066371263711</v>
      </c>
      <c r="X75" s="21"/>
    </row>
    <row r="76" spans="1:24" s="1" customFormat="1" ht="56.25" x14ac:dyDescent="0.3">
      <c r="A76" s="102" t="s">
        <v>272</v>
      </c>
      <c r="B76" s="74" t="s">
        <v>271</v>
      </c>
      <c r="C76" s="46" t="s">
        <v>157</v>
      </c>
      <c r="D76" s="47">
        <f>SUM(E76:G76)</f>
        <v>450000</v>
      </c>
      <c r="E76" s="47">
        <v>450000</v>
      </c>
      <c r="F76" s="47">
        <v>0</v>
      </c>
      <c r="G76" s="47">
        <v>0</v>
      </c>
      <c r="H76" s="50">
        <f>SUM(I76:K76)</f>
        <v>450000</v>
      </c>
      <c r="I76" s="50">
        <v>450000</v>
      </c>
      <c r="J76" s="50">
        <v>0</v>
      </c>
      <c r="K76" s="50">
        <v>0</v>
      </c>
      <c r="L76" s="50">
        <f>SUM(M76:O76)</f>
        <v>448400</v>
      </c>
      <c r="M76" s="50">
        <v>448400</v>
      </c>
      <c r="N76" s="50">
        <v>0</v>
      </c>
      <c r="O76" s="50">
        <v>0</v>
      </c>
      <c r="P76" s="49">
        <f t="shared" si="67"/>
        <v>99.644444444444446</v>
      </c>
      <c r="Q76" s="49">
        <f t="shared" si="68"/>
        <v>99.644444444444446</v>
      </c>
      <c r="R76" s="49"/>
      <c r="S76" s="49"/>
      <c r="T76" s="49">
        <f t="shared" si="70"/>
        <v>99.644444444444446</v>
      </c>
      <c r="U76" s="49">
        <f t="shared" si="71"/>
        <v>99.644444444444446</v>
      </c>
      <c r="V76" s="49"/>
      <c r="W76" s="49"/>
      <c r="X76" s="21"/>
    </row>
    <row r="77" spans="1:24" s="56" customFormat="1" ht="37.5" x14ac:dyDescent="0.3">
      <c r="A77" s="52" t="s">
        <v>79</v>
      </c>
      <c r="B77" s="75" t="s">
        <v>216</v>
      </c>
      <c r="C77" s="53"/>
      <c r="D77" s="53">
        <f>SUM(D78:D79)</f>
        <v>1349430</v>
      </c>
      <c r="E77" s="53">
        <f t="shared" ref="E77:O77" si="79">SUM(E78:E79)</f>
        <v>0</v>
      </c>
      <c r="F77" s="53">
        <f t="shared" si="79"/>
        <v>0</v>
      </c>
      <c r="G77" s="53">
        <f t="shared" si="79"/>
        <v>1349430</v>
      </c>
      <c r="H77" s="53">
        <f t="shared" si="79"/>
        <v>27957649</v>
      </c>
      <c r="I77" s="53">
        <f t="shared" si="79"/>
        <v>0</v>
      </c>
      <c r="J77" s="53">
        <f t="shared" si="79"/>
        <v>0</v>
      </c>
      <c r="K77" s="53">
        <f t="shared" si="79"/>
        <v>27957649</v>
      </c>
      <c r="L77" s="53">
        <f t="shared" si="79"/>
        <v>1202429</v>
      </c>
      <c r="M77" s="53">
        <f t="shared" si="79"/>
        <v>0</v>
      </c>
      <c r="N77" s="53">
        <f t="shared" si="79"/>
        <v>0</v>
      </c>
      <c r="O77" s="53">
        <f t="shared" si="79"/>
        <v>1202429</v>
      </c>
      <c r="P77" s="49">
        <f t="shared" si="67"/>
        <v>89.106437532884257</v>
      </c>
      <c r="Q77" s="49"/>
      <c r="R77" s="49"/>
      <c r="S77" s="49">
        <f t="shared" si="69"/>
        <v>89.106437532884257</v>
      </c>
      <c r="T77" s="49">
        <f t="shared" si="70"/>
        <v>4.3008945423129106</v>
      </c>
      <c r="U77" s="49"/>
      <c r="V77" s="49"/>
      <c r="W77" s="49">
        <f t="shared" si="73"/>
        <v>4.3008945423129106</v>
      </c>
      <c r="X77" s="55"/>
    </row>
    <row r="78" spans="1:24" s="1" customFormat="1" ht="21" customHeight="1" x14ac:dyDescent="0.3">
      <c r="A78" s="147" t="s">
        <v>303</v>
      </c>
      <c r="B78" s="167" t="s">
        <v>129</v>
      </c>
      <c r="C78" s="46" t="s">
        <v>157</v>
      </c>
      <c r="D78" s="47">
        <f>SUM(E78:G78)</f>
        <v>1349430</v>
      </c>
      <c r="E78" s="47">
        <v>0</v>
      </c>
      <c r="F78" s="47">
        <v>0</v>
      </c>
      <c r="G78" s="47">
        <v>1349430</v>
      </c>
      <c r="H78" s="50">
        <f t="shared" ref="H78:H79" si="80">SUM(I78:K78)</f>
        <v>24525149</v>
      </c>
      <c r="I78" s="50">
        <v>0</v>
      </c>
      <c r="J78" s="50">
        <v>0</v>
      </c>
      <c r="K78" s="50">
        <v>24525149</v>
      </c>
      <c r="L78" s="50">
        <f>SUM(M78:O78)</f>
        <v>1202429</v>
      </c>
      <c r="M78" s="50">
        <v>0</v>
      </c>
      <c r="N78" s="50">
        <v>0</v>
      </c>
      <c r="O78" s="50">
        <v>1202429</v>
      </c>
      <c r="P78" s="49">
        <f t="shared" si="67"/>
        <v>89.106437532884257</v>
      </c>
      <c r="Q78" s="49"/>
      <c r="R78" s="49"/>
      <c r="S78" s="49">
        <f t="shared" si="69"/>
        <v>89.106437532884257</v>
      </c>
      <c r="T78" s="49">
        <f t="shared" si="70"/>
        <v>4.9028407533833942</v>
      </c>
      <c r="U78" s="49"/>
      <c r="V78" s="49"/>
      <c r="W78" s="49">
        <f t="shared" si="73"/>
        <v>4.9028407533833942</v>
      </c>
      <c r="X78" s="59"/>
    </row>
    <row r="79" spans="1:24" s="1" customFormat="1" ht="21" customHeight="1" x14ac:dyDescent="0.3">
      <c r="A79" s="148"/>
      <c r="B79" s="168"/>
      <c r="C79" s="46" t="s">
        <v>28</v>
      </c>
      <c r="D79" s="47">
        <f>SUM(E79:G79)</f>
        <v>0</v>
      </c>
      <c r="E79" s="47">
        <v>0</v>
      </c>
      <c r="F79" s="47">
        <v>0</v>
      </c>
      <c r="G79" s="47">
        <v>0</v>
      </c>
      <c r="H79" s="50">
        <f t="shared" si="80"/>
        <v>3432500</v>
      </c>
      <c r="I79" s="50">
        <v>0</v>
      </c>
      <c r="J79" s="50">
        <v>0</v>
      </c>
      <c r="K79" s="50">
        <v>3432500</v>
      </c>
      <c r="L79" s="50">
        <f>SUM(M79:O79)</f>
        <v>0</v>
      </c>
      <c r="M79" s="50">
        <v>0</v>
      </c>
      <c r="N79" s="50">
        <v>0</v>
      </c>
      <c r="O79" s="50">
        <v>0</v>
      </c>
      <c r="P79" s="49"/>
      <c r="Q79" s="49"/>
      <c r="R79" s="49"/>
      <c r="S79" s="49"/>
      <c r="T79" s="49">
        <f t="shared" si="70"/>
        <v>0</v>
      </c>
      <c r="U79" s="49"/>
      <c r="V79" s="49"/>
      <c r="W79" s="49">
        <f t="shared" si="73"/>
        <v>0</v>
      </c>
      <c r="X79" s="59"/>
    </row>
    <row r="80" spans="1:24" s="56" customFormat="1" ht="43.5" customHeight="1" x14ac:dyDescent="0.3">
      <c r="A80" s="92" t="s">
        <v>375</v>
      </c>
      <c r="B80" s="127" t="s">
        <v>376</v>
      </c>
      <c r="C80" s="61" t="s">
        <v>151</v>
      </c>
      <c r="D80" s="67">
        <f>SUM(E80:G80)</f>
        <v>0</v>
      </c>
      <c r="E80" s="67">
        <v>0</v>
      </c>
      <c r="F80" s="67">
        <v>0</v>
      </c>
      <c r="G80" s="67">
        <v>0</v>
      </c>
      <c r="H80" s="60">
        <f>SUM(I80:K80)</f>
        <v>44852172</v>
      </c>
      <c r="I80" s="60">
        <v>0</v>
      </c>
      <c r="J80" s="60">
        <v>0</v>
      </c>
      <c r="K80" s="60">
        <v>44852172</v>
      </c>
      <c r="L80" s="60">
        <f>SUM(M80:O80)</f>
        <v>0</v>
      </c>
      <c r="M80" s="60">
        <v>0</v>
      </c>
      <c r="N80" s="60">
        <v>0</v>
      </c>
      <c r="O80" s="60">
        <v>0</v>
      </c>
      <c r="P80" s="49"/>
      <c r="Q80" s="53"/>
      <c r="R80" s="53"/>
      <c r="S80" s="49"/>
      <c r="T80" s="53">
        <f t="shared" si="70"/>
        <v>0</v>
      </c>
      <c r="U80" s="53"/>
      <c r="V80" s="53"/>
      <c r="W80" s="53">
        <f t="shared" si="73"/>
        <v>0</v>
      </c>
      <c r="X80" s="58"/>
    </row>
    <row r="81" spans="1:24" s="56" customFormat="1" ht="37.5" x14ac:dyDescent="0.3">
      <c r="A81" s="52" t="s">
        <v>80</v>
      </c>
      <c r="B81" s="75" t="s">
        <v>218</v>
      </c>
      <c r="C81" s="61"/>
      <c r="D81" s="60">
        <f>D82+D83</f>
        <v>6889997</v>
      </c>
      <c r="E81" s="60">
        <f t="shared" ref="E81:F81" si="81">E82+E83</f>
        <v>0</v>
      </c>
      <c r="F81" s="60">
        <f t="shared" si="81"/>
        <v>0</v>
      </c>
      <c r="G81" s="60">
        <f>G82+G83</f>
        <v>6889997</v>
      </c>
      <c r="H81" s="60">
        <f>H82+H83</f>
        <v>28179071</v>
      </c>
      <c r="I81" s="60">
        <f>I82+I83</f>
        <v>0</v>
      </c>
      <c r="J81" s="60">
        <f t="shared" ref="J81" si="82">J82+J83</f>
        <v>0</v>
      </c>
      <c r="K81" s="60">
        <f>K82+K83</f>
        <v>28179071</v>
      </c>
      <c r="L81" s="60">
        <f>L82+L83</f>
        <v>4994511.32</v>
      </c>
      <c r="M81" s="60">
        <f t="shared" ref="M81:N81" si="83">M82+M83</f>
        <v>0</v>
      </c>
      <c r="N81" s="60">
        <f t="shared" si="83"/>
        <v>0</v>
      </c>
      <c r="O81" s="60">
        <f>O82+O83</f>
        <v>4994511.32</v>
      </c>
      <c r="P81" s="49">
        <f t="shared" si="67"/>
        <v>72.489310517842029</v>
      </c>
      <c r="Q81" s="49"/>
      <c r="R81" s="49"/>
      <c r="S81" s="49">
        <f t="shared" si="69"/>
        <v>72.489310517842029</v>
      </c>
      <c r="T81" s="49">
        <f t="shared" si="70"/>
        <v>17.724187287792422</v>
      </c>
      <c r="U81" s="49"/>
      <c r="V81" s="49"/>
      <c r="W81" s="49">
        <f t="shared" si="73"/>
        <v>17.724187287792422</v>
      </c>
      <c r="X81" s="55"/>
    </row>
    <row r="82" spans="1:24" s="1" customFormat="1" x14ac:dyDescent="0.3">
      <c r="A82" s="102" t="s">
        <v>81</v>
      </c>
      <c r="B82" s="74" t="s">
        <v>219</v>
      </c>
      <c r="C82" s="46" t="s">
        <v>157</v>
      </c>
      <c r="D82" s="47">
        <f>SUM(E82:G82)</f>
        <v>6367734</v>
      </c>
      <c r="E82" s="47">
        <v>0</v>
      </c>
      <c r="F82" s="47">
        <v>0</v>
      </c>
      <c r="G82" s="47">
        <v>6367734</v>
      </c>
      <c r="H82" s="50">
        <f>SUM(I82:K82)</f>
        <v>26090022</v>
      </c>
      <c r="I82" s="50">
        <v>0</v>
      </c>
      <c r="J82" s="50">
        <v>0</v>
      </c>
      <c r="K82" s="50">
        <v>26090022</v>
      </c>
      <c r="L82" s="50">
        <f>SUM(M82:O82)</f>
        <v>4472248.3200000003</v>
      </c>
      <c r="M82" s="50">
        <v>0</v>
      </c>
      <c r="N82" s="50">
        <v>0</v>
      </c>
      <c r="O82" s="50">
        <v>4472248.3200000003</v>
      </c>
      <c r="P82" s="49">
        <f t="shared" si="67"/>
        <v>70.23296387694586</v>
      </c>
      <c r="Q82" s="49"/>
      <c r="R82" s="49"/>
      <c r="S82" s="49">
        <f t="shared" si="69"/>
        <v>70.23296387694586</v>
      </c>
      <c r="T82" s="49">
        <f t="shared" si="70"/>
        <v>17.141604250084576</v>
      </c>
      <c r="U82" s="49"/>
      <c r="V82" s="49"/>
      <c r="W82" s="49">
        <f t="shared" si="73"/>
        <v>17.141604250084576</v>
      </c>
      <c r="X82" s="59"/>
    </row>
    <row r="83" spans="1:24" s="1" customFormat="1" x14ac:dyDescent="0.3">
      <c r="A83" s="102" t="s">
        <v>221</v>
      </c>
      <c r="B83" s="74" t="s">
        <v>220</v>
      </c>
      <c r="C83" s="46" t="s">
        <v>157</v>
      </c>
      <c r="D83" s="47">
        <f>SUM(E83:G83)</f>
        <v>522263</v>
      </c>
      <c r="E83" s="47">
        <v>0</v>
      </c>
      <c r="F83" s="47">
        <v>0</v>
      </c>
      <c r="G83" s="47">
        <v>522263</v>
      </c>
      <c r="H83" s="50">
        <f>SUM(I83:K83)</f>
        <v>2089049</v>
      </c>
      <c r="I83" s="50">
        <v>0</v>
      </c>
      <c r="J83" s="50">
        <v>0</v>
      </c>
      <c r="K83" s="50">
        <v>2089049</v>
      </c>
      <c r="L83" s="50">
        <f>SUM(M83:O83)</f>
        <v>522263</v>
      </c>
      <c r="M83" s="50">
        <v>0</v>
      </c>
      <c r="N83" s="50">
        <v>0</v>
      </c>
      <c r="O83" s="50">
        <v>522263</v>
      </c>
      <c r="P83" s="49">
        <f t="shared" si="67"/>
        <v>100</v>
      </c>
      <c r="Q83" s="49"/>
      <c r="R83" s="49"/>
      <c r="S83" s="49">
        <f t="shared" si="69"/>
        <v>100</v>
      </c>
      <c r="T83" s="49">
        <f t="shared" si="70"/>
        <v>25.000035901503509</v>
      </c>
      <c r="U83" s="49"/>
      <c r="V83" s="49"/>
      <c r="W83" s="49">
        <f t="shared" si="73"/>
        <v>25.000035901503509</v>
      </c>
      <c r="X83" s="59"/>
    </row>
    <row r="84" spans="1:24" s="56" customFormat="1" ht="30" customHeight="1" x14ac:dyDescent="0.3">
      <c r="A84" s="164" t="s">
        <v>9</v>
      </c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83"/>
    </row>
    <row r="85" spans="1:24" s="1" customFormat="1" ht="25.5" customHeight="1" x14ac:dyDescent="0.3">
      <c r="A85" s="52" t="s">
        <v>102</v>
      </c>
      <c r="B85" s="151" t="s">
        <v>222</v>
      </c>
      <c r="C85" s="151"/>
      <c r="D85" s="53">
        <f t="shared" ref="D85:O85" si="84">D86+D106+D108+D110+D113+D116</f>
        <v>1070534304</v>
      </c>
      <c r="E85" s="53">
        <f t="shared" si="84"/>
        <v>793124522</v>
      </c>
      <c r="F85" s="53">
        <f t="shared" si="84"/>
        <v>35121000</v>
      </c>
      <c r="G85" s="53">
        <f t="shared" si="84"/>
        <v>242288782</v>
      </c>
      <c r="H85" s="53">
        <f t="shared" si="84"/>
        <v>4923674483</v>
      </c>
      <c r="I85" s="53">
        <f t="shared" si="84"/>
        <v>3755368353</v>
      </c>
      <c r="J85" s="53">
        <f t="shared" si="84"/>
        <v>137970700</v>
      </c>
      <c r="K85" s="53">
        <f t="shared" si="84"/>
        <v>1030335430</v>
      </c>
      <c r="L85" s="53">
        <f t="shared" si="84"/>
        <v>870205746.02000022</v>
      </c>
      <c r="M85" s="53">
        <f t="shared" si="84"/>
        <v>652935717.98000002</v>
      </c>
      <c r="N85" s="53">
        <f t="shared" si="84"/>
        <v>28362248.690000001</v>
      </c>
      <c r="O85" s="53">
        <f t="shared" si="84"/>
        <v>188907779.34999996</v>
      </c>
      <c r="P85" s="49">
        <f>L85/D85*100</f>
        <v>81.287049164937386</v>
      </c>
      <c r="Q85" s="49">
        <f t="shared" ref="Q85:S85" si="85">M85/E85*100</f>
        <v>82.324490022513757</v>
      </c>
      <c r="R85" s="49">
        <f t="shared" si="85"/>
        <v>80.755811878932832</v>
      </c>
      <c r="S85" s="49">
        <f t="shared" si="85"/>
        <v>77.968025506851561</v>
      </c>
      <c r="T85" s="49">
        <f>L85/H85*100</f>
        <v>17.67390896828303</v>
      </c>
      <c r="U85" s="49">
        <f>M85/I85*100</f>
        <v>17.386728986476072</v>
      </c>
      <c r="V85" s="49">
        <f>N85/J85*100</f>
        <v>20.556718701869311</v>
      </c>
      <c r="W85" s="49">
        <f>O85/K85*100</f>
        <v>18.33459025571895</v>
      </c>
      <c r="X85" s="21"/>
    </row>
    <row r="86" spans="1:24" s="56" customFormat="1" ht="37.5" x14ac:dyDescent="0.3">
      <c r="A86" s="52" t="s">
        <v>103</v>
      </c>
      <c r="B86" s="73" t="s">
        <v>223</v>
      </c>
      <c r="C86" s="116"/>
      <c r="D86" s="54">
        <f>D87+D100+D102+D104+D105</f>
        <v>1020171396</v>
      </c>
      <c r="E86" s="54">
        <f t="shared" ref="E86:O86" si="86">E87+E100+E102+E104+E105</f>
        <v>784966522</v>
      </c>
      <c r="F86" s="54">
        <f t="shared" si="86"/>
        <v>35121000</v>
      </c>
      <c r="G86" s="54">
        <f t="shared" si="86"/>
        <v>200083874</v>
      </c>
      <c r="H86" s="54">
        <f t="shared" si="86"/>
        <v>4665741963</v>
      </c>
      <c r="I86" s="54">
        <f t="shared" si="86"/>
        <v>3701033100</v>
      </c>
      <c r="J86" s="54">
        <f t="shared" si="86"/>
        <v>137970700</v>
      </c>
      <c r="K86" s="54">
        <f t="shared" si="86"/>
        <v>826738163</v>
      </c>
      <c r="L86" s="54">
        <f t="shared" si="86"/>
        <v>833115930.49000013</v>
      </c>
      <c r="M86" s="54">
        <f t="shared" si="86"/>
        <v>652641717.98000002</v>
      </c>
      <c r="N86" s="54">
        <f t="shared" si="86"/>
        <v>28362248.690000001</v>
      </c>
      <c r="O86" s="54">
        <f t="shared" si="86"/>
        <v>152111963.81999996</v>
      </c>
      <c r="P86" s="49">
        <f t="shared" ref="P86:P117" si="87">L86/D86*100</f>
        <v>81.664309914644988</v>
      </c>
      <c r="Q86" s="49">
        <f t="shared" ref="Q86:Q111" si="88">M86/E86*100</f>
        <v>83.142618148497291</v>
      </c>
      <c r="R86" s="49">
        <f t="shared" ref="R86:R105" si="89">N86/F86*100</f>
        <v>80.755811878932832</v>
      </c>
      <c r="S86" s="49">
        <f t="shared" ref="S86:S117" si="90">O86/G86*100</f>
        <v>76.024099683315796</v>
      </c>
      <c r="T86" s="49">
        <f t="shared" ref="T86:T117" si="91">L86/H86*100</f>
        <v>17.856022409655921</v>
      </c>
      <c r="U86" s="49">
        <f t="shared" ref="U86:U111" si="92">M86/I86*100</f>
        <v>17.634041640427373</v>
      </c>
      <c r="V86" s="49">
        <f t="shared" ref="V86:V105" si="93">N86/J86*100</f>
        <v>20.556718701869311</v>
      </c>
      <c r="W86" s="49">
        <f t="shared" ref="W86:W117" si="94">O86/K86*100</f>
        <v>18.399049496884054</v>
      </c>
      <c r="X86" s="55"/>
    </row>
    <row r="87" spans="1:24" s="56" customFormat="1" ht="37.5" x14ac:dyDescent="0.3">
      <c r="A87" s="52" t="s">
        <v>104</v>
      </c>
      <c r="B87" s="73" t="s">
        <v>224</v>
      </c>
      <c r="C87" s="116"/>
      <c r="D87" s="54">
        <f t="shared" ref="D87:O87" si="95">SUM(D88:D99)</f>
        <v>937760579</v>
      </c>
      <c r="E87" s="54">
        <f t="shared" si="95"/>
        <v>757499110</v>
      </c>
      <c r="F87" s="54">
        <f t="shared" si="95"/>
        <v>0</v>
      </c>
      <c r="G87" s="54">
        <f t="shared" si="95"/>
        <v>180261469</v>
      </c>
      <c r="H87" s="54">
        <f t="shared" si="95"/>
        <v>4187304534</v>
      </c>
      <c r="I87" s="54">
        <f t="shared" si="95"/>
        <v>3468502800</v>
      </c>
      <c r="J87" s="54">
        <f t="shared" si="95"/>
        <v>0</v>
      </c>
      <c r="K87" s="54">
        <f t="shared" si="95"/>
        <v>718801734</v>
      </c>
      <c r="L87" s="54">
        <f t="shared" si="95"/>
        <v>772160866.0200001</v>
      </c>
      <c r="M87" s="54">
        <f t="shared" si="95"/>
        <v>634842429.00999999</v>
      </c>
      <c r="N87" s="54">
        <f t="shared" si="95"/>
        <v>0</v>
      </c>
      <c r="O87" s="54">
        <f t="shared" si="95"/>
        <v>137318437.00999999</v>
      </c>
      <c r="P87" s="49">
        <f t="shared" si="87"/>
        <v>82.340938967962316</v>
      </c>
      <c r="Q87" s="49">
        <f t="shared" si="88"/>
        <v>83.807679854567752</v>
      </c>
      <c r="R87" s="49"/>
      <c r="S87" s="49">
        <f t="shared" si="90"/>
        <v>76.177364897653192</v>
      </c>
      <c r="T87" s="49">
        <f t="shared" si="91"/>
        <v>18.440523247120485</v>
      </c>
      <c r="U87" s="49">
        <f t="shared" si="92"/>
        <v>18.303068084880888</v>
      </c>
      <c r="V87" s="49"/>
      <c r="W87" s="49">
        <f t="shared" si="94"/>
        <v>19.10379879662338</v>
      </c>
      <c r="X87" s="55"/>
    </row>
    <row r="88" spans="1:24" s="1" customFormat="1" ht="40.5" customHeight="1" x14ac:dyDescent="0.3">
      <c r="A88" s="102" t="s">
        <v>130</v>
      </c>
      <c r="B88" s="74" t="s">
        <v>48</v>
      </c>
      <c r="C88" s="18" t="s">
        <v>5</v>
      </c>
      <c r="D88" s="45">
        <f>SUM(E88:G88)</f>
        <v>179242444</v>
      </c>
      <c r="E88" s="45">
        <v>0</v>
      </c>
      <c r="F88" s="45">
        <v>0</v>
      </c>
      <c r="G88" s="45">
        <v>179242444</v>
      </c>
      <c r="H88" s="19">
        <f>SUM(I88:K88)</f>
        <v>713414314</v>
      </c>
      <c r="I88" s="19">
        <v>0</v>
      </c>
      <c r="J88" s="19">
        <v>0</v>
      </c>
      <c r="K88" s="19">
        <v>713414314</v>
      </c>
      <c r="L88" s="19">
        <f t="shared" ref="L88:L96" si="96">M88+O88</f>
        <v>136689327.94</v>
      </c>
      <c r="M88" s="19">
        <v>0</v>
      </c>
      <c r="N88" s="19">
        <v>0</v>
      </c>
      <c r="O88" s="19">
        <v>136689327.94</v>
      </c>
      <c r="P88" s="49">
        <f t="shared" si="87"/>
        <v>76.259464493800365</v>
      </c>
      <c r="Q88" s="49"/>
      <c r="R88" s="49"/>
      <c r="S88" s="49">
        <f t="shared" si="90"/>
        <v>76.259464493800365</v>
      </c>
      <c r="T88" s="49">
        <f t="shared" si="91"/>
        <v>19.159880206720942</v>
      </c>
      <c r="U88" s="49"/>
      <c r="V88" s="49"/>
      <c r="W88" s="49">
        <f t="shared" si="94"/>
        <v>19.159880206720942</v>
      </c>
      <c r="X88" s="21"/>
    </row>
    <row r="89" spans="1:24" s="1" customFormat="1" ht="99" customHeight="1" x14ac:dyDescent="0.3">
      <c r="A89" s="102" t="s">
        <v>298</v>
      </c>
      <c r="B89" s="74" t="s">
        <v>225</v>
      </c>
      <c r="C89" s="18" t="s">
        <v>5</v>
      </c>
      <c r="D89" s="45">
        <f t="shared" ref="D89:D99" si="97">SUM(E89:G89)</f>
        <v>200000</v>
      </c>
      <c r="E89" s="45">
        <v>0</v>
      </c>
      <c r="F89" s="45">
        <v>0</v>
      </c>
      <c r="G89" s="45">
        <v>200000</v>
      </c>
      <c r="H89" s="19">
        <f t="shared" ref="H89:H99" si="98">SUM(I89:K89)</f>
        <v>975520</v>
      </c>
      <c r="I89" s="19">
        <v>0</v>
      </c>
      <c r="J89" s="19">
        <v>0</v>
      </c>
      <c r="K89" s="19">
        <v>975520</v>
      </c>
      <c r="L89" s="19">
        <f t="shared" si="96"/>
        <v>58692</v>
      </c>
      <c r="M89" s="19">
        <v>0</v>
      </c>
      <c r="N89" s="19">
        <v>0</v>
      </c>
      <c r="O89" s="19">
        <v>58692</v>
      </c>
      <c r="P89" s="49">
        <f t="shared" si="87"/>
        <v>29.346</v>
      </c>
      <c r="Q89" s="49"/>
      <c r="R89" s="49"/>
      <c r="S89" s="49">
        <f t="shared" si="90"/>
        <v>29.346</v>
      </c>
      <c r="T89" s="49">
        <f t="shared" si="91"/>
        <v>6.0164835164835164</v>
      </c>
      <c r="U89" s="49"/>
      <c r="V89" s="49"/>
      <c r="W89" s="49">
        <f t="shared" si="94"/>
        <v>6.0164835164835164</v>
      </c>
      <c r="X89" s="21"/>
    </row>
    <row r="90" spans="1:24" s="1" customFormat="1" ht="96" customHeight="1" x14ac:dyDescent="0.3">
      <c r="A90" s="102" t="s">
        <v>131</v>
      </c>
      <c r="B90" s="74" t="s">
        <v>184</v>
      </c>
      <c r="C90" s="18" t="s">
        <v>5</v>
      </c>
      <c r="D90" s="45">
        <f t="shared" si="97"/>
        <v>11324000</v>
      </c>
      <c r="E90" s="45">
        <v>11324000</v>
      </c>
      <c r="F90" s="45">
        <v>0</v>
      </c>
      <c r="G90" s="45">
        <v>0</v>
      </c>
      <c r="H90" s="19">
        <f t="shared" si="98"/>
        <v>42480000</v>
      </c>
      <c r="I90" s="19">
        <v>42480000</v>
      </c>
      <c r="J90" s="19">
        <v>0</v>
      </c>
      <c r="K90" s="19">
        <v>0</v>
      </c>
      <c r="L90" s="19">
        <f t="shared" si="96"/>
        <v>11236000</v>
      </c>
      <c r="M90" s="19">
        <v>11236000</v>
      </c>
      <c r="N90" s="19">
        <v>0</v>
      </c>
      <c r="O90" s="19">
        <v>0</v>
      </c>
      <c r="P90" s="49">
        <f t="shared" si="87"/>
        <v>99.222889438361008</v>
      </c>
      <c r="Q90" s="49">
        <f t="shared" si="88"/>
        <v>99.222889438361008</v>
      </c>
      <c r="R90" s="49"/>
      <c r="S90" s="49"/>
      <c r="T90" s="49">
        <f t="shared" si="91"/>
        <v>26.450094161958571</v>
      </c>
      <c r="U90" s="49">
        <f t="shared" si="92"/>
        <v>26.450094161958571</v>
      </c>
      <c r="V90" s="49"/>
      <c r="W90" s="49"/>
      <c r="X90" s="21"/>
    </row>
    <row r="91" spans="1:24" s="1" customFormat="1" ht="120" customHeight="1" x14ac:dyDescent="0.3">
      <c r="A91" s="102" t="s">
        <v>132</v>
      </c>
      <c r="B91" s="74" t="s">
        <v>296</v>
      </c>
      <c r="C91" s="18" t="s">
        <v>5</v>
      </c>
      <c r="D91" s="45">
        <f t="shared" si="97"/>
        <v>200000</v>
      </c>
      <c r="E91" s="45">
        <v>200000</v>
      </c>
      <c r="F91" s="45">
        <v>0</v>
      </c>
      <c r="G91" s="45">
        <v>0</v>
      </c>
      <c r="H91" s="19">
        <f t="shared" si="98"/>
        <v>604800</v>
      </c>
      <c r="I91" s="19">
        <v>604800</v>
      </c>
      <c r="J91" s="19">
        <v>0</v>
      </c>
      <c r="K91" s="19">
        <v>0</v>
      </c>
      <c r="L91" s="19">
        <f t="shared" si="96"/>
        <v>47180</v>
      </c>
      <c r="M91" s="19">
        <v>47180</v>
      </c>
      <c r="N91" s="19">
        <v>0</v>
      </c>
      <c r="O91" s="19">
        <v>0</v>
      </c>
      <c r="P91" s="49">
        <f t="shared" si="87"/>
        <v>23.59</v>
      </c>
      <c r="Q91" s="49">
        <f t="shared" si="88"/>
        <v>23.59</v>
      </c>
      <c r="R91" s="49"/>
      <c r="S91" s="49"/>
      <c r="T91" s="49">
        <f t="shared" si="91"/>
        <v>7.8009259259259265</v>
      </c>
      <c r="U91" s="49">
        <f t="shared" si="92"/>
        <v>7.8009259259259265</v>
      </c>
      <c r="V91" s="49"/>
      <c r="W91" s="49"/>
      <c r="X91" s="21"/>
    </row>
    <row r="92" spans="1:24" s="1" customFormat="1" ht="120.75" customHeight="1" x14ac:dyDescent="0.3">
      <c r="A92" s="102" t="s">
        <v>133</v>
      </c>
      <c r="B92" s="74" t="s">
        <v>185</v>
      </c>
      <c r="C92" s="18" t="s">
        <v>5</v>
      </c>
      <c r="D92" s="45">
        <f t="shared" si="97"/>
        <v>45368858</v>
      </c>
      <c r="E92" s="45">
        <v>45368858</v>
      </c>
      <c r="F92" s="45">
        <v>0</v>
      </c>
      <c r="G92" s="45">
        <v>0</v>
      </c>
      <c r="H92" s="19">
        <f t="shared" si="98"/>
        <v>193060000</v>
      </c>
      <c r="I92" s="19">
        <v>193060000</v>
      </c>
      <c r="J92" s="19">
        <v>0</v>
      </c>
      <c r="K92" s="19">
        <v>0</v>
      </c>
      <c r="L92" s="19">
        <f t="shared" si="96"/>
        <v>38396900</v>
      </c>
      <c r="M92" s="19">
        <v>38396900</v>
      </c>
      <c r="N92" s="19">
        <v>0</v>
      </c>
      <c r="O92" s="19">
        <v>0</v>
      </c>
      <c r="P92" s="49">
        <f t="shared" si="87"/>
        <v>84.632723177647534</v>
      </c>
      <c r="Q92" s="49">
        <f t="shared" si="88"/>
        <v>84.632723177647534</v>
      </c>
      <c r="R92" s="49"/>
      <c r="S92" s="49"/>
      <c r="T92" s="49">
        <f t="shared" si="91"/>
        <v>19.888583859939914</v>
      </c>
      <c r="U92" s="49">
        <f t="shared" si="92"/>
        <v>19.888583859939914</v>
      </c>
      <c r="V92" s="49"/>
      <c r="W92" s="49"/>
      <c r="X92" s="51"/>
    </row>
    <row r="93" spans="1:24" s="56" customFormat="1" ht="80.25" customHeight="1" x14ac:dyDescent="0.3">
      <c r="A93" s="102" t="s">
        <v>134</v>
      </c>
      <c r="B93" s="74" t="s">
        <v>186</v>
      </c>
      <c r="C93" s="18" t="s">
        <v>5</v>
      </c>
      <c r="D93" s="45">
        <f t="shared" si="97"/>
        <v>22259350</v>
      </c>
      <c r="E93" s="45">
        <v>22259350</v>
      </c>
      <c r="F93" s="45">
        <v>0</v>
      </c>
      <c r="G93" s="45">
        <v>0</v>
      </c>
      <c r="H93" s="19">
        <f t="shared" si="98"/>
        <v>89976000</v>
      </c>
      <c r="I93" s="19">
        <v>89976000</v>
      </c>
      <c r="J93" s="19">
        <v>0</v>
      </c>
      <c r="K93" s="19">
        <v>0</v>
      </c>
      <c r="L93" s="19">
        <f t="shared" si="96"/>
        <v>17128317.579999998</v>
      </c>
      <c r="M93" s="19">
        <v>17128317.579999998</v>
      </c>
      <c r="N93" s="19">
        <v>0</v>
      </c>
      <c r="O93" s="19">
        <v>0</v>
      </c>
      <c r="P93" s="49">
        <f t="shared" si="87"/>
        <v>76.948866790809248</v>
      </c>
      <c r="Q93" s="49">
        <f t="shared" si="88"/>
        <v>76.948866790809248</v>
      </c>
      <c r="R93" s="49"/>
      <c r="S93" s="49"/>
      <c r="T93" s="49">
        <f t="shared" si="91"/>
        <v>19.036540388548058</v>
      </c>
      <c r="U93" s="49">
        <f t="shared" si="92"/>
        <v>19.036540388548058</v>
      </c>
      <c r="V93" s="49"/>
      <c r="W93" s="49"/>
      <c r="X93" s="55"/>
    </row>
    <row r="94" spans="1:24" s="56" customFormat="1" ht="60" customHeight="1" x14ac:dyDescent="0.3">
      <c r="A94" s="102" t="s">
        <v>135</v>
      </c>
      <c r="B94" s="74" t="s">
        <v>226</v>
      </c>
      <c r="C94" s="18" t="s">
        <v>5</v>
      </c>
      <c r="D94" s="45">
        <f t="shared" si="97"/>
        <v>187752400</v>
      </c>
      <c r="E94" s="45">
        <v>187752400</v>
      </c>
      <c r="F94" s="45">
        <v>0</v>
      </c>
      <c r="G94" s="45">
        <v>0</v>
      </c>
      <c r="H94" s="19">
        <f t="shared" si="98"/>
        <v>978659700</v>
      </c>
      <c r="I94" s="19">
        <v>978659700</v>
      </c>
      <c r="J94" s="19">
        <v>0</v>
      </c>
      <c r="K94" s="19">
        <v>0</v>
      </c>
      <c r="L94" s="19">
        <f t="shared" si="96"/>
        <v>149784010.83000001</v>
      </c>
      <c r="M94" s="19">
        <v>149784010.83000001</v>
      </c>
      <c r="N94" s="19">
        <v>0</v>
      </c>
      <c r="O94" s="19">
        <v>0</v>
      </c>
      <c r="P94" s="49">
        <f t="shared" si="87"/>
        <v>79.77741473877299</v>
      </c>
      <c r="Q94" s="49">
        <f t="shared" si="88"/>
        <v>79.77741473877299</v>
      </c>
      <c r="R94" s="49"/>
      <c r="S94" s="49"/>
      <c r="T94" s="49">
        <f t="shared" si="91"/>
        <v>15.305014687945157</v>
      </c>
      <c r="U94" s="49">
        <f t="shared" si="92"/>
        <v>15.305014687945157</v>
      </c>
      <c r="V94" s="49"/>
      <c r="W94" s="49"/>
      <c r="X94" s="55"/>
    </row>
    <row r="95" spans="1:24" s="56" customFormat="1" ht="60.75" customHeight="1" x14ac:dyDescent="0.3">
      <c r="A95" s="102" t="s">
        <v>293</v>
      </c>
      <c r="B95" s="74" t="s">
        <v>279</v>
      </c>
      <c r="C95" s="18" t="s">
        <v>5</v>
      </c>
      <c r="D95" s="45">
        <f t="shared" si="97"/>
        <v>72335940</v>
      </c>
      <c r="E95" s="45">
        <v>72335940</v>
      </c>
      <c r="F95" s="45">
        <v>0</v>
      </c>
      <c r="G95" s="45">
        <v>0</v>
      </c>
      <c r="H95" s="19">
        <f t="shared" si="98"/>
        <v>176725100</v>
      </c>
      <c r="I95" s="19">
        <v>176725100</v>
      </c>
      <c r="J95" s="19">
        <v>0</v>
      </c>
      <c r="K95" s="19">
        <v>0</v>
      </c>
      <c r="L95" s="19">
        <f t="shared" si="96"/>
        <v>72310556.290000007</v>
      </c>
      <c r="M95" s="19">
        <v>72310556.290000007</v>
      </c>
      <c r="N95" s="19">
        <v>0</v>
      </c>
      <c r="O95" s="19">
        <v>0</v>
      </c>
      <c r="P95" s="49">
        <f t="shared" si="87"/>
        <v>99.964908577948947</v>
      </c>
      <c r="Q95" s="49">
        <f t="shared" si="88"/>
        <v>99.964908577948947</v>
      </c>
      <c r="R95" s="49"/>
      <c r="S95" s="49"/>
      <c r="T95" s="49">
        <f t="shared" si="91"/>
        <v>40.916970079518983</v>
      </c>
      <c r="U95" s="49">
        <f t="shared" si="92"/>
        <v>40.916970079518983</v>
      </c>
      <c r="V95" s="49"/>
      <c r="W95" s="49"/>
      <c r="X95" s="55"/>
    </row>
    <row r="96" spans="1:24" s="56" customFormat="1" ht="80.25" customHeight="1" x14ac:dyDescent="0.3">
      <c r="A96" s="102" t="s">
        <v>136</v>
      </c>
      <c r="B96" s="74" t="s">
        <v>227</v>
      </c>
      <c r="C96" s="18" t="s">
        <v>5</v>
      </c>
      <c r="D96" s="45">
        <f t="shared" si="97"/>
        <v>411416562</v>
      </c>
      <c r="E96" s="45">
        <v>411416562</v>
      </c>
      <c r="F96" s="45">
        <v>0</v>
      </c>
      <c r="G96" s="45">
        <v>0</v>
      </c>
      <c r="H96" s="19">
        <f t="shared" si="98"/>
        <v>1960130000</v>
      </c>
      <c r="I96" s="19">
        <v>1960130000</v>
      </c>
      <c r="J96" s="19">
        <v>0</v>
      </c>
      <c r="K96" s="19">
        <v>0</v>
      </c>
      <c r="L96" s="19">
        <f t="shared" si="96"/>
        <v>340973969.31</v>
      </c>
      <c r="M96" s="19">
        <v>340973969.31</v>
      </c>
      <c r="N96" s="19">
        <v>0</v>
      </c>
      <c r="O96" s="19">
        <v>0</v>
      </c>
      <c r="P96" s="49">
        <f t="shared" si="87"/>
        <v>82.878036715984223</v>
      </c>
      <c r="Q96" s="49">
        <f t="shared" si="88"/>
        <v>82.878036715984223</v>
      </c>
      <c r="R96" s="49"/>
      <c r="S96" s="49"/>
      <c r="T96" s="49">
        <f t="shared" si="91"/>
        <v>17.395477305586873</v>
      </c>
      <c r="U96" s="49">
        <f t="shared" si="92"/>
        <v>17.395477305586873</v>
      </c>
      <c r="V96" s="49"/>
      <c r="W96" s="49"/>
      <c r="X96" s="55"/>
    </row>
    <row r="97" spans="1:24" s="56" customFormat="1" ht="79.5" customHeight="1" x14ac:dyDescent="0.3">
      <c r="A97" s="102" t="s">
        <v>294</v>
      </c>
      <c r="B97" s="74" t="s">
        <v>280</v>
      </c>
      <c r="C97" s="18" t="s">
        <v>5</v>
      </c>
      <c r="D97" s="45">
        <f t="shared" si="97"/>
        <v>4979000</v>
      </c>
      <c r="E97" s="45">
        <v>4979000</v>
      </c>
      <c r="F97" s="45">
        <v>0</v>
      </c>
      <c r="G97" s="45">
        <v>0</v>
      </c>
      <c r="H97" s="19">
        <f>SUM(I97:K97)</f>
        <v>25004200</v>
      </c>
      <c r="I97" s="19">
        <v>25004200</v>
      </c>
      <c r="J97" s="19">
        <v>0</v>
      </c>
      <c r="K97" s="19">
        <v>0</v>
      </c>
      <c r="L97" s="19">
        <f>SUM(M97:O97)</f>
        <v>3665495</v>
      </c>
      <c r="M97" s="19">
        <v>3665495</v>
      </c>
      <c r="N97" s="19">
        <v>0</v>
      </c>
      <c r="O97" s="19">
        <v>0</v>
      </c>
      <c r="P97" s="49">
        <f t="shared" si="87"/>
        <v>73.619100220927905</v>
      </c>
      <c r="Q97" s="49">
        <f t="shared" si="88"/>
        <v>73.619100220927905</v>
      </c>
      <c r="R97" s="49"/>
      <c r="S97" s="49"/>
      <c r="T97" s="49">
        <f t="shared" si="91"/>
        <v>14.659517201110214</v>
      </c>
      <c r="U97" s="49">
        <f t="shared" si="92"/>
        <v>14.659517201110214</v>
      </c>
      <c r="V97" s="49"/>
      <c r="W97" s="49"/>
      <c r="X97" s="55"/>
    </row>
    <row r="98" spans="1:24" s="56" customFormat="1" ht="60" customHeight="1" x14ac:dyDescent="0.3">
      <c r="A98" s="102" t="s">
        <v>273</v>
      </c>
      <c r="B98" s="74" t="s">
        <v>232</v>
      </c>
      <c r="C98" s="18" t="s">
        <v>5</v>
      </c>
      <c r="D98" s="45">
        <f t="shared" si="97"/>
        <v>1863000</v>
      </c>
      <c r="E98" s="45">
        <v>1863000</v>
      </c>
      <c r="F98" s="45">
        <v>0</v>
      </c>
      <c r="G98" s="45">
        <v>0</v>
      </c>
      <c r="H98" s="19">
        <f t="shared" si="98"/>
        <v>1863000</v>
      </c>
      <c r="I98" s="19">
        <v>1863000</v>
      </c>
      <c r="J98" s="19">
        <v>0</v>
      </c>
      <c r="K98" s="19">
        <v>0</v>
      </c>
      <c r="L98" s="19">
        <f>M98+O98</f>
        <v>1300000</v>
      </c>
      <c r="M98" s="19">
        <v>1300000</v>
      </c>
      <c r="N98" s="19">
        <v>0</v>
      </c>
      <c r="O98" s="19">
        <v>0</v>
      </c>
      <c r="P98" s="49">
        <f t="shared" si="87"/>
        <v>69.779924852388618</v>
      </c>
      <c r="Q98" s="49">
        <f t="shared" si="88"/>
        <v>69.779924852388618</v>
      </c>
      <c r="R98" s="49"/>
      <c r="S98" s="49"/>
      <c r="T98" s="49">
        <f t="shared" si="91"/>
        <v>69.779924852388618</v>
      </c>
      <c r="U98" s="49">
        <f t="shared" si="92"/>
        <v>69.779924852388618</v>
      </c>
      <c r="V98" s="49"/>
      <c r="W98" s="49"/>
      <c r="X98" s="59"/>
    </row>
    <row r="99" spans="1:24" s="56" customFormat="1" ht="24.75" customHeight="1" x14ac:dyDescent="0.3">
      <c r="A99" s="102" t="s">
        <v>187</v>
      </c>
      <c r="B99" s="74" t="s">
        <v>129</v>
      </c>
      <c r="C99" s="18" t="s">
        <v>5</v>
      </c>
      <c r="D99" s="45">
        <f t="shared" si="97"/>
        <v>819025</v>
      </c>
      <c r="E99" s="45">
        <v>0</v>
      </c>
      <c r="F99" s="45">
        <v>0</v>
      </c>
      <c r="G99" s="45">
        <v>819025</v>
      </c>
      <c r="H99" s="19">
        <f t="shared" si="98"/>
        <v>4411900</v>
      </c>
      <c r="I99" s="19">
        <v>0</v>
      </c>
      <c r="J99" s="19">
        <v>0</v>
      </c>
      <c r="K99" s="19">
        <v>4411900</v>
      </c>
      <c r="L99" s="19">
        <f>M99+O99</f>
        <v>570417.06999999995</v>
      </c>
      <c r="M99" s="19">
        <v>0</v>
      </c>
      <c r="N99" s="19">
        <v>0</v>
      </c>
      <c r="O99" s="19">
        <v>570417.06999999995</v>
      </c>
      <c r="P99" s="49">
        <f t="shared" si="87"/>
        <v>69.645867952748688</v>
      </c>
      <c r="Q99" s="49"/>
      <c r="R99" s="49"/>
      <c r="S99" s="49">
        <f t="shared" si="90"/>
        <v>69.645867952748688</v>
      </c>
      <c r="T99" s="49">
        <f t="shared" si="91"/>
        <v>12.929057095582399</v>
      </c>
      <c r="U99" s="49"/>
      <c r="V99" s="49"/>
      <c r="W99" s="49">
        <f t="shared" si="94"/>
        <v>12.929057095582399</v>
      </c>
      <c r="X99" s="59"/>
    </row>
    <row r="100" spans="1:24" s="56" customFormat="1" ht="37.5" x14ac:dyDescent="0.3">
      <c r="A100" s="52" t="s">
        <v>105</v>
      </c>
      <c r="B100" s="75" t="s">
        <v>259</v>
      </c>
      <c r="C100" s="116"/>
      <c r="D100" s="54">
        <f t="shared" ref="D100:O100" si="99">SUM(D101:D101)</f>
        <v>26461567</v>
      </c>
      <c r="E100" s="54">
        <f t="shared" si="99"/>
        <v>15792412</v>
      </c>
      <c r="F100" s="54">
        <f t="shared" si="99"/>
        <v>0</v>
      </c>
      <c r="G100" s="54">
        <f t="shared" si="99"/>
        <v>10669155</v>
      </c>
      <c r="H100" s="54">
        <f t="shared" si="99"/>
        <v>247232729</v>
      </c>
      <c r="I100" s="54">
        <f t="shared" si="99"/>
        <v>174083400</v>
      </c>
      <c r="J100" s="54">
        <f t="shared" si="99"/>
        <v>0</v>
      </c>
      <c r="K100" s="54">
        <f t="shared" si="99"/>
        <v>73149329</v>
      </c>
      <c r="L100" s="54">
        <f t="shared" si="99"/>
        <v>14536058.260000002</v>
      </c>
      <c r="M100" s="54">
        <f t="shared" si="99"/>
        <v>8637552.7200000007</v>
      </c>
      <c r="N100" s="54">
        <f t="shared" si="99"/>
        <v>0</v>
      </c>
      <c r="O100" s="54">
        <f t="shared" si="99"/>
        <v>5898505.54</v>
      </c>
      <c r="P100" s="49">
        <f t="shared" si="87"/>
        <v>54.932719063840786</v>
      </c>
      <c r="Q100" s="49">
        <f t="shared" si="88"/>
        <v>54.694322311246701</v>
      </c>
      <c r="R100" s="49"/>
      <c r="S100" s="49">
        <f t="shared" si="90"/>
        <v>55.28559234541067</v>
      </c>
      <c r="T100" s="49">
        <f t="shared" si="91"/>
        <v>5.8795040279638711</v>
      </c>
      <c r="U100" s="49">
        <f t="shared" si="92"/>
        <v>4.9617325488817432</v>
      </c>
      <c r="V100" s="49"/>
      <c r="W100" s="49">
        <f t="shared" si="94"/>
        <v>8.0636495517272611</v>
      </c>
      <c r="X100" s="59"/>
    </row>
    <row r="101" spans="1:24" s="1" customFormat="1" ht="41.25" customHeight="1" x14ac:dyDescent="0.3">
      <c r="A101" s="102" t="s">
        <v>270</v>
      </c>
      <c r="B101" s="74" t="s">
        <v>342</v>
      </c>
      <c r="C101" s="18" t="s">
        <v>151</v>
      </c>
      <c r="D101" s="45">
        <f>SUM(E101:G101)</f>
        <v>26461567</v>
      </c>
      <c r="E101" s="45">
        <v>15792412</v>
      </c>
      <c r="F101" s="45">
        <v>0</v>
      </c>
      <c r="G101" s="45">
        <v>10669155</v>
      </c>
      <c r="H101" s="19">
        <f>SUM(I101:K101)</f>
        <v>247232729</v>
      </c>
      <c r="I101" s="19">
        <v>174083400</v>
      </c>
      <c r="J101" s="19">
        <v>0</v>
      </c>
      <c r="K101" s="19">
        <v>73149329</v>
      </c>
      <c r="L101" s="19">
        <f>M101+O101</f>
        <v>14536058.260000002</v>
      </c>
      <c r="M101" s="19">
        <v>8637552.7200000007</v>
      </c>
      <c r="N101" s="19">
        <v>0</v>
      </c>
      <c r="O101" s="19">
        <v>5898505.54</v>
      </c>
      <c r="P101" s="49">
        <f t="shared" si="87"/>
        <v>54.932719063840786</v>
      </c>
      <c r="Q101" s="49">
        <f t="shared" si="88"/>
        <v>54.694322311246701</v>
      </c>
      <c r="R101" s="49"/>
      <c r="S101" s="49">
        <f t="shared" si="90"/>
        <v>55.28559234541067</v>
      </c>
      <c r="T101" s="49">
        <f t="shared" si="91"/>
        <v>5.8795040279638711</v>
      </c>
      <c r="U101" s="49">
        <f t="shared" si="92"/>
        <v>4.9617325488817432</v>
      </c>
      <c r="V101" s="49"/>
      <c r="W101" s="49">
        <f t="shared" si="94"/>
        <v>8.0636495517272611</v>
      </c>
      <c r="X101" s="59"/>
    </row>
    <row r="102" spans="1:24" s="56" customFormat="1" ht="37.5" x14ac:dyDescent="0.3">
      <c r="A102" s="52" t="s">
        <v>260</v>
      </c>
      <c r="B102" s="75" t="s">
        <v>228</v>
      </c>
      <c r="C102" s="116"/>
      <c r="D102" s="54">
        <f t="shared" ref="D102:G102" si="100">SUM(D103:D103)</f>
        <v>8641250</v>
      </c>
      <c r="E102" s="54">
        <f t="shared" si="100"/>
        <v>0</v>
      </c>
      <c r="F102" s="54">
        <f t="shared" si="100"/>
        <v>0</v>
      </c>
      <c r="G102" s="54">
        <f t="shared" si="100"/>
        <v>8641250</v>
      </c>
      <c r="H102" s="54">
        <f>SUM(H103:H103)</f>
        <v>32235000</v>
      </c>
      <c r="I102" s="54">
        <f t="shared" ref="I102:K102" si="101">SUM(I103:I103)</f>
        <v>0</v>
      </c>
      <c r="J102" s="54">
        <f t="shared" si="101"/>
        <v>0</v>
      </c>
      <c r="K102" s="54">
        <f t="shared" si="101"/>
        <v>32235000</v>
      </c>
      <c r="L102" s="54">
        <f t="shared" ref="L102:O102" si="102">SUM(L103:L103)</f>
        <v>8494971.5700000003</v>
      </c>
      <c r="M102" s="54">
        <f t="shared" si="102"/>
        <v>0</v>
      </c>
      <c r="N102" s="54">
        <f t="shared" si="102"/>
        <v>0</v>
      </c>
      <c r="O102" s="54">
        <f t="shared" si="102"/>
        <v>8494971.5700000003</v>
      </c>
      <c r="P102" s="49">
        <f t="shared" si="87"/>
        <v>98.307207522059898</v>
      </c>
      <c r="Q102" s="49"/>
      <c r="R102" s="49"/>
      <c r="S102" s="49">
        <f t="shared" si="90"/>
        <v>98.307207522059898</v>
      </c>
      <c r="T102" s="49">
        <f t="shared" si="91"/>
        <v>26.353254443927408</v>
      </c>
      <c r="U102" s="49"/>
      <c r="V102" s="49"/>
      <c r="W102" s="49">
        <f t="shared" si="94"/>
        <v>26.353254443927408</v>
      </c>
      <c r="X102" s="59"/>
    </row>
    <row r="103" spans="1:24" s="56" customFormat="1" ht="24.75" customHeight="1" x14ac:dyDescent="0.3">
      <c r="A103" s="102" t="s">
        <v>261</v>
      </c>
      <c r="B103" s="126" t="s">
        <v>129</v>
      </c>
      <c r="C103" s="18" t="s">
        <v>5</v>
      </c>
      <c r="D103" s="45">
        <f>SUM(E103:G103)</f>
        <v>8641250</v>
      </c>
      <c r="E103" s="45">
        <v>0</v>
      </c>
      <c r="F103" s="45">
        <v>0</v>
      </c>
      <c r="G103" s="45">
        <v>8641250</v>
      </c>
      <c r="H103" s="19">
        <f>SUM(I103:K103)</f>
        <v>32235000</v>
      </c>
      <c r="I103" s="19">
        <v>0</v>
      </c>
      <c r="J103" s="19">
        <v>0</v>
      </c>
      <c r="K103" s="19">
        <v>32235000</v>
      </c>
      <c r="L103" s="19">
        <f>SUM(M103:O103)</f>
        <v>8494971.5700000003</v>
      </c>
      <c r="M103" s="19">
        <v>0</v>
      </c>
      <c r="N103" s="19">
        <v>0</v>
      </c>
      <c r="O103" s="19">
        <v>8494971.5700000003</v>
      </c>
      <c r="P103" s="49">
        <f t="shared" si="87"/>
        <v>98.307207522059898</v>
      </c>
      <c r="Q103" s="49"/>
      <c r="R103" s="49"/>
      <c r="S103" s="49">
        <f t="shared" si="90"/>
        <v>98.307207522059898</v>
      </c>
      <c r="T103" s="49">
        <f t="shared" si="91"/>
        <v>26.353254443927408</v>
      </c>
      <c r="U103" s="49"/>
      <c r="V103" s="49"/>
      <c r="W103" s="49">
        <f t="shared" si="94"/>
        <v>26.353254443927408</v>
      </c>
      <c r="X103" s="59"/>
    </row>
    <row r="104" spans="1:24" s="56" customFormat="1" ht="56.25" x14ac:dyDescent="0.3">
      <c r="A104" s="52" t="s">
        <v>285</v>
      </c>
      <c r="B104" s="84" t="s">
        <v>326</v>
      </c>
      <c r="C104" s="116" t="s">
        <v>5</v>
      </c>
      <c r="D104" s="78">
        <f>SUM(E104:G104)</f>
        <v>25556000</v>
      </c>
      <c r="E104" s="78">
        <v>0</v>
      </c>
      <c r="F104" s="78">
        <v>25556000</v>
      </c>
      <c r="G104" s="78">
        <v>0</v>
      </c>
      <c r="H104" s="78">
        <f>SUM(I104:K104)</f>
        <v>90150500</v>
      </c>
      <c r="I104" s="78">
        <v>0</v>
      </c>
      <c r="J104" s="78">
        <v>90150500</v>
      </c>
      <c r="K104" s="78">
        <v>0</v>
      </c>
      <c r="L104" s="78">
        <f>SUM(M104:O104)</f>
        <v>20866282.640000001</v>
      </c>
      <c r="M104" s="78">
        <v>0</v>
      </c>
      <c r="N104" s="78">
        <v>20866282.640000001</v>
      </c>
      <c r="O104" s="78">
        <v>0</v>
      </c>
      <c r="P104" s="49">
        <f t="shared" si="87"/>
        <v>81.649251213022396</v>
      </c>
      <c r="Q104" s="49"/>
      <c r="R104" s="49">
        <f t="shared" si="89"/>
        <v>81.649251213022396</v>
      </c>
      <c r="S104" s="49"/>
      <c r="T104" s="49">
        <f t="shared" si="91"/>
        <v>23.146053144463981</v>
      </c>
      <c r="U104" s="49"/>
      <c r="V104" s="49">
        <f t="shared" si="93"/>
        <v>23.146053144463981</v>
      </c>
      <c r="W104" s="49"/>
      <c r="X104" s="58"/>
    </row>
    <row r="105" spans="1:24" s="56" customFormat="1" ht="62.25" customHeight="1" x14ac:dyDescent="0.3">
      <c r="A105" s="52" t="s">
        <v>305</v>
      </c>
      <c r="B105" s="84" t="s">
        <v>327</v>
      </c>
      <c r="C105" s="116" t="s">
        <v>5</v>
      </c>
      <c r="D105" s="78">
        <f>SUM(E105:G105)</f>
        <v>21752000</v>
      </c>
      <c r="E105" s="78">
        <v>11675000</v>
      </c>
      <c r="F105" s="78">
        <v>9565000</v>
      </c>
      <c r="G105" s="78">
        <v>512000</v>
      </c>
      <c r="H105" s="54">
        <f>SUM(I105:K105)</f>
        <v>108819200</v>
      </c>
      <c r="I105" s="54">
        <v>58446900</v>
      </c>
      <c r="J105" s="54">
        <v>47820200</v>
      </c>
      <c r="K105" s="54">
        <v>2552100</v>
      </c>
      <c r="L105" s="54">
        <f>SUM(M105:O105)</f>
        <v>17057752</v>
      </c>
      <c r="M105" s="54">
        <v>9161736.25</v>
      </c>
      <c r="N105" s="54">
        <v>7495966.0499999998</v>
      </c>
      <c r="O105" s="54">
        <v>400049.7</v>
      </c>
      <c r="P105" s="49">
        <f t="shared" si="87"/>
        <v>78.419235012872377</v>
      </c>
      <c r="Q105" s="49">
        <f t="shared" si="88"/>
        <v>78.473115631691641</v>
      </c>
      <c r="R105" s="49">
        <f t="shared" si="89"/>
        <v>78.368698902247786</v>
      </c>
      <c r="S105" s="49">
        <f t="shared" si="90"/>
        <v>78.134707031250002</v>
      </c>
      <c r="T105" s="49">
        <f t="shared" si="91"/>
        <v>15.675314650355821</v>
      </c>
      <c r="U105" s="49">
        <f t="shared" si="92"/>
        <v>15.675315970564736</v>
      </c>
      <c r="V105" s="49">
        <f t="shared" si="93"/>
        <v>15.675313047624226</v>
      </c>
      <c r="W105" s="49">
        <f t="shared" si="94"/>
        <v>15.675314446926061</v>
      </c>
      <c r="X105" s="58"/>
    </row>
    <row r="106" spans="1:24" s="56" customFormat="1" ht="37.5" x14ac:dyDescent="0.3">
      <c r="A106" s="52" t="s">
        <v>106</v>
      </c>
      <c r="B106" s="75" t="s">
        <v>229</v>
      </c>
      <c r="C106" s="116"/>
      <c r="D106" s="54">
        <f t="shared" ref="D106:G106" si="103">D107</f>
        <v>0</v>
      </c>
      <c r="E106" s="54">
        <f t="shared" si="103"/>
        <v>0</v>
      </c>
      <c r="F106" s="54">
        <f t="shared" si="103"/>
        <v>0</v>
      </c>
      <c r="G106" s="54">
        <f t="shared" si="103"/>
        <v>0</v>
      </c>
      <c r="H106" s="54">
        <f t="shared" ref="H106:K106" si="104">H107</f>
        <v>4535850</v>
      </c>
      <c r="I106" s="54">
        <f t="shared" si="104"/>
        <v>4112200</v>
      </c>
      <c r="J106" s="54">
        <f t="shared" si="104"/>
        <v>0</v>
      </c>
      <c r="K106" s="54">
        <f t="shared" si="104"/>
        <v>423650</v>
      </c>
      <c r="L106" s="54">
        <f t="shared" ref="L106:O106" si="105">L107</f>
        <v>0</v>
      </c>
      <c r="M106" s="54">
        <f t="shared" si="105"/>
        <v>0</v>
      </c>
      <c r="N106" s="54">
        <f t="shared" si="105"/>
        <v>0</v>
      </c>
      <c r="O106" s="54">
        <f t="shared" si="105"/>
        <v>0</v>
      </c>
      <c r="P106" s="49"/>
      <c r="Q106" s="49"/>
      <c r="R106" s="49"/>
      <c r="S106" s="49"/>
      <c r="T106" s="49">
        <f t="shared" si="91"/>
        <v>0</v>
      </c>
      <c r="U106" s="49">
        <f t="shared" si="92"/>
        <v>0</v>
      </c>
      <c r="V106" s="49"/>
      <c r="W106" s="49">
        <f t="shared" si="94"/>
        <v>0</v>
      </c>
      <c r="X106" s="59"/>
    </row>
    <row r="107" spans="1:24" s="56" customFormat="1" ht="37.5" x14ac:dyDescent="0.3">
      <c r="A107" s="102" t="s">
        <v>114</v>
      </c>
      <c r="B107" s="74" t="s">
        <v>230</v>
      </c>
      <c r="C107" s="18" t="s">
        <v>5</v>
      </c>
      <c r="D107" s="45">
        <f>SUM(E107:G107)</f>
        <v>0</v>
      </c>
      <c r="E107" s="45">
        <v>0</v>
      </c>
      <c r="F107" s="45">
        <v>0</v>
      </c>
      <c r="G107" s="45">
        <v>0</v>
      </c>
      <c r="H107" s="19">
        <f>SUM(I107:K107)</f>
        <v>4535850</v>
      </c>
      <c r="I107" s="19">
        <v>4112200</v>
      </c>
      <c r="J107" s="19">
        <v>0</v>
      </c>
      <c r="K107" s="19">
        <v>423650</v>
      </c>
      <c r="L107" s="19">
        <f>SUM(M107:O107)</f>
        <v>0</v>
      </c>
      <c r="M107" s="19">
        <v>0</v>
      </c>
      <c r="N107" s="19">
        <v>0</v>
      </c>
      <c r="O107" s="19">
        <v>0</v>
      </c>
      <c r="P107" s="49"/>
      <c r="Q107" s="49"/>
      <c r="R107" s="49"/>
      <c r="S107" s="49"/>
      <c r="T107" s="49">
        <f t="shared" si="91"/>
        <v>0</v>
      </c>
      <c r="U107" s="49">
        <f t="shared" si="92"/>
        <v>0</v>
      </c>
      <c r="V107" s="49"/>
      <c r="W107" s="49">
        <f t="shared" si="94"/>
        <v>0</v>
      </c>
      <c r="X107" s="59"/>
    </row>
    <row r="108" spans="1:24" s="56" customFormat="1" ht="43.5" customHeight="1" x14ac:dyDescent="0.3">
      <c r="A108" s="52" t="s">
        <v>107</v>
      </c>
      <c r="B108" s="75" t="s">
        <v>231</v>
      </c>
      <c r="C108" s="116" t="s">
        <v>299</v>
      </c>
      <c r="D108" s="54">
        <f t="shared" ref="D108:G108" si="106">D109</f>
        <v>8130338</v>
      </c>
      <c r="E108" s="54">
        <f t="shared" si="106"/>
        <v>7654000</v>
      </c>
      <c r="F108" s="54">
        <f t="shared" si="106"/>
        <v>0</v>
      </c>
      <c r="G108" s="54">
        <f t="shared" si="106"/>
        <v>476338</v>
      </c>
      <c r="H108" s="54">
        <f t="shared" ref="H108:K108" si="107">H109</f>
        <v>56612352</v>
      </c>
      <c r="I108" s="54">
        <f t="shared" si="107"/>
        <v>44158353</v>
      </c>
      <c r="J108" s="54">
        <f t="shared" si="107"/>
        <v>0</v>
      </c>
      <c r="K108" s="54">
        <f t="shared" si="107"/>
        <v>12453999</v>
      </c>
      <c r="L108" s="54">
        <f t="shared" ref="L108:O108" si="108">L109</f>
        <v>202700</v>
      </c>
      <c r="M108" s="54">
        <f t="shared" si="108"/>
        <v>0</v>
      </c>
      <c r="N108" s="54">
        <f t="shared" si="108"/>
        <v>0</v>
      </c>
      <c r="O108" s="54">
        <f t="shared" si="108"/>
        <v>202700</v>
      </c>
      <c r="P108" s="49">
        <f t="shared" si="87"/>
        <v>2.4931312818729059</v>
      </c>
      <c r="Q108" s="49">
        <f t="shared" si="88"/>
        <v>0</v>
      </c>
      <c r="R108" s="49"/>
      <c r="S108" s="49">
        <f t="shared" si="90"/>
        <v>42.553816827546825</v>
      </c>
      <c r="T108" s="49">
        <f t="shared" si="91"/>
        <v>0.35804907028063415</v>
      </c>
      <c r="U108" s="49">
        <f t="shared" si="92"/>
        <v>0</v>
      </c>
      <c r="V108" s="49"/>
      <c r="W108" s="49">
        <f t="shared" si="94"/>
        <v>1.6275896601565489</v>
      </c>
      <c r="X108" s="57"/>
    </row>
    <row r="109" spans="1:24" s="56" customFormat="1" ht="25.5" customHeight="1" x14ac:dyDescent="0.3">
      <c r="A109" s="102" t="s">
        <v>108</v>
      </c>
      <c r="B109" s="74" t="s">
        <v>262</v>
      </c>
      <c r="C109" s="18" t="s">
        <v>5</v>
      </c>
      <c r="D109" s="45">
        <f>SUM(E109:G109)</f>
        <v>8130338</v>
      </c>
      <c r="E109" s="45">
        <v>7654000</v>
      </c>
      <c r="F109" s="45">
        <v>0</v>
      </c>
      <c r="G109" s="45">
        <v>476338</v>
      </c>
      <c r="H109" s="19">
        <f>SUM(I109:K109)</f>
        <v>56612352</v>
      </c>
      <c r="I109" s="19">
        <v>44158353</v>
      </c>
      <c r="J109" s="19">
        <v>0</v>
      </c>
      <c r="K109" s="19">
        <v>12453999</v>
      </c>
      <c r="L109" s="19">
        <f>SUM(M109:O109)</f>
        <v>202700</v>
      </c>
      <c r="M109" s="19">
        <v>0</v>
      </c>
      <c r="N109" s="19">
        <v>0</v>
      </c>
      <c r="O109" s="19">
        <v>202700</v>
      </c>
      <c r="P109" s="49">
        <f t="shared" si="87"/>
        <v>2.4931312818729059</v>
      </c>
      <c r="Q109" s="49">
        <f t="shared" si="88"/>
        <v>0</v>
      </c>
      <c r="R109" s="49"/>
      <c r="S109" s="49">
        <f t="shared" si="90"/>
        <v>42.553816827546825</v>
      </c>
      <c r="T109" s="49">
        <f t="shared" si="91"/>
        <v>0.35804907028063415</v>
      </c>
      <c r="U109" s="49">
        <f t="shared" si="92"/>
        <v>0</v>
      </c>
      <c r="V109" s="49"/>
      <c r="W109" s="49">
        <f t="shared" si="94"/>
        <v>1.6275896601565489</v>
      </c>
      <c r="X109" s="59"/>
    </row>
    <row r="110" spans="1:24" s="56" customFormat="1" ht="23.25" customHeight="1" x14ac:dyDescent="0.3">
      <c r="A110" s="52" t="s">
        <v>109</v>
      </c>
      <c r="B110" s="75" t="s">
        <v>56</v>
      </c>
      <c r="C110" s="116"/>
      <c r="D110" s="54">
        <f>SUM(D111:D112)</f>
        <v>12000249</v>
      </c>
      <c r="E110" s="54">
        <f t="shared" ref="E110:O110" si="109">SUM(E111:E112)</f>
        <v>504000</v>
      </c>
      <c r="F110" s="54">
        <f t="shared" si="109"/>
        <v>0</v>
      </c>
      <c r="G110" s="54">
        <f t="shared" si="109"/>
        <v>11496249</v>
      </c>
      <c r="H110" s="54">
        <f t="shared" si="109"/>
        <v>68534810</v>
      </c>
      <c r="I110" s="54">
        <f t="shared" si="109"/>
        <v>6064700</v>
      </c>
      <c r="J110" s="54">
        <f t="shared" si="109"/>
        <v>0</v>
      </c>
      <c r="K110" s="54">
        <f t="shared" si="109"/>
        <v>62470110</v>
      </c>
      <c r="L110" s="54">
        <f t="shared" si="109"/>
        <v>9295708.3399999999</v>
      </c>
      <c r="M110" s="54">
        <f t="shared" si="109"/>
        <v>294000</v>
      </c>
      <c r="N110" s="54">
        <f t="shared" si="109"/>
        <v>0</v>
      </c>
      <c r="O110" s="54">
        <f t="shared" si="109"/>
        <v>9001708.3399999999</v>
      </c>
      <c r="P110" s="49">
        <f t="shared" si="87"/>
        <v>77.462628817118713</v>
      </c>
      <c r="Q110" s="49">
        <f t="shared" si="88"/>
        <v>58.333333333333336</v>
      </c>
      <c r="R110" s="49"/>
      <c r="S110" s="49">
        <f t="shared" si="90"/>
        <v>78.301264525498709</v>
      </c>
      <c r="T110" s="49">
        <f t="shared" si="91"/>
        <v>13.563484512468918</v>
      </c>
      <c r="U110" s="49">
        <f t="shared" si="92"/>
        <v>4.847725361518294</v>
      </c>
      <c r="V110" s="49"/>
      <c r="W110" s="49">
        <f t="shared" si="94"/>
        <v>14.409624602870078</v>
      </c>
      <c r="X110" s="57"/>
    </row>
    <row r="111" spans="1:24" s="56" customFormat="1" ht="22.5" customHeight="1" x14ac:dyDescent="0.3">
      <c r="A111" s="102" t="s">
        <v>110</v>
      </c>
      <c r="B111" s="74" t="s">
        <v>343</v>
      </c>
      <c r="C111" s="18" t="s">
        <v>5</v>
      </c>
      <c r="D111" s="45">
        <f>SUM(E111:G111)</f>
        <v>11966249</v>
      </c>
      <c r="E111" s="45">
        <v>504000</v>
      </c>
      <c r="F111" s="45">
        <v>0</v>
      </c>
      <c r="G111" s="45">
        <v>11462249</v>
      </c>
      <c r="H111" s="19">
        <f>SUM(I111:K111)</f>
        <v>68466810</v>
      </c>
      <c r="I111" s="19">
        <v>6064700</v>
      </c>
      <c r="J111" s="19">
        <v>0</v>
      </c>
      <c r="K111" s="19">
        <v>62402110</v>
      </c>
      <c r="L111" s="19">
        <f>M111+O111</f>
        <v>9269708.3399999999</v>
      </c>
      <c r="M111" s="19">
        <v>294000</v>
      </c>
      <c r="N111" s="19">
        <v>0</v>
      </c>
      <c r="O111" s="19">
        <v>8975708.3399999999</v>
      </c>
      <c r="P111" s="49">
        <f t="shared" si="87"/>
        <v>77.465447526622583</v>
      </c>
      <c r="Q111" s="49">
        <f t="shared" si="88"/>
        <v>58.333333333333336</v>
      </c>
      <c r="R111" s="49"/>
      <c r="S111" s="49">
        <f t="shared" si="90"/>
        <v>78.306694785639365</v>
      </c>
      <c r="T111" s="49">
        <f t="shared" si="91"/>
        <v>13.53898091644696</v>
      </c>
      <c r="U111" s="49">
        <f t="shared" si="92"/>
        <v>4.847725361518294</v>
      </c>
      <c r="V111" s="49"/>
      <c r="W111" s="49">
        <f t="shared" si="94"/>
        <v>14.383661610160297</v>
      </c>
      <c r="X111" s="59"/>
    </row>
    <row r="112" spans="1:24" s="56" customFormat="1" ht="78" customHeight="1" x14ac:dyDescent="0.3">
      <c r="A112" s="102" t="s">
        <v>189</v>
      </c>
      <c r="B112" s="74" t="s">
        <v>286</v>
      </c>
      <c r="C112" s="18" t="s">
        <v>5</v>
      </c>
      <c r="D112" s="45">
        <f>SUM(E112:G112)</f>
        <v>34000</v>
      </c>
      <c r="E112" s="45">
        <v>0</v>
      </c>
      <c r="F112" s="45">
        <v>0</v>
      </c>
      <c r="G112" s="45">
        <v>34000</v>
      </c>
      <c r="H112" s="19">
        <f t="shared" ref="H112" si="110">SUM(I112:K112)</f>
        <v>68000</v>
      </c>
      <c r="I112" s="19">
        <v>0</v>
      </c>
      <c r="J112" s="19">
        <v>0</v>
      </c>
      <c r="K112" s="19">
        <v>68000</v>
      </c>
      <c r="L112" s="19">
        <f>M112+O112</f>
        <v>26000</v>
      </c>
      <c r="M112" s="19">
        <v>0</v>
      </c>
      <c r="N112" s="19">
        <v>0</v>
      </c>
      <c r="O112" s="19">
        <v>26000</v>
      </c>
      <c r="P112" s="49">
        <f t="shared" si="87"/>
        <v>76.470588235294116</v>
      </c>
      <c r="Q112" s="49"/>
      <c r="R112" s="49"/>
      <c r="S112" s="49">
        <f t="shared" si="90"/>
        <v>76.470588235294116</v>
      </c>
      <c r="T112" s="49">
        <f t="shared" si="91"/>
        <v>38.235294117647058</v>
      </c>
      <c r="U112" s="49"/>
      <c r="V112" s="49"/>
      <c r="W112" s="49">
        <f t="shared" si="94"/>
        <v>38.235294117647058</v>
      </c>
      <c r="X112" s="57"/>
    </row>
    <row r="113" spans="1:24" s="56" customFormat="1" ht="37.5" x14ac:dyDescent="0.3">
      <c r="A113" s="52" t="s">
        <v>111</v>
      </c>
      <c r="B113" s="75" t="s">
        <v>233</v>
      </c>
      <c r="C113" s="116"/>
      <c r="D113" s="54">
        <f>SUM(D114:D115)</f>
        <v>30202321</v>
      </c>
      <c r="E113" s="54">
        <f t="shared" ref="E113:O113" si="111">SUM(E114:E115)</f>
        <v>0</v>
      </c>
      <c r="F113" s="54">
        <f t="shared" si="111"/>
        <v>0</v>
      </c>
      <c r="G113" s="54">
        <f t="shared" si="111"/>
        <v>30202321</v>
      </c>
      <c r="H113" s="54">
        <f t="shared" si="111"/>
        <v>128194508</v>
      </c>
      <c r="I113" s="54">
        <f t="shared" si="111"/>
        <v>0</v>
      </c>
      <c r="J113" s="54">
        <f t="shared" si="111"/>
        <v>0</v>
      </c>
      <c r="K113" s="54">
        <f t="shared" si="111"/>
        <v>128194508</v>
      </c>
      <c r="L113" s="54">
        <f t="shared" si="111"/>
        <v>27591407.189999998</v>
      </c>
      <c r="M113" s="54">
        <f t="shared" si="111"/>
        <v>0</v>
      </c>
      <c r="N113" s="54">
        <f t="shared" si="111"/>
        <v>0</v>
      </c>
      <c r="O113" s="54">
        <f t="shared" si="111"/>
        <v>27591407.189999998</v>
      </c>
      <c r="P113" s="49">
        <f t="shared" si="87"/>
        <v>91.355254419022955</v>
      </c>
      <c r="Q113" s="49"/>
      <c r="R113" s="49"/>
      <c r="S113" s="49">
        <f t="shared" si="90"/>
        <v>91.355254419022955</v>
      </c>
      <c r="T113" s="49">
        <f t="shared" si="91"/>
        <v>21.523080528535587</v>
      </c>
      <c r="U113" s="49"/>
      <c r="V113" s="49"/>
      <c r="W113" s="49">
        <f t="shared" si="94"/>
        <v>21.523080528535587</v>
      </c>
      <c r="X113" s="59"/>
    </row>
    <row r="114" spans="1:24" s="56" customFormat="1" ht="39.75" customHeight="1" x14ac:dyDescent="0.3">
      <c r="A114" s="102" t="s">
        <v>112</v>
      </c>
      <c r="B114" s="74" t="s">
        <v>234</v>
      </c>
      <c r="C114" s="18" t="s">
        <v>5</v>
      </c>
      <c r="D114" s="45">
        <f>SUM(E114:G114)</f>
        <v>12681281</v>
      </c>
      <c r="E114" s="45">
        <v>0</v>
      </c>
      <c r="F114" s="45">
        <v>0</v>
      </c>
      <c r="G114" s="45">
        <v>12681281</v>
      </c>
      <c r="H114" s="19">
        <f>SUM(I114:K114)</f>
        <v>58997985</v>
      </c>
      <c r="I114" s="19">
        <v>0</v>
      </c>
      <c r="J114" s="19">
        <v>0</v>
      </c>
      <c r="K114" s="19">
        <v>58997985</v>
      </c>
      <c r="L114" s="19">
        <f>M114+O114</f>
        <v>12273214.09</v>
      </c>
      <c r="M114" s="19">
        <v>0</v>
      </c>
      <c r="N114" s="19">
        <v>0</v>
      </c>
      <c r="O114" s="19">
        <v>12273214.09</v>
      </c>
      <c r="P114" s="49">
        <f t="shared" si="87"/>
        <v>96.782131789367327</v>
      </c>
      <c r="Q114" s="49"/>
      <c r="R114" s="49"/>
      <c r="S114" s="49">
        <f t="shared" si="90"/>
        <v>96.782131789367327</v>
      </c>
      <c r="T114" s="49">
        <f t="shared" si="91"/>
        <v>20.802768247085048</v>
      </c>
      <c r="U114" s="49"/>
      <c r="V114" s="49"/>
      <c r="W114" s="49">
        <f t="shared" si="94"/>
        <v>20.802768247085048</v>
      </c>
      <c r="X114" s="59"/>
    </row>
    <row r="115" spans="1:24" s="56" customFormat="1" ht="21" customHeight="1" x14ac:dyDescent="0.3">
      <c r="A115" s="111" t="s">
        <v>152</v>
      </c>
      <c r="B115" s="126" t="s">
        <v>153</v>
      </c>
      <c r="C115" s="18" t="s">
        <v>5</v>
      </c>
      <c r="D115" s="45">
        <f>SUM(E115:G115)</f>
        <v>17521040</v>
      </c>
      <c r="E115" s="45">
        <v>0</v>
      </c>
      <c r="F115" s="45">
        <v>0</v>
      </c>
      <c r="G115" s="45">
        <v>17521040</v>
      </c>
      <c r="H115" s="19">
        <f>SUM(I115:K115)</f>
        <v>69196523</v>
      </c>
      <c r="I115" s="19">
        <v>0</v>
      </c>
      <c r="J115" s="19">
        <v>0</v>
      </c>
      <c r="K115" s="19">
        <v>69196523</v>
      </c>
      <c r="L115" s="19">
        <f>M115+O115</f>
        <v>15318193.1</v>
      </c>
      <c r="M115" s="19">
        <v>0</v>
      </c>
      <c r="N115" s="19">
        <v>0</v>
      </c>
      <c r="O115" s="19">
        <v>15318193.1</v>
      </c>
      <c r="P115" s="49">
        <f t="shared" si="87"/>
        <v>87.427419262783488</v>
      </c>
      <c r="Q115" s="49"/>
      <c r="R115" s="49"/>
      <c r="S115" s="49">
        <f t="shared" si="90"/>
        <v>87.427419262783488</v>
      </c>
      <c r="T115" s="49">
        <f t="shared" si="91"/>
        <v>22.137229496343338</v>
      </c>
      <c r="U115" s="49"/>
      <c r="V115" s="49"/>
      <c r="W115" s="49">
        <f t="shared" si="94"/>
        <v>22.137229496343338</v>
      </c>
      <c r="X115" s="59"/>
    </row>
    <row r="116" spans="1:24" s="56" customFormat="1" ht="40.5" customHeight="1" x14ac:dyDescent="0.3">
      <c r="A116" s="52" t="s">
        <v>265</v>
      </c>
      <c r="B116" s="75" t="s">
        <v>263</v>
      </c>
      <c r="C116" s="116"/>
      <c r="D116" s="54">
        <f t="shared" ref="D116:G116" si="112">D117</f>
        <v>30000</v>
      </c>
      <c r="E116" s="54">
        <f t="shared" si="112"/>
        <v>0</v>
      </c>
      <c r="F116" s="54">
        <f t="shared" si="112"/>
        <v>0</v>
      </c>
      <c r="G116" s="54">
        <f t="shared" si="112"/>
        <v>30000</v>
      </c>
      <c r="H116" s="54">
        <f t="shared" ref="H116:K116" si="113">H117</f>
        <v>55000</v>
      </c>
      <c r="I116" s="54">
        <f t="shared" si="113"/>
        <v>0</v>
      </c>
      <c r="J116" s="54">
        <f t="shared" si="113"/>
        <v>0</v>
      </c>
      <c r="K116" s="54">
        <f t="shared" si="113"/>
        <v>55000</v>
      </c>
      <c r="L116" s="54">
        <f t="shared" ref="L116:O116" si="114">L117</f>
        <v>0</v>
      </c>
      <c r="M116" s="54">
        <f t="shared" si="114"/>
        <v>0</v>
      </c>
      <c r="N116" s="54">
        <f t="shared" si="114"/>
        <v>0</v>
      </c>
      <c r="O116" s="54">
        <f t="shared" si="114"/>
        <v>0</v>
      </c>
      <c r="P116" s="49">
        <f t="shared" si="87"/>
        <v>0</v>
      </c>
      <c r="Q116" s="49"/>
      <c r="R116" s="49"/>
      <c r="S116" s="49">
        <f t="shared" si="90"/>
        <v>0</v>
      </c>
      <c r="T116" s="49">
        <f t="shared" si="91"/>
        <v>0</v>
      </c>
      <c r="U116" s="49"/>
      <c r="V116" s="49"/>
      <c r="W116" s="49">
        <f t="shared" si="94"/>
        <v>0</v>
      </c>
      <c r="X116" s="59"/>
    </row>
    <row r="117" spans="1:24" s="56" customFormat="1" ht="56.25" x14ac:dyDescent="0.3">
      <c r="A117" s="102" t="s">
        <v>266</v>
      </c>
      <c r="B117" s="74" t="s">
        <v>264</v>
      </c>
      <c r="C117" s="18" t="s">
        <v>5</v>
      </c>
      <c r="D117" s="45">
        <f>SUM(E117:G117)</f>
        <v>30000</v>
      </c>
      <c r="E117" s="45">
        <v>0</v>
      </c>
      <c r="F117" s="45">
        <v>0</v>
      </c>
      <c r="G117" s="45">
        <v>30000</v>
      </c>
      <c r="H117" s="19">
        <f>SUM(I117:K117)</f>
        <v>55000</v>
      </c>
      <c r="I117" s="19">
        <v>0</v>
      </c>
      <c r="J117" s="19">
        <v>0</v>
      </c>
      <c r="K117" s="19">
        <v>55000</v>
      </c>
      <c r="L117" s="19">
        <f>SUM(M117:O117)</f>
        <v>0</v>
      </c>
      <c r="M117" s="19">
        <v>0</v>
      </c>
      <c r="N117" s="19">
        <v>0</v>
      </c>
      <c r="O117" s="19">
        <v>0</v>
      </c>
      <c r="P117" s="49">
        <f t="shared" si="87"/>
        <v>0</v>
      </c>
      <c r="Q117" s="49"/>
      <c r="R117" s="49"/>
      <c r="S117" s="49">
        <f t="shared" si="90"/>
        <v>0</v>
      </c>
      <c r="T117" s="49">
        <f t="shared" si="91"/>
        <v>0</v>
      </c>
      <c r="U117" s="49"/>
      <c r="V117" s="49"/>
      <c r="W117" s="49">
        <f t="shared" si="94"/>
        <v>0</v>
      </c>
      <c r="X117" s="59"/>
    </row>
    <row r="118" spans="1:24" s="1" customFormat="1" ht="26.25" customHeight="1" x14ac:dyDescent="0.3">
      <c r="A118" s="164" t="s">
        <v>183</v>
      </c>
      <c r="B118" s="165"/>
      <c r="C118" s="165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21"/>
    </row>
    <row r="119" spans="1:24" s="141" customFormat="1" ht="26.25" customHeight="1" x14ac:dyDescent="0.3">
      <c r="A119" s="134" t="s">
        <v>36</v>
      </c>
      <c r="B119" s="200" t="s">
        <v>235</v>
      </c>
      <c r="C119" s="200"/>
      <c r="D119" s="138">
        <f t="shared" ref="D119:O119" si="115">D120+D125+D129+D132</f>
        <v>154897191</v>
      </c>
      <c r="E119" s="138">
        <f t="shared" si="115"/>
        <v>83325100</v>
      </c>
      <c r="F119" s="138">
        <f t="shared" si="115"/>
        <v>28392000</v>
      </c>
      <c r="G119" s="138">
        <f t="shared" si="115"/>
        <v>43180091</v>
      </c>
      <c r="H119" s="138">
        <f t="shared" si="115"/>
        <v>2509022649</v>
      </c>
      <c r="I119" s="138">
        <f t="shared" si="115"/>
        <v>1425446000</v>
      </c>
      <c r="J119" s="138">
        <f t="shared" si="115"/>
        <v>626544600</v>
      </c>
      <c r="K119" s="138">
        <f t="shared" si="115"/>
        <v>457032049</v>
      </c>
      <c r="L119" s="138">
        <f t="shared" si="115"/>
        <v>104516187.76000001</v>
      </c>
      <c r="M119" s="138">
        <f t="shared" si="115"/>
        <v>42466976.350000001</v>
      </c>
      <c r="N119" s="138">
        <f t="shared" si="115"/>
        <v>27151017.550000001</v>
      </c>
      <c r="O119" s="138">
        <f t="shared" si="115"/>
        <v>34898193.859999999</v>
      </c>
      <c r="P119" s="139">
        <f>L119/D119*100</f>
        <v>67.474553337768413</v>
      </c>
      <c r="Q119" s="139">
        <f t="shared" ref="Q119:S119" si="116">M119/E119*100</f>
        <v>50.965407002211819</v>
      </c>
      <c r="R119" s="139">
        <f>N119/F119*100</f>
        <v>95.629112249929562</v>
      </c>
      <c r="S119" s="139">
        <f t="shared" si="116"/>
        <v>80.820102625536379</v>
      </c>
      <c r="T119" s="139">
        <f>L119/H119*100</f>
        <v>4.1656135627813544</v>
      </c>
      <c r="U119" s="139">
        <f>M119/I119*100</f>
        <v>2.97920625193799</v>
      </c>
      <c r="V119" s="139">
        <f>N119/J119*100</f>
        <v>4.3334532848898553</v>
      </c>
      <c r="W119" s="139">
        <f>O119/K119*100</f>
        <v>7.6358307773729015</v>
      </c>
      <c r="X119" s="140"/>
    </row>
    <row r="120" spans="1:24" s="1" customFormat="1" ht="37.5" x14ac:dyDescent="0.3">
      <c r="A120" s="52" t="s">
        <v>21</v>
      </c>
      <c r="B120" s="73" t="s">
        <v>236</v>
      </c>
      <c r="C120" s="53"/>
      <c r="D120" s="53">
        <f>SUM(D121:D124)</f>
        <v>46963674</v>
      </c>
      <c r="E120" s="53">
        <f t="shared" ref="E120:O120" si="117">SUM(E121:E124)</f>
        <v>38917100</v>
      </c>
      <c r="F120" s="53">
        <f t="shared" si="117"/>
        <v>0</v>
      </c>
      <c r="G120" s="53">
        <f t="shared" si="117"/>
        <v>8046574</v>
      </c>
      <c r="H120" s="53">
        <f t="shared" si="117"/>
        <v>137028267</v>
      </c>
      <c r="I120" s="53">
        <f t="shared" si="117"/>
        <v>39323300</v>
      </c>
      <c r="J120" s="53">
        <f t="shared" si="117"/>
        <v>0</v>
      </c>
      <c r="K120" s="53">
        <f t="shared" si="117"/>
        <v>97704967</v>
      </c>
      <c r="L120" s="53">
        <f t="shared" si="117"/>
        <v>3802188.43</v>
      </c>
      <c r="M120" s="53">
        <f t="shared" si="117"/>
        <v>0</v>
      </c>
      <c r="N120" s="53">
        <f t="shared" si="117"/>
        <v>0</v>
      </c>
      <c r="O120" s="53">
        <f t="shared" si="117"/>
        <v>3802188.43</v>
      </c>
      <c r="P120" s="49">
        <f t="shared" ref="P120:P190" si="118">L120/D120*100</f>
        <v>8.0960199791864671</v>
      </c>
      <c r="Q120" s="49">
        <f t="shared" ref="Q120:R189" si="119">M120/E120*100</f>
        <v>0</v>
      </c>
      <c r="R120" s="49"/>
      <c r="S120" s="49">
        <f t="shared" ref="S120:S190" si="120">O120/G120*100</f>
        <v>47.252264504123126</v>
      </c>
      <c r="T120" s="49">
        <f t="shared" ref="T120:T190" si="121">L120/H120*100</f>
        <v>2.7747475124968197</v>
      </c>
      <c r="U120" s="49">
        <f t="shared" ref="U120:U189" si="122">M120/I120*100</f>
        <v>0</v>
      </c>
      <c r="V120" s="49"/>
      <c r="W120" s="49">
        <f t="shared" ref="W120:W190" si="123">O120/K120*100</f>
        <v>3.8914996307199003</v>
      </c>
      <c r="X120" s="21"/>
    </row>
    <row r="121" spans="1:24" s="1" customFormat="1" ht="39.75" customHeight="1" x14ac:dyDescent="0.3">
      <c r="A121" s="102" t="s">
        <v>52</v>
      </c>
      <c r="B121" s="62" t="s">
        <v>322</v>
      </c>
      <c r="C121" s="63" t="s">
        <v>151</v>
      </c>
      <c r="D121" s="49">
        <f>SUM(E121:G121)</f>
        <v>608382</v>
      </c>
      <c r="E121" s="49">
        <v>0</v>
      </c>
      <c r="F121" s="49">
        <v>0</v>
      </c>
      <c r="G121" s="49">
        <v>608382</v>
      </c>
      <c r="H121" s="49">
        <f>SUM(I121:K121)</f>
        <v>7344782</v>
      </c>
      <c r="I121" s="49">
        <v>406200</v>
      </c>
      <c r="J121" s="49">
        <v>0</v>
      </c>
      <c r="K121" s="49">
        <v>6938582</v>
      </c>
      <c r="L121" s="49">
        <f>SUM(M121:O121)</f>
        <v>335000</v>
      </c>
      <c r="M121" s="49">
        <v>0</v>
      </c>
      <c r="N121" s="49">
        <v>0</v>
      </c>
      <c r="O121" s="49">
        <v>335000</v>
      </c>
      <c r="P121" s="49">
        <f t="shared" si="118"/>
        <v>55.064088023643045</v>
      </c>
      <c r="Q121" s="49"/>
      <c r="R121" s="49"/>
      <c r="S121" s="49">
        <f t="shared" si="120"/>
        <v>55.064088023643045</v>
      </c>
      <c r="T121" s="49">
        <f t="shared" si="121"/>
        <v>4.5610611724078396</v>
      </c>
      <c r="U121" s="49">
        <f t="shared" si="122"/>
        <v>0</v>
      </c>
      <c r="V121" s="49"/>
      <c r="W121" s="49">
        <f t="shared" si="123"/>
        <v>4.8280758229851575</v>
      </c>
      <c r="X121" s="21"/>
    </row>
    <row r="122" spans="1:24" s="1" customFormat="1" ht="41.25" customHeight="1" x14ac:dyDescent="0.3">
      <c r="A122" s="102" t="s">
        <v>365</v>
      </c>
      <c r="B122" s="62" t="s">
        <v>344</v>
      </c>
      <c r="C122" s="63" t="s">
        <v>151</v>
      </c>
      <c r="D122" s="64">
        <f>SUM(E122:G122)</f>
        <v>43203604</v>
      </c>
      <c r="E122" s="64">
        <v>38917100</v>
      </c>
      <c r="F122" s="64">
        <v>0</v>
      </c>
      <c r="G122" s="64">
        <v>4286504</v>
      </c>
      <c r="H122" s="49">
        <f t="shared" ref="H122:H124" si="124">SUM(I122:K122)</f>
        <v>123024442</v>
      </c>
      <c r="I122" s="49">
        <v>38917100</v>
      </c>
      <c r="J122" s="49">
        <v>0</v>
      </c>
      <c r="K122" s="49">
        <v>84107342</v>
      </c>
      <c r="L122" s="47">
        <f>SUM(M122:O122)</f>
        <v>3467188.43</v>
      </c>
      <c r="M122" s="19">
        <v>0</v>
      </c>
      <c r="N122" s="19">
        <v>0</v>
      </c>
      <c r="O122" s="47">
        <v>3467188.43</v>
      </c>
      <c r="P122" s="49">
        <f t="shared" si="118"/>
        <v>8.0252296313057592</v>
      </c>
      <c r="Q122" s="49">
        <f t="shared" si="119"/>
        <v>0</v>
      </c>
      <c r="R122" s="49"/>
      <c r="S122" s="49">
        <f t="shared" si="120"/>
        <v>80.886158743815471</v>
      </c>
      <c r="T122" s="49">
        <f t="shared" si="121"/>
        <v>2.818292343890493</v>
      </c>
      <c r="U122" s="49">
        <f t="shared" si="122"/>
        <v>0</v>
      </c>
      <c r="V122" s="49"/>
      <c r="W122" s="49">
        <f t="shared" si="123"/>
        <v>4.1223374173446121</v>
      </c>
      <c r="X122" s="21"/>
    </row>
    <row r="123" spans="1:24" s="1" customFormat="1" ht="63" customHeight="1" x14ac:dyDescent="0.3">
      <c r="A123" s="102" t="s">
        <v>378</v>
      </c>
      <c r="B123" s="62" t="s">
        <v>377</v>
      </c>
      <c r="C123" s="63" t="s">
        <v>3</v>
      </c>
      <c r="D123" s="64">
        <f>SUM(E123:G123)</f>
        <v>0</v>
      </c>
      <c r="E123" s="64">
        <v>0</v>
      </c>
      <c r="F123" s="64">
        <v>0</v>
      </c>
      <c r="G123" s="64">
        <v>0</v>
      </c>
      <c r="H123" s="49">
        <f t="shared" si="124"/>
        <v>3507355</v>
      </c>
      <c r="I123" s="49">
        <v>0</v>
      </c>
      <c r="J123" s="49">
        <v>0</v>
      </c>
      <c r="K123" s="49">
        <v>3507355</v>
      </c>
      <c r="L123" s="47">
        <f>SUM(M123:O123)</f>
        <v>0</v>
      </c>
      <c r="M123" s="19">
        <v>0</v>
      </c>
      <c r="N123" s="19">
        <v>0</v>
      </c>
      <c r="O123" s="47">
        <v>0</v>
      </c>
      <c r="P123" s="49"/>
      <c r="Q123" s="49"/>
      <c r="R123" s="49"/>
      <c r="S123" s="49"/>
      <c r="T123" s="49">
        <f t="shared" si="121"/>
        <v>0</v>
      </c>
      <c r="U123" s="49"/>
      <c r="V123" s="49"/>
      <c r="W123" s="49">
        <f t="shared" si="123"/>
        <v>0</v>
      </c>
      <c r="X123" s="21"/>
    </row>
    <row r="124" spans="1:24" s="1" customFormat="1" ht="63" customHeight="1" x14ac:dyDescent="0.3">
      <c r="A124" s="102" t="s">
        <v>379</v>
      </c>
      <c r="B124" s="62" t="s">
        <v>377</v>
      </c>
      <c r="C124" s="63" t="s">
        <v>151</v>
      </c>
      <c r="D124" s="64">
        <f>SUM(E124:G124)</f>
        <v>3151688</v>
      </c>
      <c r="E124" s="64">
        <v>0</v>
      </c>
      <c r="F124" s="64">
        <v>0</v>
      </c>
      <c r="G124" s="64">
        <v>3151688</v>
      </c>
      <c r="H124" s="49">
        <f t="shared" si="124"/>
        <v>3151688</v>
      </c>
      <c r="I124" s="49">
        <v>0</v>
      </c>
      <c r="J124" s="49">
        <v>0</v>
      </c>
      <c r="K124" s="49">
        <v>3151688</v>
      </c>
      <c r="L124" s="47">
        <f>SUM(M124:O124)</f>
        <v>0</v>
      </c>
      <c r="M124" s="19">
        <v>0</v>
      </c>
      <c r="N124" s="19">
        <v>0</v>
      </c>
      <c r="O124" s="47">
        <v>0</v>
      </c>
      <c r="P124" s="49">
        <f t="shared" si="118"/>
        <v>0</v>
      </c>
      <c r="Q124" s="49"/>
      <c r="R124" s="49"/>
      <c r="S124" s="49">
        <f t="shared" si="120"/>
        <v>0</v>
      </c>
      <c r="T124" s="49">
        <f t="shared" si="121"/>
        <v>0</v>
      </c>
      <c r="U124" s="49"/>
      <c r="V124" s="49"/>
      <c r="W124" s="49">
        <f t="shared" si="123"/>
        <v>0</v>
      </c>
      <c r="X124" s="21"/>
    </row>
    <row r="125" spans="1:24" s="56" customFormat="1" ht="42" customHeight="1" x14ac:dyDescent="0.3">
      <c r="A125" s="52" t="s">
        <v>22</v>
      </c>
      <c r="B125" s="73" t="s">
        <v>237</v>
      </c>
      <c r="C125" s="66"/>
      <c r="D125" s="54">
        <f>SUM(D126:D128)</f>
        <v>80000000</v>
      </c>
      <c r="E125" s="54">
        <f t="shared" ref="E125:O125" si="125">SUM(E126:E128)</f>
        <v>44408000</v>
      </c>
      <c r="F125" s="54">
        <f t="shared" si="125"/>
        <v>28392000</v>
      </c>
      <c r="G125" s="54">
        <f t="shared" si="125"/>
        <v>7200000</v>
      </c>
      <c r="H125" s="54">
        <f t="shared" si="125"/>
        <v>2209567800</v>
      </c>
      <c r="I125" s="54">
        <f t="shared" si="125"/>
        <v>1374792400</v>
      </c>
      <c r="J125" s="54">
        <f t="shared" si="125"/>
        <v>593845000</v>
      </c>
      <c r="K125" s="54">
        <f t="shared" si="125"/>
        <v>240930400</v>
      </c>
      <c r="L125" s="54">
        <f t="shared" si="125"/>
        <v>76503290</v>
      </c>
      <c r="M125" s="54">
        <f t="shared" si="125"/>
        <v>42466976.350000001</v>
      </c>
      <c r="N125" s="54">
        <f t="shared" si="125"/>
        <v>27151017.550000001</v>
      </c>
      <c r="O125" s="54">
        <f t="shared" si="125"/>
        <v>6885296.0999999996</v>
      </c>
      <c r="P125" s="49">
        <f t="shared" si="118"/>
        <v>95.629112500000005</v>
      </c>
      <c r="Q125" s="49">
        <f t="shared" si="119"/>
        <v>95.629112659881116</v>
      </c>
      <c r="R125" s="49">
        <f t="shared" si="119"/>
        <v>95.629112249929562</v>
      </c>
      <c r="S125" s="49">
        <f t="shared" si="120"/>
        <v>95.629112499999991</v>
      </c>
      <c r="T125" s="49">
        <f t="shared" si="121"/>
        <v>3.4623644497353738</v>
      </c>
      <c r="U125" s="49">
        <f t="shared" si="122"/>
        <v>3.088973749782149</v>
      </c>
      <c r="V125" s="49">
        <f t="shared" ref="V125:V176" si="126">N125/J125*100</f>
        <v>4.5720714243615763</v>
      </c>
      <c r="W125" s="49">
        <f t="shared" si="123"/>
        <v>2.8577946577102766</v>
      </c>
      <c r="X125" s="55"/>
    </row>
    <row r="126" spans="1:24" s="1" customFormat="1" ht="42" customHeight="1" x14ac:dyDescent="0.3">
      <c r="A126" s="102" t="s">
        <v>53</v>
      </c>
      <c r="B126" s="62" t="s">
        <v>380</v>
      </c>
      <c r="C126" s="63" t="s">
        <v>150</v>
      </c>
      <c r="D126" s="64">
        <f t="shared" ref="D126:D127" si="127">SUM(E126:G126)</f>
        <v>0</v>
      </c>
      <c r="E126" s="19">
        <v>0</v>
      </c>
      <c r="F126" s="19">
        <v>0</v>
      </c>
      <c r="G126" s="19">
        <v>0</v>
      </c>
      <c r="H126" s="49">
        <f t="shared" ref="H126:H127" si="128">SUM(I126:K126)</f>
        <v>45329900</v>
      </c>
      <c r="I126" s="19">
        <v>0</v>
      </c>
      <c r="J126" s="19">
        <v>0</v>
      </c>
      <c r="K126" s="19">
        <v>45329900</v>
      </c>
      <c r="L126" s="47">
        <f t="shared" ref="L126:L127" si="129">SUM(M126:O126)</f>
        <v>0</v>
      </c>
      <c r="M126" s="19">
        <v>0</v>
      </c>
      <c r="N126" s="19">
        <v>0</v>
      </c>
      <c r="O126" s="19">
        <v>0</v>
      </c>
      <c r="P126" s="49"/>
      <c r="Q126" s="49"/>
      <c r="R126" s="49"/>
      <c r="S126" s="49"/>
      <c r="T126" s="49">
        <f t="shared" si="121"/>
        <v>0</v>
      </c>
      <c r="U126" s="49"/>
      <c r="V126" s="49"/>
      <c r="W126" s="49">
        <f t="shared" si="123"/>
        <v>0</v>
      </c>
      <c r="X126" s="21"/>
    </row>
    <row r="127" spans="1:24" s="1" customFormat="1" ht="63" customHeight="1" x14ac:dyDescent="0.3">
      <c r="A127" s="102" t="s">
        <v>382</v>
      </c>
      <c r="B127" s="62" t="s">
        <v>381</v>
      </c>
      <c r="C127" s="63" t="s">
        <v>150</v>
      </c>
      <c r="D127" s="64">
        <f t="shared" si="127"/>
        <v>0</v>
      </c>
      <c r="E127" s="19">
        <v>0</v>
      </c>
      <c r="F127" s="19">
        <v>0</v>
      </c>
      <c r="G127" s="19">
        <v>0</v>
      </c>
      <c r="H127" s="49">
        <f t="shared" si="128"/>
        <v>900000</v>
      </c>
      <c r="I127" s="19">
        <v>0</v>
      </c>
      <c r="J127" s="19">
        <v>0</v>
      </c>
      <c r="K127" s="19">
        <v>900000</v>
      </c>
      <c r="L127" s="47">
        <f t="shared" si="129"/>
        <v>0</v>
      </c>
      <c r="M127" s="19">
        <v>0</v>
      </c>
      <c r="N127" s="19">
        <v>0</v>
      </c>
      <c r="O127" s="19">
        <v>0</v>
      </c>
      <c r="P127" s="49"/>
      <c r="Q127" s="49"/>
      <c r="R127" s="49"/>
      <c r="S127" s="49"/>
      <c r="T127" s="49">
        <f t="shared" si="121"/>
        <v>0</v>
      </c>
      <c r="U127" s="49"/>
      <c r="V127" s="49"/>
      <c r="W127" s="49">
        <f t="shared" si="123"/>
        <v>0</v>
      </c>
      <c r="X127" s="21"/>
    </row>
    <row r="128" spans="1:24" s="1" customFormat="1" ht="39.75" customHeight="1" x14ac:dyDescent="0.3">
      <c r="A128" s="102" t="s">
        <v>383</v>
      </c>
      <c r="B128" s="62" t="s">
        <v>345</v>
      </c>
      <c r="C128" s="63" t="s">
        <v>150</v>
      </c>
      <c r="D128" s="64">
        <f>SUM(E128:G128)</f>
        <v>80000000</v>
      </c>
      <c r="E128" s="64">
        <v>44408000</v>
      </c>
      <c r="F128" s="64">
        <v>28392000</v>
      </c>
      <c r="G128" s="64">
        <v>7200000</v>
      </c>
      <c r="H128" s="49">
        <f>SUM(I128:K128)</f>
        <v>2163337900</v>
      </c>
      <c r="I128" s="49">
        <v>1374792400</v>
      </c>
      <c r="J128" s="49">
        <v>593845000</v>
      </c>
      <c r="K128" s="49">
        <v>194700500</v>
      </c>
      <c r="L128" s="47">
        <f>SUM(M128:O128)</f>
        <v>76503290</v>
      </c>
      <c r="M128" s="19">
        <v>42466976.350000001</v>
      </c>
      <c r="N128" s="19">
        <v>27151017.550000001</v>
      </c>
      <c r="O128" s="47">
        <v>6885296.0999999996</v>
      </c>
      <c r="P128" s="49">
        <f t="shared" si="118"/>
        <v>95.629112500000005</v>
      </c>
      <c r="Q128" s="49">
        <f t="shared" si="119"/>
        <v>95.629112659881116</v>
      </c>
      <c r="R128" s="49">
        <f t="shared" si="119"/>
        <v>95.629112249929562</v>
      </c>
      <c r="S128" s="49">
        <f t="shared" si="120"/>
        <v>95.629112499999991</v>
      </c>
      <c r="T128" s="49">
        <f t="shared" si="121"/>
        <v>3.5363541682508313</v>
      </c>
      <c r="U128" s="49">
        <f t="shared" si="122"/>
        <v>3.088973749782149</v>
      </c>
      <c r="V128" s="49">
        <f t="shared" si="126"/>
        <v>4.5720714243615763</v>
      </c>
      <c r="W128" s="49">
        <f t="shared" si="123"/>
        <v>3.5363525517397227</v>
      </c>
      <c r="X128" s="51"/>
    </row>
    <row r="129" spans="1:25" s="56" customFormat="1" ht="44.25" customHeight="1" x14ac:dyDescent="0.3">
      <c r="A129" s="52" t="s">
        <v>37</v>
      </c>
      <c r="B129" s="73" t="s">
        <v>238</v>
      </c>
      <c r="C129" s="66"/>
      <c r="D129" s="53">
        <f t="shared" ref="D129:G129" si="130">SUM(D130:D131)</f>
        <v>0</v>
      </c>
      <c r="E129" s="53">
        <f t="shared" si="130"/>
        <v>0</v>
      </c>
      <c r="F129" s="53">
        <f t="shared" si="130"/>
        <v>0</v>
      </c>
      <c r="G129" s="53">
        <f t="shared" si="130"/>
        <v>0</v>
      </c>
      <c r="H129" s="53">
        <f t="shared" ref="H129:K129" si="131">SUM(H130:H131)</f>
        <v>44656800</v>
      </c>
      <c r="I129" s="53">
        <f t="shared" si="131"/>
        <v>11330300</v>
      </c>
      <c r="J129" s="53">
        <f t="shared" si="131"/>
        <v>32699600</v>
      </c>
      <c r="K129" s="53">
        <f t="shared" si="131"/>
        <v>626900</v>
      </c>
      <c r="L129" s="53">
        <f t="shared" ref="L129:O129" si="132">SUM(L130:L131)</f>
        <v>0</v>
      </c>
      <c r="M129" s="53">
        <f t="shared" si="132"/>
        <v>0</v>
      </c>
      <c r="N129" s="53">
        <f t="shared" si="132"/>
        <v>0</v>
      </c>
      <c r="O129" s="53">
        <f t="shared" si="132"/>
        <v>0</v>
      </c>
      <c r="P129" s="49"/>
      <c r="Q129" s="49"/>
      <c r="R129" s="49"/>
      <c r="S129" s="49"/>
      <c r="T129" s="49">
        <f t="shared" si="121"/>
        <v>0</v>
      </c>
      <c r="U129" s="49">
        <f t="shared" si="122"/>
        <v>0</v>
      </c>
      <c r="V129" s="49">
        <f t="shared" si="126"/>
        <v>0</v>
      </c>
      <c r="W129" s="49">
        <f t="shared" si="123"/>
        <v>0</v>
      </c>
      <c r="X129" s="55"/>
    </row>
    <row r="130" spans="1:25" s="1" customFormat="1" ht="57.75" customHeight="1" x14ac:dyDescent="0.3">
      <c r="A130" s="102" t="s">
        <v>61</v>
      </c>
      <c r="B130" s="59" t="s">
        <v>239</v>
      </c>
      <c r="C130" s="63" t="s">
        <v>5</v>
      </c>
      <c r="D130" s="64">
        <f>SUM(E130:G130)</f>
        <v>0</v>
      </c>
      <c r="E130" s="64">
        <v>0</v>
      </c>
      <c r="F130" s="64">
        <v>0</v>
      </c>
      <c r="G130" s="64">
        <v>0</v>
      </c>
      <c r="H130" s="49">
        <f>SUM(I130:K130)</f>
        <v>12537500</v>
      </c>
      <c r="I130" s="49">
        <v>11313200</v>
      </c>
      <c r="J130" s="49">
        <v>597400</v>
      </c>
      <c r="K130" s="49">
        <v>626900</v>
      </c>
      <c r="L130" s="19">
        <f>SUM(M130:O130)</f>
        <v>0</v>
      </c>
      <c r="M130" s="19">
        <v>0</v>
      </c>
      <c r="N130" s="19">
        <v>0</v>
      </c>
      <c r="O130" s="19">
        <v>0</v>
      </c>
      <c r="P130" s="49"/>
      <c r="Q130" s="49"/>
      <c r="R130" s="49"/>
      <c r="S130" s="49"/>
      <c r="T130" s="49">
        <f t="shared" si="121"/>
        <v>0</v>
      </c>
      <c r="U130" s="49">
        <f t="shared" si="122"/>
        <v>0</v>
      </c>
      <c r="V130" s="49">
        <f t="shared" si="126"/>
        <v>0</v>
      </c>
      <c r="W130" s="49">
        <f t="shared" si="123"/>
        <v>0</v>
      </c>
      <c r="X130" s="21"/>
    </row>
    <row r="131" spans="1:25" s="1" customFormat="1" ht="22.5" customHeight="1" x14ac:dyDescent="0.3">
      <c r="A131" s="102" t="s">
        <v>241</v>
      </c>
      <c r="B131" s="59" t="s">
        <v>240</v>
      </c>
      <c r="C131" s="63" t="s">
        <v>3</v>
      </c>
      <c r="D131" s="64">
        <f>SUM(E131:G131)</f>
        <v>0</v>
      </c>
      <c r="E131" s="64">
        <v>0</v>
      </c>
      <c r="F131" s="64">
        <v>0</v>
      </c>
      <c r="G131" s="64">
        <v>0</v>
      </c>
      <c r="H131" s="49">
        <f>SUM(I131:K131)</f>
        <v>32119300</v>
      </c>
      <c r="I131" s="49">
        <v>17100</v>
      </c>
      <c r="J131" s="49">
        <v>32102200</v>
      </c>
      <c r="K131" s="49">
        <v>0</v>
      </c>
      <c r="L131" s="19">
        <f>SUM(M131:O131)</f>
        <v>0</v>
      </c>
      <c r="M131" s="19">
        <v>0</v>
      </c>
      <c r="N131" s="19">
        <v>0</v>
      </c>
      <c r="O131" s="19">
        <v>0</v>
      </c>
      <c r="P131" s="49"/>
      <c r="Q131" s="49"/>
      <c r="R131" s="49"/>
      <c r="S131" s="49"/>
      <c r="T131" s="49">
        <f t="shared" si="121"/>
        <v>0</v>
      </c>
      <c r="U131" s="49">
        <f t="shared" si="122"/>
        <v>0</v>
      </c>
      <c r="V131" s="49">
        <f t="shared" si="126"/>
        <v>0</v>
      </c>
      <c r="W131" s="49"/>
      <c r="X131" s="59"/>
    </row>
    <row r="132" spans="1:25" s="56" customFormat="1" ht="37.5" x14ac:dyDescent="0.3">
      <c r="A132" s="52" t="s">
        <v>242</v>
      </c>
      <c r="B132" s="58" t="s">
        <v>45</v>
      </c>
      <c r="C132" s="54"/>
      <c r="D132" s="54">
        <f t="shared" ref="D132:O132" si="133">SUM(D133:D133)</f>
        <v>27933517</v>
      </c>
      <c r="E132" s="54">
        <f t="shared" si="133"/>
        <v>0</v>
      </c>
      <c r="F132" s="54">
        <f t="shared" si="133"/>
        <v>0</v>
      </c>
      <c r="G132" s="54">
        <f t="shared" si="133"/>
        <v>27933517</v>
      </c>
      <c r="H132" s="54">
        <f t="shared" si="133"/>
        <v>117769782</v>
      </c>
      <c r="I132" s="54">
        <f t="shared" si="133"/>
        <v>0</v>
      </c>
      <c r="J132" s="54">
        <f t="shared" si="133"/>
        <v>0</v>
      </c>
      <c r="K132" s="54">
        <f t="shared" si="133"/>
        <v>117769782</v>
      </c>
      <c r="L132" s="54">
        <f t="shared" si="133"/>
        <v>24210709.329999998</v>
      </c>
      <c r="M132" s="54">
        <f t="shared" si="133"/>
        <v>0</v>
      </c>
      <c r="N132" s="54">
        <f t="shared" si="133"/>
        <v>0</v>
      </c>
      <c r="O132" s="54">
        <f t="shared" si="133"/>
        <v>24210709.329999998</v>
      </c>
      <c r="P132" s="49">
        <f t="shared" si="118"/>
        <v>86.672613870999484</v>
      </c>
      <c r="Q132" s="49"/>
      <c r="R132" s="49"/>
      <c r="S132" s="49">
        <f t="shared" si="120"/>
        <v>86.672613870999484</v>
      </c>
      <c r="T132" s="49">
        <f t="shared" si="121"/>
        <v>20.557658270947634</v>
      </c>
      <c r="U132" s="49"/>
      <c r="V132" s="49"/>
      <c r="W132" s="49">
        <f t="shared" si="123"/>
        <v>20.557658270947634</v>
      </c>
      <c r="X132" s="55"/>
    </row>
    <row r="133" spans="1:25" s="1" customFormat="1" ht="23.25" customHeight="1" x14ac:dyDescent="0.3">
      <c r="A133" s="102" t="s">
        <v>243</v>
      </c>
      <c r="B133" s="59" t="s">
        <v>211</v>
      </c>
      <c r="C133" s="63" t="s">
        <v>151</v>
      </c>
      <c r="D133" s="64">
        <f>SUM(E133:G133)</f>
        <v>27933517</v>
      </c>
      <c r="E133" s="64">
        <v>0</v>
      </c>
      <c r="F133" s="64">
        <v>0</v>
      </c>
      <c r="G133" s="64">
        <v>27933517</v>
      </c>
      <c r="H133" s="49">
        <f>SUM(I133:K133)</f>
        <v>117769782</v>
      </c>
      <c r="I133" s="49">
        <v>0</v>
      </c>
      <c r="J133" s="49">
        <v>0</v>
      </c>
      <c r="K133" s="49">
        <v>117769782</v>
      </c>
      <c r="L133" s="19">
        <f>SUM(M133:O133)</f>
        <v>24210709.329999998</v>
      </c>
      <c r="M133" s="19">
        <v>0</v>
      </c>
      <c r="N133" s="19">
        <v>0</v>
      </c>
      <c r="O133" s="19">
        <v>24210709.329999998</v>
      </c>
      <c r="P133" s="49">
        <f t="shared" si="118"/>
        <v>86.672613870999484</v>
      </c>
      <c r="Q133" s="49"/>
      <c r="R133" s="49"/>
      <c r="S133" s="49">
        <f t="shared" si="120"/>
        <v>86.672613870999484</v>
      </c>
      <c r="T133" s="49">
        <f t="shared" si="121"/>
        <v>20.557658270947634</v>
      </c>
      <c r="U133" s="49"/>
      <c r="V133" s="49"/>
      <c r="W133" s="49">
        <f t="shared" si="123"/>
        <v>20.557658270947634</v>
      </c>
      <c r="X133" s="21"/>
    </row>
    <row r="134" spans="1:25" s="141" customFormat="1" ht="66" customHeight="1" x14ac:dyDescent="0.3">
      <c r="A134" s="134" t="s">
        <v>82</v>
      </c>
      <c r="B134" s="200" t="s">
        <v>297</v>
      </c>
      <c r="C134" s="200"/>
      <c r="D134" s="138">
        <f t="shared" ref="D134:O134" si="134">D135+D140</f>
        <v>581933</v>
      </c>
      <c r="E134" s="138">
        <f t="shared" si="134"/>
        <v>0</v>
      </c>
      <c r="F134" s="138">
        <f t="shared" si="134"/>
        <v>0</v>
      </c>
      <c r="G134" s="138">
        <f t="shared" si="134"/>
        <v>581933</v>
      </c>
      <c r="H134" s="138">
        <f t="shared" si="134"/>
        <v>8871218</v>
      </c>
      <c r="I134" s="138">
        <f t="shared" si="134"/>
        <v>96400</v>
      </c>
      <c r="J134" s="138">
        <f t="shared" si="134"/>
        <v>0</v>
      </c>
      <c r="K134" s="138">
        <f t="shared" si="134"/>
        <v>8774818</v>
      </c>
      <c r="L134" s="138">
        <f t="shared" si="134"/>
        <v>262004.64</v>
      </c>
      <c r="M134" s="138">
        <f t="shared" si="134"/>
        <v>0</v>
      </c>
      <c r="N134" s="138">
        <f t="shared" si="134"/>
        <v>0</v>
      </c>
      <c r="O134" s="138">
        <f t="shared" si="134"/>
        <v>262004.64</v>
      </c>
      <c r="P134" s="139">
        <f t="shared" si="118"/>
        <v>45.023162460283231</v>
      </c>
      <c r="Q134" s="139"/>
      <c r="R134" s="139"/>
      <c r="S134" s="139">
        <f t="shared" si="120"/>
        <v>45.023162460283231</v>
      </c>
      <c r="T134" s="139">
        <f t="shared" si="121"/>
        <v>2.9534235321463189</v>
      </c>
      <c r="U134" s="139">
        <f t="shared" si="122"/>
        <v>0</v>
      </c>
      <c r="V134" s="139"/>
      <c r="W134" s="139">
        <f t="shared" si="123"/>
        <v>2.9858697923991131</v>
      </c>
      <c r="X134" s="142">
        <f>T134/H134*100</f>
        <v>3.3292198795546667E-5</v>
      </c>
    </row>
    <row r="135" spans="1:25" s="56" customFormat="1" ht="27" customHeight="1" x14ac:dyDescent="0.3">
      <c r="A135" s="52" t="s">
        <v>83</v>
      </c>
      <c r="B135" s="73" t="s">
        <v>57</v>
      </c>
      <c r="C135" s="66"/>
      <c r="D135" s="53">
        <f>SUM(D136:D139)</f>
        <v>508533</v>
      </c>
      <c r="E135" s="53">
        <f t="shared" ref="E135:O135" si="135">SUM(E136:E139)</f>
        <v>0</v>
      </c>
      <c r="F135" s="53">
        <f t="shared" si="135"/>
        <v>0</v>
      </c>
      <c r="G135" s="53">
        <f t="shared" si="135"/>
        <v>508533</v>
      </c>
      <c r="H135" s="53">
        <f t="shared" si="135"/>
        <v>8446318</v>
      </c>
      <c r="I135" s="53">
        <f t="shared" si="135"/>
        <v>96400</v>
      </c>
      <c r="J135" s="53">
        <f t="shared" si="135"/>
        <v>0</v>
      </c>
      <c r="K135" s="53">
        <f t="shared" si="135"/>
        <v>8349918</v>
      </c>
      <c r="L135" s="53">
        <f t="shared" si="135"/>
        <v>253004.64</v>
      </c>
      <c r="M135" s="53">
        <f t="shared" si="135"/>
        <v>0</v>
      </c>
      <c r="N135" s="53">
        <f t="shared" si="135"/>
        <v>0</v>
      </c>
      <c r="O135" s="53">
        <f t="shared" si="135"/>
        <v>253004.64</v>
      </c>
      <c r="P135" s="49">
        <f t="shared" si="118"/>
        <v>49.751862710974507</v>
      </c>
      <c r="Q135" s="49"/>
      <c r="R135" s="49"/>
      <c r="S135" s="49">
        <f t="shared" si="120"/>
        <v>49.751862710974507</v>
      </c>
      <c r="T135" s="49">
        <f t="shared" si="121"/>
        <v>2.9954429847419908</v>
      </c>
      <c r="U135" s="49">
        <f t="shared" si="122"/>
        <v>0</v>
      </c>
      <c r="V135" s="49"/>
      <c r="W135" s="49">
        <f t="shared" si="123"/>
        <v>3.030025444561252</v>
      </c>
      <c r="X135" s="55"/>
    </row>
    <row r="136" spans="1:25" s="1" customFormat="1" ht="24.75" customHeight="1" x14ac:dyDescent="0.3">
      <c r="A136" s="102" t="s">
        <v>156</v>
      </c>
      <c r="B136" s="62" t="s">
        <v>137</v>
      </c>
      <c r="C136" s="63" t="s">
        <v>28</v>
      </c>
      <c r="D136" s="64">
        <f>SUM(E136:G136)</f>
        <v>0</v>
      </c>
      <c r="E136" s="64">
        <v>0</v>
      </c>
      <c r="F136" s="64">
        <v>0</v>
      </c>
      <c r="G136" s="64">
        <v>0</v>
      </c>
      <c r="H136" s="49">
        <f>SUM(I136:K136)</f>
        <v>137800</v>
      </c>
      <c r="I136" s="49">
        <v>96400</v>
      </c>
      <c r="J136" s="49">
        <v>0</v>
      </c>
      <c r="K136" s="49">
        <v>41400</v>
      </c>
      <c r="L136" s="50">
        <f>SUM(M136:O136)</f>
        <v>0</v>
      </c>
      <c r="M136" s="50">
        <v>0</v>
      </c>
      <c r="N136" s="50">
        <v>0</v>
      </c>
      <c r="O136" s="50">
        <v>0</v>
      </c>
      <c r="P136" s="49"/>
      <c r="Q136" s="49"/>
      <c r="R136" s="49"/>
      <c r="S136" s="49"/>
      <c r="T136" s="49">
        <f t="shared" si="121"/>
        <v>0</v>
      </c>
      <c r="U136" s="49">
        <f t="shared" si="122"/>
        <v>0</v>
      </c>
      <c r="V136" s="49"/>
      <c r="W136" s="49">
        <f t="shared" si="123"/>
        <v>0</v>
      </c>
      <c r="X136" s="59"/>
    </row>
    <row r="137" spans="1:25" s="1" customFormat="1" ht="116.25" customHeight="1" x14ac:dyDescent="0.3">
      <c r="A137" s="111" t="s">
        <v>84</v>
      </c>
      <c r="B137" s="104" t="s">
        <v>188</v>
      </c>
      <c r="C137" s="63" t="s">
        <v>3</v>
      </c>
      <c r="D137" s="64">
        <f>SUM(E137:G137)</f>
        <v>508533</v>
      </c>
      <c r="E137" s="64">
        <v>0</v>
      </c>
      <c r="F137" s="64">
        <v>0</v>
      </c>
      <c r="G137" s="64">
        <v>508533</v>
      </c>
      <c r="H137" s="49">
        <f>SUM(I137:K137)</f>
        <v>3006735</v>
      </c>
      <c r="I137" s="49">
        <v>0</v>
      </c>
      <c r="J137" s="49">
        <v>0</v>
      </c>
      <c r="K137" s="49">
        <v>3006735</v>
      </c>
      <c r="L137" s="50">
        <f>SUM(M137:O137)</f>
        <v>253004.64</v>
      </c>
      <c r="M137" s="50">
        <v>0</v>
      </c>
      <c r="N137" s="50">
        <v>0</v>
      </c>
      <c r="O137" s="50">
        <v>253004.64</v>
      </c>
      <c r="P137" s="49">
        <f t="shared" si="118"/>
        <v>49.751862710974507</v>
      </c>
      <c r="Q137" s="49"/>
      <c r="R137" s="49"/>
      <c r="S137" s="49">
        <f t="shared" si="120"/>
        <v>49.751862710974507</v>
      </c>
      <c r="T137" s="49">
        <f t="shared" si="121"/>
        <v>8.4145972292204014</v>
      </c>
      <c r="U137" s="49"/>
      <c r="V137" s="49"/>
      <c r="W137" s="49">
        <f t="shared" si="123"/>
        <v>8.4145972292204014</v>
      </c>
      <c r="X137" s="59"/>
      <c r="Y137" s="85"/>
    </row>
    <row r="138" spans="1:25" s="1" customFormat="1" ht="66" customHeight="1" x14ac:dyDescent="0.3">
      <c r="A138" s="102" t="s">
        <v>386</v>
      </c>
      <c r="B138" s="104" t="s">
        <v>384</v>
      </c>
      <c r="C138" s="63" t="s">
        <v>28</v>
      </c>
      <c r="D138" s="64">
        <f t="shared" ref="D138:D139" si="136">SUM(E138:G138)</f>
        <v>0</v>
      </c>
      <c r="E138" s="64">
        <v>0</v>
      </c>
      <c r="F138" s="64">
        <v>0</v>
      </c>
      <c r="G138" s="64">
        <v>0</v>
      </c>
      <c r="H138" s="49">
        <f t="shared" ref="H138:H139" si="137">SUM(I138:K138)</f>
        <v>44265</v>
      </c>
      <c r="I138" s="49">
        <v>0</v>
      </c>
      <c r="J138" s="49">
        <v>0</v>
      </c>
      <c r="K138" s="49">
        <v>44265</v>
      </c>
      <c r="L138" s="50">
        <f t="shared" ref="L138:L139" si="138">SUM(M138:O138)</f>
        <v>0</v>
      </c>
      <c r="M138" s="50">
        <v>0</v>
      </c>
      <c r="N138" s="50">
        <v>0</v>
      </c>
      <c r="O138" s="50">
        <v>0</v>
      </c>
      <c r="P138" s="49"/>
      <c r="Q138" s="49"/>
      <c r="R138" s="49"/>
      <c r="S138" s="49"/>
      <c r="T138" s="49">
        <f t="shared" si="121"/>
        <v>0</v>
      </c>
      <c r="U138" s="49"/>
      <c r="V138" s="49"/>
      <c r="W138" s="49">
        <f t="shared" si="123"/>
        <v>0</v>
      </c>
      <c r="X138" s="59"/>
      <c r="Y138" s="85"/>
    </row>
    <row r="139" spans="1:25" s="1" customFormat="1" ht="43.5" customHeight="1" x14ac:dyDescent="0.3">
      <c r="A139" s="111" t="s">
        <v>387</v>
      </c>
      <c r="B139" s="104" t="s">
        <v>385</v>
      </c>
      <c r="C139" s="63" t="s">
        <v>150</v>
      </c>
      <c r="D139" s="64">
        <f t="shared" si="136"/>
        <v>0</v>
      </c>
      <c r="E139" s="64">
        <v>0</v>
      </c>
      <c r="F139" s="64">
        <v>0</v>
      </c>
      <c r="G139" s="64">
        <v>0</v>
      </c>
      <c r="H139" s="49">
        <f t="shared" si="137"/>
        <v>5257518</v>
      </c>
      <c r="I139" s="49">
        <v>0</v>
      </c>
      <c r="J139" s="49">
        <v>0</v>
      </c>
      <c r="K139" s="49">
        <v>5257518</v>
      </c>
      <c r="L139" s="50">
        <f t="shared" si="138"/>
        <v>0</v>
      </c>
      <c r="M139" s="50">
        <v>0</v>
      </c>
      <c r="N139" s="50">
        <v>0</v>
      </c>
      <c r="O139" s="50">
        <v>0</v>
      </c>
      <c r="P139" s="49"/>
      <c r="Q139" s="49"/>
      <c r="R139" s="49"/>
      <c r="S139" s="49"/>
      <c r="T139" s="49">
        <f t="shared" si="121"/>
        <v>0</v>
      </c>
      <c r="U139" s="49"/>
      <c r="V139" s="49"/>
      <c r="W139" s="49">
        <f t="shared" si="123"/>
        <v>0</v>
      </c>
      <c r="X139" s="59"/>
      <c r="Y139" s="85"/>
    </row>
    <row r="140" spans="1:25" s="56" customFormat="1" ht="42" customHeight="1" x14ac:dyDescent="0.3">
      <c r="A140" s="86" t="s">
        <v>288</v>
      </c>
      <c r="B140" s="87" t="s">
        <v>287</v>
      </c>
      <c r="C140" s="66"/>
      <c r="D140" s="53">
        <f>D141+D142+D143</f>
        <v>73400</v>
      </c>
      <c r="E140" s="53">
        <f t="shared" ref="E140:O140" si="139">E141+E142+E143</f>
        <v>0</v>
      </c>
      <c r="F140" s="53">
        <f t="shared" si="139"/>
        <v>0</v>
      </c>
      <c r="G140" s="53">
        <f t="shared" si="139"/>
        <v>73400</v>
      </c>
      <c r="H140" s="53">
        <f t="shared" si="139"/>
        <v>424900</v>
      </c>
      <c r="I140" s="53">
        <f t="shared" si="139"/>
        <v>0</v>
      </c>
      <c r="J140" s="53">
        <f t="shared" si="139"/>
        <v>0</v>
      </c>
      <c r="K140" s="53">
        <f t="shared" si="139"/>
        <v>424900</v>
      </c>
      <c r="L140" s="53">
        <f t="shared" si="139"/>
        <v>9000</v>
      </c>
      <c r="M140" s="53">
        <f t="shared" si="139"/>
        <v>0</v>
      </c>
      <c r="N140" s="53">
        <f t="shared" si="139"/>
        <v>0</v>
      </c>
      <c r="O140" s="53">
        <f t="shared" si="139"/>
        <v>9000</v>
      </c>
      <c r="P140" s="49">
        <f t="shared" si="118"/>
        <v>12.26158038147139</v>
      </c>
      <c r="Q140" s="49"/>
      <c r="R140" s="49"/>
      <c r="S140" s="49">
        <f t="shared" si="120"/>
        <v>12.26158038147139</v>
      </c>
      <c r="T140" s="49">
        <f t="shared" si="121"/>
        <v>2.1181454459872913</v>
      </c>
      <c r="U140" s="49"/>
      <c r="V140" s="49"/>
      <c r="W140" s="49">
        <f t="shared" si="123"/>
        <v>2.1181454459872913</v>
      </c>
      <c r="X140" s="58"/>
      <c r="Y140" s="88"/>
    </row>
    <row r="141" spans="1:25" s="1" customFormat="1" ht="37.5" customHeight="1" x14ac:dyDescent="0.3">
      <c r="A141" s="111" t="s">
        <v>290</v>
      </c>
      <c r="B141" s="113" t="s">
        <v>346</v>
      </c>
      <c r="C141" s="63" t="s">
        <v>28</v>
      </c>
      <c r="D141" s="64">
        <f>SUM(E141:G141)</f>
        <v>73400</v>
      </c>
      <c r="E141" s="64">
        <v>0</v>
      </c>
      <c r="F141" s="64">
        <v>0</v>
      </c>
      <c r="G141" s="64">
        <v>73400</v>
      </c>
      <c r="H141" s="49">
        <f>SUM(I141:K141)</f>
        <v>177200</v>
      </c>
      <c r="I141" s="49">
        <v>0</v>
      </c>
      <c r="J141" s="49">
        <v>0</v>
      </c>
      <c r="K141" s="49">
        <v>177200</v>
      </c>
      <c r="L141" s="50">
        <f>SUM(M141:O141)</f>
        <v>9000</v>
      </c>
      <c r="M141" s="50">
        <v>0</v>
      </c>
      <c r="N141" s="50">
        <v>0</v>
      </c>
      <c r="O141" s="50">
        <v>9000</v>
      </c>
      <c r="P141" s="49">
        <f t="shared" si="118"/>
        <v>12.26158038147139</v>
      </c>
      <c r="Q141" s="49"/>
      <c r="R141" s="49"/>
      <c r="S141" s="49">
        <f t="shared" si="120"/>
        <v>12.26158038147139</v>
      </c>
      <c r="T141" s="49">
        <f t="shared" si="121"/>
        <v>5.0790067720090297</v>
      </c>
      <c r="U141" s="49"/>
      <c r="V141" s="49"/>
      <c r="W141" s="49">
        <f t="shared" si="123"/>
        <v>5.0790067720090297</v>
      </c>
      <c r="X141" s="59"/>
      <c r="Y141" s="85"/>
    </row>
    <row r="142" spans="1:25" s="1" customFormat="1" ht="42" customHeight="1" x14ac:dyDescent="0.3">
      <c r="A142" s="111" t="s">
        <v>348</v>
      </c>
      <c r="B142" s="113" t="s">
        <v>289</v>
      </c>
      <c r="C142" s="63" t="s">
        <v>6</v>
      </c>
      <c r="D142" s="64">
        <f t="shared" ref="D142:D143" si="140">SUM(E142:G142)</f>
        <v>0</v>
      </c>
      <c r="E142" s="64">
        <v>0</v>
      </c>
      <c r="F142" s="64">
        <v>0</v>
      </c>
      <c r="G142" s="64">
        <v>0</v>
      </c>
      <c r="H142" s="49">
        <f t="shared" ref="H142:H143" si="141">SUM(I142:K142)</f>
        <v>126443</v>
      </c>
      <c r="I142" s="49">
        <v>0</v>
      </c>
      <c r="J142" s="49">
        <v>0</v>
      </c>
      <c r="K142" s="49">
        <v>126443</v>
      </c>
      <c r="L142" s="50">
        <f>SUM(M142:O142)</f>
        <v>0</v>
      </c>
      <c r="M142" s="50">
        <v>0</v>
      </c>
      <c r="N142" s="50">
        <v>0</v>
      </c>
      <c r="O142" s="50">
        <v>0</v>
      </c>
      <c r="P142" s="49"/>
      <c r="Q142" s="49"/>
      <c r="R142" s="49"/>
      <c r="S142" s="49"/>
      <c r="T142" s="49">
        <f t="shared" si="121"/>
        <v>0</v>
      </c>
      <c r="U142" s="49"/>
      <c r="V142" s="49"/>
      <c r="W142" s="49">
        <f t="shared" si="123"/>
        <v>0</v>
      </c>
      <c r="X142" s="59"/>
      <c r="Y142" s="85"/>
    </row>
    <row r="143" spans="1:25" s="1" customFormat="1" ht="60.75" customHeight="1" x14ac:dyDescent="0.3">
      <c r="A143" s="111" t="s">
        <v>349</v>
      </c>
      <c r="B143" s="113" t="s">
        <v>347</v>
      </c>
      <c r="C143" s="63" t="s">
        <v>28</v>
      </c>
      <c r="D143" s="64">
        <f t="shared" si="140"/>
        <v>0</v>
      </c>
      <c r="E143" s="64">
        <v>0</v>
      </c>
      <c r="F143" s="64">
        <v>0</v>
      </c>
      <c r="G143" s="64">
        <v>0</v>
      </c>
      <c r="H143" s="49">
        <f t="shared" si="141"/>
        <v>121257</v>
      </c>
      <c r="I143" s="49">
        <v>0</v>
      </c>
      <c r="J143" s="49">
        <v>0</v>
      </c>
      <c r="K143" s="49">
        <v>121257</v>
      </c>
      <c r="L143" s="50">
        <f>SUM(M143:O143)</f>
        <v>0</v>
      </c>
      <c r="M143" s="50">
        <v>0</v>
      </c>
      <c r="N143" s="50">
        <v>0</v>
      </c>
      <c r="O143" s="50">
        <v>0</v>
      </c>
      <c r="P143" s="49"/>
      <c r="Q143" s="49"/>
      <c r="R143" s="49"/>
      <c r="S143" s="49"/>
      <c r="T143" s="49">
        <f t="shared" si="121"/>
        <v>0</v>
      </c>
      <c r="U143" s="49"/>
      <c r="V143" s="49"/>
      <c r="W143" s="49">
        <f t="shared" si="123"/>
        <v>0</v>
      </c>
      <c r="X143" s="59"/>
      <c r="Y143" s="85"/>
    </row>
    <row r="144" spans="1:25" s="1" customFormat="1" ht="45.75" customHeight="1" x14ac:dyDescent="0.3">
      <c r="A144" s="52" t="s">
        <v>85</v>
      </c>
      <c r="B144" s="199" t="s">
        <v>246</v>
      </c>
      <c r="C144" s="199"/>
      <c r="D144" s="53">
        <f t="shared" ref="D144:O144" si="142">D145+D149</f>
        <v>238500</v>
      </c>
      <c r="E144" s="53">
        <f t="shared" si="142"/>
        <v>33600</v>
      </c>
      <c r="F144" s="53">
        <f t="shared" si="142"/>
        <v>0</v>
      </c>
      <c r="G144" s="53">
        <f t="shared" si="142"/>
        <v>204900</v>
      </c>
      <c r="H144" s="53">
        <f t="shared" si="142"/>
        <v>660000</v>
      </c>
      <c r="I144" s="53">
        <f t="shared" si="142"/>
        <v>106700</v>
      </c>
      <c r="J144" s="53">
        <f t="shared" si="142"/>
        <v>0</v>
      </c>
      <c r="K144" s="53">
        <f t="shared" si="142"/>
        <v>553300</v>
      </c>
      <c r="L144" s="53">
        <f t="shared" si="142"/>
        <v>238494</v>
      </c>
      <c r="M144" s="53">
        <f t="shared" si="142"/>
        <v>33600</v>
      </c>
      <c r="N144" s="53">
        <f t="shared" si="142"/>
        <v>0</v>
      </c>
      <c r="O144" s="53">
        <f t="shared" si="142"/>
        <v>204894</v>
      </c>
      <c r="P144" s="49">
        <f t="shared" si="118"/>
        <v>99.997484276729566</v>
      </c>
      <c r="Q144" s="49">
        <f t="shared" si="119"/>
        <v>100</v>
      </c>
      <c r="R144" s="49"/>
      <c r="S144" s="49">
        <f t="shared" si="120"/>
        <v>99.997071742313324</v>
      </c>
      <c r="T144" s="49">
        <f t="shared" si="121"/>
        <v>36.135454545454543</v>
      </c>
      <c r="U144" s="49">
        <f t="shared" si="122"/>
        <v>31.490159325210872</v>
      </c>
      <c r="V144" s="49"/>
      <c r="W144" s="49">
        <f t="shared" si="123"/>
        <v>37.031266943791799</v>
      </c>
      <c r="X144" s="21"/>
    </row>
    <row r="145" spans="1:24" s="1" customFormat="1" ht="122.25" customHeight="1" x14ac:dyDescent="0.3">
      <c r="A145" s="86" t="s">
        <v>86</v>
      </c>
      <c r="B145" s="89" t="s">
        <v>306</v>
      </c>
      <c r="C145" s="125"/>
      <c r="D145" s="53">
        <f t="shared" ref="D145:O145" si="143">SUM(D146:D148)</f>
        <v>104500</v>
      </c>
      <c r="E145" s="53">
        <f t="shared" si="143"/>
        <v>0</v>
      </c>
      <c r="F145" s="53">
        <f t="shared" si="143"/>
        <v>0</v>
      </c>
      <c r="G145" s="53">
        <f t="shared" si="143"/>
        <v>104500</v>
      </c>
      <c r="H145" s="53">
        <f t="shared" si="143"/>
        <v>260150</v>
      </c>
      <c r="I145" s="53">
        <f t="shared" si="143"/>
        <v>26700</v>
      </c>
      <c r="J145" s="53">
        <f t="shared" si="143"/>
        <v>0</v>
      </c>
      <c r="K145" s="53">
        <f t="shared" si="143"/>
        <v>233450</v>
      </c>
      <c r="L145" s="53">
        <f t="shared" si="143"/>
        <v>104494</v>
      </c>
      <c r="M145" s="53">
        <f t="shared" si="143"/>
        <v>0</v>
      </c>
      <c r="N145" s="53">
        <f t="shared" si="143"/>
        <v>0</v>
      </c>
      <c r="O145" s="53">
        <f t="shared" si="143"/>
        <v>104494</v>
      </c>
      <c r="P145" s="49">
        <f t="shared" si="118"/>
        <v>99.994258373205753</v>
      </c>
      <c r="Q145" s="49"/>
      <c r="R145" s="49"/>
      <c r="S145" s="49">
        <f t="shared" si="120"/>
        <v>99.994258373205753</v>
      </c>
      <c r="T145" s="49">
        <f t="shared" si="121"/>
        <v>40.166826830674616</v>
      </c>
      <c r="U145" s="49">
        <f t="shared" si="122"/>
        <v>0</v>
      </c>
      <c r="V145" s="49"/>
      <c r="W145" s="49">
        <f t="shared" si="123"/>
        <v>44.760762475904905</v>
      </c>
      <c r="X145" s="21"/>
    </row>
    <row r="146" spans="1:24" s="1" customFormat="1" ht="42.75" customHeight="1" x14ac:dyDescent="0.3">
      <c r="A146" s="111" t="s">
        <v>308</v>
      </c>
      <c r="B146" s="90" t="s">
        <v>307</v>
      </c>
      <c r="C146" s="91" t="s">
        <v>5</v>
      </c>
      <c r="D146" s="49">
        <f>SUM(E146:G146)</f>
        <v>0</v>
      </c>
      <c r="E146" s="49">
        <v>0</v>
      </c>
      <c r="F146" s="49">
        <v>0</v>
      </c>
      <c r="G146" s="49">
        <v>0</v>
      </c>
      <c r="H146" s="49">
        <f>SUM(I146:K146)</f>
        <v>66750</v>
      </c>
      <c r="I146" s="49">
        <v>26700</v>
      </c>
      <c r="J146" s="49">
        <v>0</v>
      </c>
      <c r="K146" s="49">
        <v>40050</v>
      </c>
      <c r="L146" s="49">
        <f>SUM(M146:O146)</f>
        <v>0</v>
      </c>
      <c r="M146" s="49">
        <v>0</v>
      </c>
      <c r="N146" s="49">
        <v>0</v>
      </c>
      <c r="O146" s="49">
        <v>0</v>
      </c>
      <c r="P146" s="49"/>
      <c r="Q146" s="49"/>
      <c r="R146" s="49"/>
      <c r="S146" s="49"/>
      <c r="T146" s="49">
        <f t="shared" si="121"/>
        <v>0</v>
      </c>
      <c r="U146" s="49">
        <f t="shared" si="122"/>
        <v>0</v>
      </c>
      <c r="V146" s="49"/>
      <c r="W146" s="49">
        <f t="shared" si="123"/>
        <v>0</v>
      </c>
      <c r="X146" s="21"/>
    </row>
    <row r="147" spans="1:24" s="1" customFormat="1" ht="23.25" customHeight="1" x14ac:dyDescent="0.3">
      <c r="A147" s="102" t="s">
        <v>310</v>
      </c>
      <c r="B147" s="62" t="s">
        <v>309</v>
      </c>
      <c r="C147" s="18" t="s">
        <v>157</v>
      </c>
      <c r="D147" s="45">
        <f>SUM(E147:G147)</f>
        <v>0</v>
      </c>
      <c r="E147" s="45">
        <v>0</v>
      </c>
      <c r="F147" s="45">
        <v>0</v>
      </c>
      <c r="G147" s="45">
        <v>0</v>
      </c>
      <c r="H147" s="19">
        <f>SUM(I147:K147)</f>
        <v>88900</v>
      </c>
      <c r="I147" s="19">
        <v>0</v>
      </c>
      <c r="J147" s="19">
        <v>0</v>
      </c>
      <c r="K147" s="19">
        <v>88900</v>
      </c>
      <c r="L147" s="49">
        <f>SUM(M147:O147)</f>
        <v>0</v>
      </c>
      <c r="M147" s="49">
        <v>0</v>
      </c>
      <c r="N147" s="49">
        <v>0</v>
      </c>
      <c r="O147" s="49">
        <v>0</v>
      </c>
      <c r="P147" s="49"/>
      <c r="Q147" s="49"/>
      <c r="R147" s="49"/>
      <c r="S147" s="49"/>
      <c r="T147" s="49">
        <f t="shared" si="121"/>
        <v>0</v>
      </c>
      <c r="U147" s="49"/>
      <c r="V147" s="49"/>
      <c r="W147" s="49">
        <f t="shared" si="123"/>
        <v>0</v>
      </c>
      <c r="X147" s="21"/>
    </row>
    <row r="148" spans="1:24" s="1" customFormat="1" ht="37.5" x14ac:dyDescent="0.3">
      <c r="A148" s="102" t="s">
        <v>311</v>
      </c>
      <c r="B148" s="114" t="s">
        <v>312</v>
      </c>
      <c r="C148" s="63" t="s">
        <v>28</v>
      </c>
      <c r="D148" s="45">
        <f>SUM(E148:G148)</f>
        <v>104500</v>
      </c>
      <c r="E148" s="45">
        <v>0</v>
      </c>
      <c r="F148" s="45">
        <v>0</v>
      </c>
      <c r="G148" s="45">
        <v>104500</v>
      </c>
      <c r="H148" s="19">
        <f>SUM(I148:K148)</f>
        <v>104500</v>
      </c>
      <c r="I148" s="19">
        <v>0</v>
      </c>
      <c r="J148" s="19">
        <v>0</v>
      </c>
      <c r="K148" s="19">
        <v>104500</v>
      </c>
      <c r="L148" s="49">
        <f>SUM(M148:O148)</f>
        <v>104494</v>
      </c>
      <c r="M148" s="49">
        <v>0</v>
      </c>
      <c r="N148" s="49">
        <v>0</v>
      </c>
      <c r="O148" s="49">
        <v>104494</v>
      </c>
      <c r="P148" s="49">
        <f t="shared" si="118"/>
        <v>99.994258373205753</v>
      </c>
      <c r="Q148" s="49"/>
      <c r="R148" s="49"/>
      <c r="S148" s="49">
        <f t="shared" si="120"/>
        <v>99.994258373205753</v>
      </c>
      <c r="T148" s="49">
        <f t="shared" si="121"/>
        <v>99.994258373205753</v>
      </c>
      <c r="U148" s="49"/>
      <c r="V148" s="49"/>
      <c r="W148" s="49">
        <f t="shared" si="123"/>
        <v>99.994258373205753</v>
      </c>
      <c r="X148" s="21"/>
    </row>
    <row r="149" spans="1:24" s="56" customFormat="1" ht="61.5" customHeight="1" x14ac:dyDescent="0.3">
      <c r="A149" s="92" t="s">
        <v>267</v>
      </c>
      <c r="B149" s="93" t="s">
        <v>314</v>
      </c>
      <c r="C149" s="66"/>
      <c r="D149" s="78">
        <f t="shared" ref="D149:O149" si="144">SUM(D150:D153)</f>
        <v>134000</v>
      </c>
      <c r="E149" s="78">
        <f t="shared" si="144"/>
        <v>33600</v>
      </c>
      <c r="F149" s="78">
        <f t="shared" si="144"/>
        <v>0</v>
      </c>
      <c r="G149" s="78">
        <f t="shared" si="144"/>
        <v>100400</v>
      </c>
      <c r="H149" s="54">
        <f t="shared" si="144"/>
        <v>399850</v>
      </c>
      <c r="I149" s="54">
        <f t="shared" si="144"/>
        <v>80000</v>
      </c>
      <c r="J149" s="54">
        <f t="shared" si="144"/>
        <v>0</v>
      </c>
      <c r="K149" s="54">
        <f t="shared" si="144"/>
        <v>319850</v>
      </c>
      <c r="L149" s="53">
        <f t="shared" si="144"/>
        <v>134000</v>
      </c>
      <c r="M149" s="53">
        <f t="shared" si="144"/>
        <v>33600</v>
      </c>
      <c r="N149" s="53">
        <f t="shared" si="144"/>
        <v>0</v>
      </c>
      <c r="O149" s="53">
        <f t="shared" si="144"/>
        <v>100400</v>
      </c>
      <c r="P149" s="49">
        <f t="shared" si="118"/>
        <v>100</v>
      </c>
      <c r="Q149" s="49">
        <f t="shared" si="119"/>
        <v>100</v>
      </c>
      <c r="R149" s="49"/>
      <c r="S149" s="49">
        <f t="shared" si="120"/>
        <v>100</v>
      </c>
      <c r="T149" s="49">
        <f t="shared" si="121"/>
        <v>33.512567212704766</v>
      </c>
      <c r="U149" s="49">
        <f t="shared" si="122"/>
        <v>42</v>
      </c>
      <c r="V149" s="49"/>
      <c r="W149" s="49">
        <f t="shared" si="123"/>
        <v>31.389713928403939</v>
      </c>
      <c r="X149" s="55"/>
    </row>
    <row r="150" spans="1:24" s="1" customFormat="1" ht="99" customHeight="1" x14ac:dyDescent="0.3">
      <c r="A150" s="112" t="s">
        <v>315</v>
      </c>
      <c r="B150" s="114" t="s">
        <v>313</v>
      </c>
      <c r="C150" s="18" t="s">
        <v>5</v>
      </c>
      <c r="D150" s="45">
        <f t="shared" ref="D150" si="145">SUM(E150:G150)</f>
        <v>0</v>
      </c>
      <c r="E150" s="45">
        <v>0</v>
      </c>
      <c r="F150" s="45">
        <v>0</v>
      </c>
      <c r="G150" s="45">
        <v>0</v>
      </c>
      <c r="H150" s="19">
        <f>SUM(I150:K150)</f>
        <v>149850</v>
      </c>
      <c r="I150" s="19">
        <v>0</v>
      </c>
      <c r="J150" s="19">
        <v>0</v>
      </c>
      <c r="K150" s="19">
        <v>149850</v>
      </c>
      <c r="L150" s="49">
        <f>SUM(M150:O150)</f>
        <v>0</v>
      </c>
      <c r="M150" s="49">
        <v>0</v>
      </c>
      <c r="N150" s="49">
        <v>0</v>
      </c>
      <c r="O150" s="49">
        <v>0</v>
      </c>
      <c r="P150" s="49"/>
      <c r="Q150" s="49"/>
      <c r="R150" s="49"/>
      <c r="S150" s="49"/>
      <c r="T150" s="49">
        <f t="shared" si="121"/>
        <v>0</v>
      </c>
      <c r="U150" s="49"/>
      <c r="V150" s="49"/>
      <c r="W150" s="49">
        <f t="shared" si="123"/>
        <v>0</v>
      </c>
      <c r="X150" s="21"/>
    </row>
    <row r="151" spans="1:24" s="1" customFormat="1" ht="120.75" customHeight="1" x14ac:dyDescent="0.3">
      <c r="A151" s="112" t="s">
        <v>316</v>
      </c>
      <c r="B151" s="114" t="s">
        <v>350</v>
      </c>
      <c r="C151" s="18" t="s">
        <v>5</v>
      </c>
      <c r="D151" s="45">
        <f>SUM(E151:G151)</f>
        <v>84000</v>
      </c>
      <c r="E151" s="45">
        <v>33600</v>
      </c>
      <c r="F151" s="45">
        <v>0</v>
      </c>
      <c r="G151" s="45">
        <v>50400</v>
      </c>
      <c r="H151" s="19">
        <f>SUM(I151:K151)</f>
        <v>150000</v>
      </c>
      <c r="I151" s="19">
        <v>60000</v>
      </c>
      <c r="J151" s="19">
        <v>0</v>
      </c>
      <c r="K151" s="19">
        <v>90000</v>
      </c>
      <c r="L151" s="49">
        <f>SUM(M151:O151)</f>
        <v>84000</v>
      </c>
      <c r="M151" s="49">
        <v>33600</v>
      </c>
      <c r="N151" s="49">
        <v>0</v>
      </c>
      <c r="O151" s="49">
        <v>50400</v>
      </c>
      <c r="P151" s="49">
        <f t="shared" si="118"/>
        <v>100</v>
      </c>
      <c r="Q151" s="49">
        <f t="shared" si="119"/>
        <v>100</v>
      </c>
      <c r="R151" s="49"/>
      <c r="S151" s="49">
        <f t="shared" si="120"/>
        <v>100</v>
      </c>
      <c r="T151" s="49">
        <f t="shared" si="121"/>
        <v>56.000000000000007</v>
      </c>
      <c r="U151" s="49">
        <f t="shared" si="122"/>
        <v>56.000000000000007</v>
      </c>
      <c r="V151" s="49"/>
      <c r="W151" s="49">
        <f t="shared" si="123"/>
        <v>56.000000000000007</v>
      </c>
      <c r="X151" s="21"/>
    </row>
    <row r="152" spans="1:24" s="1" customFormat="1" ht="78.75" customHeight="1" x14ac:dyDescent="0.3">
      <c r="A152" s="112" t="s">
        <v>317</v>
      </c>
      <c r="B152" s="114" t="s">
        <v>247</v>
      </c>
      <c r="C152" s="18" t="s">
        <v>5</v>
      </c>
      <c r="D152" s="45">
        <f>SUM(E152:G152)</f>
        <v>50000</v>
      </c>
      <c r="E152" s="45">
        <v>0</v>
      </c>
      <c r="F152" s="45">
        <v>0</v>
      </c>
      <c r="G152" s="45">
        <v>50000</v>
      </c>
      <c r="H152" s="19">
        <f t="shared" ref="H152:H153" si="146">SUM(I152:K152)</f>
        <v>50000</v>
      </c>
      <c r="I152" s="19">
        <v>0</v>
      </c>
      <c r="J152" s="19">
        <v>0</v>
      </c>
      <c r="K152" s="19">
        <v>50000</v>
      </c>
      <c r="L152" s="49">
        <f>SUM(M152:O152)</f>
        <v>50000</v>
      </c>
      <c r="M152" s="49">
        <v>0</v>
      </c>
      <c r="N152" s="49">
        <v>0</v>
      </c>
      <c r="O152" s="49">
        <v>50000</v>
      </c>
      <c r="P152" s="49">
        <f t="shared" si="118"/>
        <v>100</v>
      </c>
      <c r="Q152" s="49"/>
      <c r="R152" s="49"/>
      <c r="S152" s="49">
        <f t="shared" si="120"/>
        <v>100</v>
      </c>
      <c r="T152" s="49">
        <f t="shared" si="121"/>
        <v>100</v>
      </c>
      <c r="U152" s="49"/>
      <c r="V152" s="49"/>
      <c r="W152" s="49">
        <f t="shared" si="123"/>
        <v>100</v>
      </c>
      <c r="X152" s="59"/>
    </row>
    <row r="153" spans="1:24" s="1" customFormat="1" ht="76.5" customHeight="1" x14ac:dyDescent="0.3">
      <c r="A153" s="112" t="s">
        <v>318</v>
      </c>
      <c r="B153" s="114" t="s">
        <v>248</v>
      </c>
      <c r="C153" s="18" t="s">
        <v>5</v>
      </c>
      <c r="D153" s="45">
        <f>SUM(E153:G153)</f>
        <v>0</v>
      </c>
      <c r="E153" s="45">
        <v>0</v>
      </c>
      <c r="F153" s="45">
        <v>0</v>
      </c>
      <c r="G153" s="45">
        <v>0</v>
      </c>
      <c r="H153" s="19">
        <f t="shared" si="146"/>
        <v>50000</v>
      </c>
      <c r="I153" s="19">
        <v>20000</v>
      </c>
      <c r="J153" s="19">
        <v>0</v>
      </c>
      <c r="K153" s="19">
        <v>30000</v>
      </c>
      <c r="L153" s="49">
        <f>SUM(M153:O153)</f>
        <v>0</v>
      </c>
      <c r="M153" s="49">
        <v>0</v>
      </c>
      <c r="N153" s="49">
        <v>0</v>
      </c>
      <c r="O153" s="49">
        <v>0</v>
      </c>
      <c r="P153" s="49"/>
      <c r="Q153" s="49"/>
      <c r="R153" s="49"/>
      <c r="S153" s="49"/>
      <c r="T153" s="49">
        <f t="shared" si="121"/>
        <v>0</v>
      </c>
      <c r="U153" s="49">
        <f t="shared" si="122"/>
        <v>0</v>
      </c>
      <c r="V153" s="49"/>
      <c r="W153" s="49">
        <f t="shared" si="123"/>
        <v>0</v>
      </c>
      <c r="X153" s="59"/>
    </row>
    <row r="154" spans="1:24" s="1" customFormat="1" ht="53.25" customHeight="1" x14ac:dyDescent="0.3">
      <c r="A154" s="52" t="s">
        <v>87</v>
      </c>
      <c r="B154" s="151" t="s">
        <v>244</v>
      </c>
      <c r="C154" s="151"/>
      <c r="D154" s="53">
        <f t="shared" ref="D154:O154" si="147">D155+D157</f>
        <v>1746652</v>
      </c>
      <c r="E154" s="53">
        <f t="shared" si="147"/>
        <v>0</v>
      </c>
      <c r="F154" s="53">
        <f t="shared" si="147"/>
        <v>0</v>
      </c>
      <c r="G154" s="53">
        <f t="shared" si="147"/>
        <v>1746652</v>
      </c>
      <c r="H154" s="53">
        <f t="shared" si="147"/>
        <v>13103791</v>
      </c>
      <c r="I154" s="53">
        <f t="shared" si="147"/>
        <v>0</v>
      </c>
      <c r="J154" s="53">
        <f t="shared" si="147"/>
        <v>0</v>
      </c>
      <c r="K154" s="53">
        <f t="shared" si="147"/>
        <v>13103791</v>
      </c>
      <c r="L154" s="53">
        <f t="shared" si="147"/>
        <v>1431718.3699999999</v>
      </c>
      <c r="M154" s="53">
        <f t="shared" si="147"/>
        <v>0</v>
      </c>
      <c r="N154" s="53">
        <f t="shared" si="147"/>
        <v>0</v>
      </c>
      <c r="O154" s="53">
        <f t="shared" si="147"/>
        <v>1431718.3699999999</v>
      </c>
      <c r="P154" s="49">
        <f t="shared" si="118"/>
        <v>81.969297261274704</v>
      </c>
      <c r="Q154" s="49"/>
      <c r="R154" s="49"/>
      <c r="S154" s="49">
        <f t="shared" si="120"/>
        <v>81.969297261274704</v>
      </c>
      <c r="T154" s="49">
        <f t="shared" si="121"/>
        <v>10.925985999013568</v>
      </c>
      <c r="U154" s="49"/>
      <c r="V154" s="49"/>
      <c r="W154" s="49">
        <f t="shared" si="123"/>
        <v>10.925985999013568</v>
      </c>
      <c r="X154" s="59"/>
    </row>
    <row r="155" spans="1:24" s="1" customFormat="1" ht="56.25" x14ac:dyDescent="0.3">
      <c r="A155" s="52" t="s">
        <v>88</v>
      </c>
      <c r="B155" s="73" t="s">
        <v>245</v>
      </c>
      <c r="C155" s="115"/>
      <c r="D155" s="53">
        <f>D156</f>
        <v>100431</v>
      </c>
      <c r="E155" s="53">
        <f t="shared" ref="E155:O155" si="148">E156</f>
        <v>0</v>
      </c>
      <c r="F155" s="53">
        <f t="shared" si="148"/>
        <v>0</v>
      </c>
      <c r="G155" s="53">
        <f t="shared" si="148"/>
        <v>100431</v>
      </c>
      <c r="H155" s="53">
        <f t="shared" si="148"/>
        <v>299831</v>
      </c>
      <c r="I155" s="53">
        <f t="shared" si="148"/>
        <v>0</v>
      </c>
      <c r="J155" s="53">
        <f t="shared" si="148"/>
        <v>0</v>
      </c>
      <c r="K155" s="53">
        <f t="shared" si="148"/>
        <v>299831</v>
      </c>
      <c r="L155" s="53">
        <f t="shared" si="148"/>
        <v>100430.67</v>
      </c>
      <c r="M155" s="53">
        <f t="shared" si="148"/>
        <v>0</v>
      </c>
      <c r="N155" s="53">
        <f t="shared" si="148"/>
        <v>0</v>
      </c>
      <c r="O155" s="53">
        <f t="shared" si="148"/>
        <v>100430.67</v>
      </c>
      <c r="P155" s="49">
        <f t="shared" si="118"/>
        <v>99.999671416196193</v>
      </c>
      <c r="Q155" s="49"/>
      <c r="R155" s="49"/>
      <c r="S155" s="49">
        <f t="shared" si="120"/>
        <v>99.999671416196193</v>
      </c>
      <c r="T155" s="49">
        <f t="shared" si="121"/>
        <v>33.495759277726449</v>
      </c>
      <c r="U155" s="49"/>
      <c r="V155" s="49"/>
      <c r="W155" s="49">
        <f t="shared" si="123"/>
        <v>33.495759277726449</v>
      </c>
      <c r="X155" s="59"/>
    </row>
    <row r="156" spans="1:24" s="1" customFormat="1" ht="40.5" customHeight="1" x14ac:dyDescent="0.3">
      <c r="A156" s="111" t="s">
        <v>89</v>
      </c>
      <c r="B156" s="104" t="s">
        <v>138</v>
      </c>
      <c r="C156" s="18" t="s">
        <v>28</v>
      </c>
      <c r="D156" s="49">
        <f>SUM(E156:G156)</f>
        <v>100431</v>
      </c>
      <c r="E156" s="49">
        <v>0</v>
      </c>
      <c r="F156" s="49">
        <v>0</v>
      </c>
      <c r="G156" s="49">
        <v>100431</v>
      </c>
      <c r="H156" s="49">
        <f>SUM(I156:K156)</f>
        <v>299831</v>
      </c>
      <c r="I156" s="49">
        <v>0</v>
      </c>
      <c r="J156" s="49">
        <v>0</v>
      </c>
      <c r="K156" s="49">
        <v>299831</v>
      </c>
      <c r="L156" s="49">
        <f>SUM(M156:O156)</f>
        <v>100430.67</v>
      </c>
      <c r="M156" s="49">
        <v>0</v>
      </c>
      <c r="N156" s="49">
        <v>0</v>
      </c>
      <c r="O156" s="49">
        <v>100430.67</v>
      </c>
      <c r="P156" s="49">
        <f t="shared" si="118"/>
        <v>99.999671416196193</v>
      </c>
      <c r="Q156" s="49"/>
      <c r="R156" s="49"/>
      <c r="S156" s="49">
        <f t="shared" si="120"/>
        <v>99.999671416196193</v>
      </c>
      <c r="T156" s="49">
        <f t="shared" si="121"/>
        <v>33.495759277726449</v>
      </c>
      <c r="U156" s="49"/>
      <c r="V156" s="49"/>
      <c r="W156" s="49">
        <f t="shared" si="123"/>
        <v>33.495759277726449</v>
      </c>
      <c r="X156" s="59"/>
    </row>
    <row r="157" spans="1:24" s="56" customFormat="1" ht="37.5" x14ac:dyDescent="0.3">
      <c r="A157" s="52" t="s">
        <v>90</v>
      </c>
      <c r="B157" s="58" t="s">
        <v>58</v>
      </c>
      <c r="C157" s="116"/>
      <c r="D157" s="54">
        <f>SUM(D158:D164)</f>
        <v>1646221</v>
      </c>
      <c r="E157" s="54">
        <f t="shared" ref="E157:O157" si="149">SUM(E158:E164)</f>
        <v>0</v>
      </c>
      <c r="F157" s="54">
        <f t="shared" si="149"/>
        <v>0</v>
      </c>
      <c r="G157" s="54">
        <f t="shared" si="149"/>
        <v>1646221</v>
      </c>
      <c r="H157" s="54">
        <f t="shared" si="149"/>
        <v>12803960</v>
      </c>
      <c r="I157" s="54">
        <f t="shared" si="149"/>
        <v>0</v>
      </c>
      <c r="J157" s="54">
        <f t="shared" si="149"/>
        <v>0</v>
      </c>
      <c r="K157" s="54">
        <f t="shared" si="149"/>
        <v>12803960</v>
      </c>
      <c r="L157" s="54">
        <f t="shared" si="149"/>
        <v>1331287.7</v>
      </c>
      <c r="M157" s="54">
        <f t="shared" si="149"/>
        <v>0</v>
      </c>
      <c r="N157" s="54">
        <f t="shared" si="149"/>
        <v>0</v>
      </c>
      <c r="O157" s="54">
        <f t="shared" si="149"/>
        <v>1331287.7</v>
      </c>
      <c r="P157" s="49">
        <f t="shared" si="118"/>
        <v>80.869318275006819</v>
      </c>
      <c r="Q157" s="49"/>
      <c r="R157" s="49"/>
      <c r="S157" s="49">
        <f t="shared" si="120"/>
        <v>80.869318275006819</v>
      </c>
      <c r="T157" s="49">
        <f t="shared" si="121"/>
        <v>10.397468439451545</v>
      </c>
      <c r="U157" s="49"/>
      <c r="V157" s="49"/>
      <c r="W157" s="49">
        <f t="shared" si="123"/>
        <v>10.397468439451545</v>
      </c>
      <c r="X157" s="58"/>
    </row>
    <row r="158" spans="1:24" s="1" customFormat="1" x14ac:dyDescent="0.3">
      <c r="A158" s="147" t="s">
        <v>304</v>
      </c>
      <c r="B158" s="157" t="s">
        <v>139</v>
      </c>
      <c r="C158" s="18" t="s">
        <v>151</v>
      </c>
      <c r="D158" s="45">
        <f>SUM(E158:G158)</f>
        <v>29320</v>
      </c>
      <c r="E158" s="45">
        <v>0</v>
      </c>
      <c r="F158" s="45">
        <v>0</v>
      </c>
      <c r="G158" s="45">
        <v>29320</v>
      </c>
      <c r="H158" s="19">
        <f>SUM(I158:K158)</f>
        <v>172800</v>
      </c>
      <c r="I158" s="19">
        <v>0</v>
      </c>
      <c r="J158" s="19">
        <v>0</v>
      </c>
      <c r="K158" s="19">
        <v>172800</v>
      </c>
      <c r="L158" s="50">
        <f>M158+O158</f>
        <v>23620</v>
      </c>
      <c r="M158" s="50">
        <v>0</v>
      </c>
      <c r="N158" s="50">
        <v>0</v>
      </c>
      <c r="O158" s="50">
        <v>23620</v>
      </c>
      <c r="P158" s="49">
        <f t="shared" si="118"/>
        <v>80.559345156889492</v>
      </c>
      <c r="Q158" s="49"/>
      <c r="R158" s="49"/>
      <c r="S158" s="49">
        <f t="shared" si="120"/>
        <v>80.559345156889492</v>
      </c>
      <c r="T158" s="49">
        <f t="shared" si="121"/>
        <v>13.668981481481483</v>
      </c>
      <c r="U158" s="49"/>
      <c r="V158" s="49"/>
      <c r="W158" s="49">
        <f t="shared" si="123"/>
        <v>13.668981481481483</v>
      </c>
      <c r="X158" s="65"/>
    </row>
    <row r="159" spans="1:24" s="1" customFormat="1" x14ac:dyDescent="0.3">
      <c r="A159" s="159"/>
      <c r="B159" s="158"/>
      <c r="C159" s="18" t="s">
        <v>28</v>
      </c>
      <c r="D159" s="45">
        <f t="shared" ref="D159:D163" si="150">SUM(E159:G159)</f>
        <v>26400</v>
      </c>
      <c r="E159" s="45">
        <v>0</v>
      </c>
      <c r="F159" s="45">
        <v>0</v>
      </c>
      <c r="G159" s="45">
        <v>26400</v>
      </c>
      <c r="H159" s="19">
        <f t="shared" ref="H159:H164" si="151">SUM(I159:K159)</f>
        <v>176300</v>
      </c>
      <c r="I159" s="19">
        <v>0</v>
      </c>
      <c r="J159" s="19">
        <v>0</v>
      </c>
      <c r="K159" s="19">
        <v>176300</v>
      </c>
      <c r="L159" s="50">
        <f>M159+O159</f>
        <v>0</v>
      </c>
      <c r="M159" s="19">
        <v>0</v>
      </c>
      <c r="N159" s="19">
        <v>0</v>
      </c>
      <c r="O159" s="19">
        <v>0</v>
      </c>
      <c r="P159" s="49">
        <f t="shared" si="118"/>
        <v>0</v>
      </c>
      <c r="Q159" s="49"/>
      <c r="R159" s="49"/>
      <c r="S159" s="49">
        <f t="shared" si="120"/>
        <v>0</v>
      </c>
      <c r="T159" s="49">
        <f t="shared" si="121"/>
        <v>0</v>
      </c>
      <c r="U159" s="49"/>
      <c r="V159" s="49"/>
      <c r="W159" s="49">
        <f t="shared" si="123"/>
        <v>0</v>
      </c>
      <c r="X159" s="59"/>
    </row>
    <row r="160" spans="1:24" s="1" customFormat="1" x14ac:dyDescent="0.3">
      <c r="A160" s="159"/>
      <c r="B160" s="158"/>
      <c r="C160" s="18" t="s">
        <v>3</v>
      </c>
      <c r="D160" s="45">
        <f t="shared" si="150"/>
        <v>55866</v>
      </c>
      <c r="E160" s="45">
        <v>0</v>
      </c>
      <c r="F160" s="45">
        <v>0</v>
      </c>
      <c r="G160" s="45">
        <v>55866</v>
      </c>
      <c r="H160" s="19">
        <f>SUM(I160:K160)</f>
        <v>515800</v>
      </c>
      <c r="I160" s="19">
        <v>0</v>
      </c>
      <c r="J160" s="19">
        <v>0</v>
      </c>
      <c r="K160" s="19">
        <v>515800</v>
      </c>
      <c r="L160" s="50">
        <f>SUM(M160:O160)</f>
        <v>17610.400000000001</v>
      </c>
      <c r="M160" s="50">
        <v>0</v>
      </c>
      <c r="N160" s="50">
        <v>0</v>
      </c>
      <c r="O160" s="50">
        <v>17610.400000000001</v>
      </c>
      <c r="P160" s="49">
        <f t="shared" si="118"/>
        <v>31.522571868399385</v>
      </c>
      <c r="Q160" s="49"/>
      <c r="R160" s="49"/>
      <c r="S160" s="49">
        <f t="shared" si="120"/>
        <v>31.522571868399385</v>
      </c>
      <c r="T160" s="49">
        <f t="shared" si="121"/>
        <v>3.414191547111284</v>
      </c>
      <c r="U160" s="49"/>
      <c r="V160" s="49"/>
      <c r="W160" s="49">
        <f t="shared" si="123"/>
        <v>3.414191547111284</v>
      </c>
      <c r="X160" s="59"/>
    </row>
    <row r="161" spans="1:24" s="1" customFormat="1" x14ac:dyDescent="0.3">
      <c r="A161" s="159"/>
      <c r="B161" s="158"/>
      <c r="C161" s="18" t="s">
        <v>150</v>
      </c>
      <c r="D161" s="45">
        <f>SUM(E161:G161)</f>
        <v>23300</v>
      </c>
      <c r="E161" s="45">
        <v>0</v>
      </c>
      <c r="F161" s="45">
        <v>0</v>
      </c>
      <c r="G161" s="45">
        <v>23300</v>
      </c>
      <c r="H161" s="19">
        <f>SUM(I161:K161)</f>
        <v>139700</v>
      </c>
      <c r="I161" s="19">
        <v>0</v>
      </c>
      <c r="J161" s="19">
        <v>0</v>
      </c>
      <c r="K161" s="19">
        <v>139700</v>
      </c>
      <c r="L161" s="50">
        <f>SUM(M161:O161)</f>
        <v>5983.32</v>
      </c>
      <c r="M161" s="50">
        <v>0</v>
      </c>
      <c r="N161" s="50">
        <v>0</v>
      </c>
      <c r="O161" s="50">
        <v>5983.32</v>
      </c>
      <c r="P161" s="49">
        <f t="shared" si="118"/>
        <v>25.679484978540774</v>
      </c>
      <c r="Q161" s="49"/>
      <c r="R161" s="49"/>
      <c r="S161" s="49">
        <f t="shared" si="120"/>
        <v>25.679484978540774</v>
      </c>
      <c r="T161" s="49">
        <f t="shared" si="121"/>
        <v>4.2829778095919826</v>
      </c>
      <c r="U161" s="49"/>
      <c r="V161" s="49"/>
      <c r="W161" s="49">
        <f t="shared" si="123"/>
        <v>4.2829778095919826</v>
      </c>
      <c r="X161" s="51"/>
    </row>
    <row r="162" spans="1:24" s="1" customFormat="1" x14ac:dyDescent="0.3">
      <c r="A162" s="159"/>
      <c r="B162" s="158"/>
      <c r="C162" s="63" t="s">
        <v>5</v>
      </c>
      <c r="D162" s="45">
        <f t="shared" si="150"/>
        <v>1048662</v>
      </c>
      <c r="E162" s="64">
        <v>0</v>
      </c>
      <c r="F162" s="64">
        <v>0</v>
      </c>
      <c r="G162" s="64">
        <v>1048662</v>
      </c>
      <c r="H162" s="19">
        <f t="shared" si="151"/>
        <v>9276000</v>
      </c>
      <c r="I162" s="49">
        <v>0</v>
      </c>
      <c r="J162" s="49">
        <v>0</v>
      </c>
      <c r="K162" s="49">
        <v>9276000</v>
      </c>
      <c r="L162" s="50">
        <f>M162+O162</f>
        <v>901681.34</v>
      </c>
      <c r="M162" s="50">
        <v>0</v>
      </c>
      <c r="N162" s="50">
        <v>0</v>
      </c>
      <c r="O162" s="50">
        <v>901681.34</v>
      </c>
      <c r="P162" s="49">
        <f t="shared" si="118"/>
        <v>85.983981492606759</v>
      </c>
      <c r="Q162" s="49"/>
      <c r="R162" s="49"/>
      <c r="S162" s="49">
        <f t="shared" si="120"/>
        <v>85.983981492606759</v>
      </c>
      <c r="T162" s="49">
        <f t="shared" si="121"/>
        <v>9.7205836567485981</v>
      </c>
      <c r="U162" s="49"/>
      <c r="V162" s="49"/>
      <c r="W162" s="49">
        <f t="shared" si="123"/>
        <v>9.7205836567485981</v>
      </c>
      <c r="X162" s="59"/>
    </row>
    <row r="163" spans="1:24" s="1" customFormat="1" x14ac:dyDescent="0.3">
      <c r="A163" s="159"/>
      <c r="B163" s="158"/>
      <c r="C163" s="18" t="s">
        <v>157</v>
      </c>
      <c r="D163" s="45">
        <f t="shared" si="150"/>
        <v>249202</v>
      </c>
      <c r="E163" s="45">
        <v>0</v>
      </c>
      <c r="F163" s="45">
        <v>0</v>
      </c>
      <c r="G163" s="45">
        <v>249202</v>
      </c>
      <c r="H163" s="19">
        <f t="shared" si="151"/>
        <v>1150160</v>
      </c>
      <c r="I163" s="19">
        <v>0</v>
      </c>
      <c r="J163" s="19">
        <v>0</v>
      </c>
      <c r="K163" s="19">
        <v>1150160</v>
      </c>
      <c r="L163" s="50">
        <f>SUM(M163:O163)</f>
        <v>175468.64</v>
      </c>
      <c r="M163" s="50">
        <v>0</v>
      </c>
      <c r="N163" s="50">
        <v>0</v>
      </c>
      <c r="O163" s="50">
        <v>175468.64</v>
      </c>
      <c r="P163" s="49">
        <f t="shared" si="118"/>
        <v>70.412211780001783</v>
      </c>
      <c r="Q163" s="49"/>
      <c r="R163" s="49"/>
      <c r="S163" s="49">
        <f t="shared" si="120"/>
        <v>70.412211780001783</v>
      </c>
      <c r="T163" s="49">
        <f t="shared" si="121"/>
        <v>15.256020031995549</v>
      </c>
      <c r="U163" s="49"/>
      <c r="V163" s="49"/>
      <c r="W163" s="49">
        <f t="shared" si="123"/>
        <v>15.256020031995549</v>
      </c>
      <c r="X163" s="59"/>
    </row>
    <row r="164" spans="1:24" s="1" customFormat="1" x14ac:dyDescent="0.3">
      <c r="A164" s="159"/>
      <c r="B164" s="158"/>
      <c r="C164" s="18" t="s">
        <v>6</v>
      </c>
      <c r="D164" s="45">
        <f>SUM(E164:G164)</f>
        <v>213471</v>
      </c>
      <c r="E164" s="45">
        <v>0</v>
      </c>
      <c r="F164" s="45">
        <v>0</v>
      </c>
      <c r="G164" s="45">
        <v>213471</v>
      </c>
      <c r="H164" s="19">
        <f t="shared" si="151"/>
        <v>1373200</v>
      </c>
      <c r="I164" s="19">
        <v>0</v>
      </c>
      <c r="J164" s="19">
        <v>0</v>
      </c>
      <c r="K164" s="19">
        <v>1373200</v>
      </c>
      <c r="L164" s="50">
        <f>SUM(M164:O164)</f>
        <v>206924</v>
      </c>
      <c r="M164" s="50">
        <v>0</v>
      </c>
      <c r="N164" s="50">
        <v>0</v>
      </c>
      <c r="O164" s="50">
        <v>206924</v>
      </c>
      <c r="P164" s="49">
        <f t="shared" si="118"/>
        <v>96.93307287640944</v>
      </c>
      <c r="Q164" s="49"/>
      <c r="R164" s="49"/>
      <c r="S164" s="49">
        <f t="shared" si="120"/>
        <v>96.93307287640944</v>
      </c>
      <c r="T164" s="49">
        <f t="shared" si="121"/>
        <v>15.06874453830469</v>
      </c>
      <c r="U164" s="49"/>
      <c r="V164" s="49"/>
      <c r="W164" s="49">
        <f t="shared" si="123"/>
        <v>15.06874453830469</v>
      </c>
      <c r="X164" s="65"/>
    </row>
    <row r="165" spans="1:24" s="141" customFormat="1" ht="47.25" customHeight="1" x14ac:dyDescent="0.3">
      <c r="A165" s="134" t="s">
        <v>91</v>
      </c>
      <c r="B165" s="194" t="s">
        <v>249</v>
      </c>
      <c r="C165" s="194"/>
      <c r="D165" s="143">
        <f>D166+D167+D168</f>
        <v>523700</v>
      </c>
      <c r="E165" s="143">
        <f t="shared" ref="E165:O165" si="152">E166+E167+E168</f>
        <v>0</v>
      </c>
      <c r="F165" s="143">
        <f t="shared" si="152"/>
        <v>0</v>
      </c>
      <c r="G165" s="143">
        <f t="shared" si="152"/>
        <v>523700</v>
      </c>
      <c r="H165" s="143">
        <f t="shared" si="152"/>
        <v>4424200</v>
      </c>
      <c r="I165" s="143">
        <f t="shared" si="152"/>
        <v>0</v>
      </c>
      <c r="J165" s="143">
        <f t="shared" si="152"/>
        <v>0</v>
      </c>
      <c r="K165" s="143">
        <f t="shared" si="152"/>
        <v>4424200</v>
      </c>
      <c r="L165" s="143">
        <f t="shared" si="152"/>
        <v>391322.52</v>
      </c>
      <c r="M165" s="143">
        <f t="shared" si="152"/>
        <v>0</v>
      </c>
      <c r="N165" s="143">
        <f t="shared" si="152"/>
        <v>0</v>
      </c>
      <c r="O165" s="143">
        <f t="shared" si="152"/>
        <v>391322.52</v>
      </c>
      <c r="P165" s="139">
        <f t="shared" si="118"/>
        <v>74.722650372350586</v>
      </c>
      <c r="Q165" s="139"/>
      <c r="R165" s="139"/>
      <c r="S165" s="139">
        <f t="shared" si="120"/>
        <v>74.722650372350586</v>
      </c>
      <c r="T165" s="139">
        <f t="shared" si="121"/>
        <v>8.8450458840016282</v>
      </c>
      <c r="U165" s="139"/>
      <c r="V165" s="139"/>
      <c r="W165" s="139">
        <f t="shared" si="123"/>
        <v>8.8450458840016282</v>
      </c>
      <c r="X165" s="140"/>
    </row>
    <row r="166" spans="1:24" s="1" customFormat="1" ht="22.5" customHeight="1" x14ac:dyDescent="0.3">
      <c r="A166" s="147" t="s">
        <v>352</v>
      </c>
      <c r="B166" s="154" t="s">
        <v>351</v>
      </c>
      <c r="C166" s="95" t="s">
        <v>5</v>
      </c>
      <c r="D166" s="96">
        <f>SUM(E166:G166)</f>
        <v>523700</v>
      </c>
      <c r="E166" s="96">
        <v>0</v>
      </c>
      <c r="F166" s="96">
        <v>0</v>
      </c>
      <c r="G166" s="96">
        <v>523700</v>
      </c>
      <c r="H166" s="97">
        <f>SUM(I166:K166)</f>
        <v>1464200</v>
      </c>
      <c r="I166" s="97">
        <v>0</v>
      </c>
      <c r="J166" s="97">
        <v>0</v>
      </c>
      <c r="K166" s="97">
        <v>1464200</v>
      </c>
      <c r="L166" s="19">
        <f>SUM(M166:O166)</f>
        <v>391322.52</v>
      </c>
      <c r="M166" s="97">
        <v>0</v>
      </c>
      <c r="N166" s="97">
        <v>0</v>
      </c>
      <c r="O166" s="97">
        <v>391322.52</v>
      </c>
      <c r="P166" s="49">
        <f t="shared" si="118"/>
        <v>74.722650372350586</v>
      </c>
      <c r="Q166" s="49"/>
      <c r="R166" s="49"/>
      <c r="S166" s="49">
        <f t="shared" si="120"/>
        <v>74.722650372350586</v>
      </c>
      <c r="T166" s="49">
        <f t="shared" si="121"/>
        <v>26.726029230979375</v>
      </c>
      <c r="U166" s="49"/>
      <c r="V166" s="49"/>
      <c r="W166" s="49">
        <f t="shared" si="123"/>
        <v>26.726029230979375</v>
      </c>
      <c r="X166" s="21"/>
    </row>
    <row r="167" spans="1:24" s="1" customFormat="1" x14ac:dyDescent="0.3">
      <c r="A167" s="148"/>
      <c r="B167" s="155"/>
      <c r="C167" s="18" t="s">
        <v>28</v>
      </c>
      <c r="D167" s="96">
        <f>SUM(E167:G167)</f>
        <v>0</v>
      </c>
      <c r="E167" s="45">
        <v>0</v>
      </c>
      <c r="F167" s="45">
        <v>0</v>
      </c>
      <c r="G167" s="45">
        <v>0</v>
      </c>
      <c r="H167" s="97">
        <f>SUM(I167:K167)</f>
        <v>2950000</v>
      </c>
      <c r="I167" s="19">
        <v>0</v>
      </c>
      <c r="J167" s="19">
        <v>0</v>
      </c>
      <c r="K167" s="19">
        <v>2950000</v>
      </c>
      <c r="L167" s="19">
        <f>SUM(M167:O167)</f>
        <v>0</v>
      </c>
      <c r="M167" s="19">
        <v>0</v>
      </c>
      <c r="N167" s="19">
        <v>0</v>
      </c>
      <c r="O167" s="19">
        <v>0</v>
      </c>
      <c r="P167" s="49"/>
      <c r="Q167" s="49"/>
      <c r="R167" s="49"/>
      <c r="S167" s="49"/>
      <c r="T167" s="49">
        <f t="shared" si="121"/>
        <v>0</v>
      </c>
      <c r="U167" s="49"/>
      <c r="V167" s="49"/>
      <c r="W167" s="49">
        <f t="shared" si="123"/>
        <v>0</v>
      </c>
      <c r="X167" s="59"/>
    </row>
    <row r="168" spans="1:24" s="1" customFormat="1" ht="56.25" x14ac:dyDescent="0.3">
      <c r="A168" s="112" t="s">
        <v>389</v>
      </c>
      <c r="B168" s="119" t="s">
        <v>388</v>
      </c>
      <c r="C168" s="18" t="s">
        <v>28</v>
      </c>
      <c r="D168" s="96">
        <f>SUM(E168:G168)</f>
        <v>0</v>
      </c>
      <c r="E168" s="45">
        <v>0</v>
      </c>
      <c r="F168" s="45">
        <v>0</v>
      </c>
      <c r="G168" s="45">
        <v>0</v>
      </c>
      <c r="H168" s="97">
        <f>SUM(I168:K168)</f>
        <v>10000</v>
      </c>
      <c r="I168" s="19">
        <v>0</v>
      </c>
      <c r="J168" s="19">
        <v>0</v>
      </c>
      <c r="K168" s="19">
        <v>10000</v>
      </c>
      <c r="L168" s="19">
        <f>SUM(M168:O168)</f>
        <v>0</v>
      </c>
      <c r="M168" s="19">
        <v>0</v>
      </c>
      <c r="N168" s="19">
        <v>0</v>
      </c>
      <c r="O168" s="19">
        <v>0</v>
      </c>
      <c r="P168" s="49"/>
      <c r="Q168" s="49"/>
      <c r="R168" s="49"/>
      <c r="S168" s="49"/>
      <c r="T168" s="49">
        <f t="shared" si="121"/>
        <v>0</v>
      </c>
      <c r="U168" s="49"/>
      <c r="V168" s="49"/>
      <c r="W168" s="49">
        <f t="shared" si="123"/>
        <v>0</v>
      </c>
      <c r="X168" s="59"/>
    </row>
    <row r="169" spans="1:24" s="1" customFormat="1" ht="28.5" customHeight="1" x14ac:dyDescent="0.3">
      <c r="A169" s="52" t="s">
        <v>92</v>
      </c>
      <c r="B169" s="156" t="s">
        <v>251</v>
      </c>
      <c r="C169" s="156"/>
      <c r="D169" s="94">
        <f t="shared" ref="D169:O169" si="153">D170+D174+D178+D180</f>
        <v>94688540</v>
      </c>
      <c r="E169" s="94">
        <f t="shared" si="153"/>
        <v>14277448</v>
      </c>
      <c r="F169" s="94">
        <f t="shared" si="153"/>
        <v>1850000</v>
      </c>
      <c r="G169" s="94">
        <f t="shared" si="153"/>
        <v>78561092</v>
      </c>
      <c r="H169" s="94">
        <f t="shared" si="153"/>
        <v>465195331</v>
      </c>
      <c r="I169" s="94">
        <f t="shared" si="153"/>
        <v>94086800</v>
      </c>
      <c r="J169" s="94">
        <f t="shared" si="153"/>
        <v>7880600</v>
      </c>
      <c r="K169" s="94">
        <f t="shared" si="153"/>
        <v>363227931</v>
      </c>
      <c r="L169" s="94">
        <f t="shared" si="153"/>
        <v>78951820.590000004</v>
      </c>
      <c r="M169" s="94">
        <f t="shared" si="153"/>
        <v>4933527.53</v>
      </c>
      <c r="N169" s="94">
        <f t="shared" si="153"/>
        <v>1840173.14</v>
      </c>
      <c r="O169" s="94">
        <f t="shared" si="153"/>
        <v>72178119.920000002</v>
      </c>
      <c r="P169" s="49">
        <f t="shared" si="118"/>
        <v>83.380544879031831</v>
      </c>
      <c r="Q169" s="49">
        <f t="shared" si="119"/>
        <v>34.554687434337005</v>
      </c>
      <c r="R169" s="49">
        <f t="shared" ref="R169:R175" si="154">N169/F169*100</f>
        <v>99.468818378378373</v>
      </c>
      <c r="S169" s="49">
        <f t="shared" si="120"/>
        <v>91.875148476805805</v>
      </c>
      <c r="T169" s="49">
        <f t="shared" si="121"/>
        <v>16.97175687904744</v>
      </c>
      <c r="U169" s="49">
        <f t="shared" si="122"/>
        <v>5.2435915877678916</v>
      </c>
      <c r="V169" s="49">
        <f t="shared" si="126"/>
        <v>23.350673045199603</v>
      </c>
      <c r="W169" s="49">
        <f t="shared" si="123"/>
        <v>19.87130222097375</v>
      </c>
      <c r="X169" s="21"/>
    </row>
    <row r="170" spans="1:24" s="1" customFormat="1" ht="37.5" x14ac:dyDescent="0.3">
      <c r="A170" s="52" t="s">
        <v>23</v>
      </c>
      <c r="B170" s="98" t="s">
        <v>59</v>
      </c>
      <c r="C170" s="117"/>
      <c r="D170" s="94">
        <f t="shared" ref="D170:O170" si="155">SUM(D171:D173)</f>
        <v>69882639</v>
      </c>
      <c r="E170" s="94">
        <f t="shared" si="155"/>
        <v>0</v>
      </c>
      <c r="F170" s="94">
        <f t="shared" si="155"/>
        <v>0</v>
      </c>
      <c r="G170" s="94">
        <f t="shared" si="155"/>
        <v>69882639</v>
      </c>
      <c r="H170" s="94">
        <f t="shared" si="155"/>
        <v>311871057</v>
      </c>
      <c r="I170" s="94">
        <f t="shared" si="155"/>
        <v>0</v>
      </c>
      <c r="J170" s="94">
        <f t="shared" si="155"/>
        <v>0</v>
      </c>
      <c r="K170" s="94">
        <f t="shared" si="155"/>
        <v>311871057</v>
      </c>
      <c r="L170" s="94">
        <f t="shared" si="155"/>
        <v>64640883.560000002</v>
      </c>
      <c r="M170" s="94">
        <f t="shared" si="155"/>
        <v>0</v>
      </c>
      <c r="N170" s="94">
        <f t="shared" si="155"/>
        <v>0</v>
      </c>
      <c r="O170" s="94">
        <f t="shared" si="155"/>
        <v>64640883.560000002</v>
      </c>
      <c r="P170" s="49">
        <f t="shared" si="118"/>
        <v>92.499202212440778</v>
      </c>
      <c r="Q170" s="49"/>
      <c r="R170" s="49"/>
      <c r="S170" s="49">
        <f t="shared" si="120"/>
        <v>92.499202212440778</v>
      </c>
      <c r="T170" s="49">
        <f t="shared" si="121"/>
        <v>20.726797857359365</v>
      </c>
      <c r="U170" s="49"/>
      <c r="V170" s="49"/>
      <c r="W170" s="49">
        <f t="shared" si="123"/>
        <v>20.726797857359365</v>
      </c>
      <c r="X170" s="21"/>
    </row>
    <row r="171" spans="1:24" s="1" customFormat="1" ht="26.25" customHeight="1" x14ac:dyDescent="0.3">
      <c r="A171" s="102" t="s">
        <v>353</v>
      </c>
      <c r="B171" s="76" t="s">
        <v>361</v>
      </c>
      <c r="C171" s="18" t="s">
        <v>28</v>
      </c>
      <c r="D171" s="45">
        <f>SUM(E171:G171)</f>
        <v>69840864</v>
      </c>
      <c r="E171" s="45">
        <v>0</v>
      </c>
      <c r="F171" s="45">
        <v>0</v>
      </c>
      <c r="G171" s="45">
        <v>69840864</v>
      </c>
      <c r="H171" s="19">
        <f>SUM(I171:K171)</f>
        <v>309148782</v>
      </c>
      <c r="I171" s="19">
        <v>0</v>
      </c>
      <c r="J171" s="19">
        <v>0</v>
      </c>
      <c r="K171" s="19">
        <v>309148782</v>
      </c>
      <c r="L171" s="19">
        <f>SUM(M171:O171)</f>
        <v>64606071.310000002</v>
      </c>
      <c r="M171" s="19">
        <v>0</v>
      </c>
      <c r="N171" s="19">
        <v>0</v>
      </c>
      <c r="O171" s="19">
        <v>64606071.310000002</v>
      </c>
      <c r="P171" s="49">
        <f t="shared" si="118"/>
        <v>92.504685093815567</v>
      </c>
      <c r="Q171" s="49"/>
      <c r="R171" s="49"/>
      <c r="S171" s="49">
        <f t="shared" si="120"/>
        <v>92.504685093815567</v>
      </c>
      <c r="T171" s="49">
        <f t="shared" si="121"/>
        <v>20.898051382262928</v>
      </c>
      <c r="U171" s="49"/>
      <c r="V171" s="49"/>
      <c r="W171" s="49">
        <f t="shared" si="123"/>
        <v>20.898051382262928</v>
      </c>
      <c r="X171" s="21"/>
    </row>
    <row r="172" spans="1:24" s="1" customFormat="1" ht="42" customHeight="1" x14ac:dyDescent="0.3">
      <c r="A172" s="102" t="s">
        <v>354</v>
      </c>
      <c r="B172" s="76" t="s">
        <v>362</v>
      </c>
      <c r="C172" s="18" t="s">
        <v>28</v>
      </c>
      <c r="D172" s="45">
        <f t="shared" ref="D172" si="156">SUM(E172:G172)</f>
        <v>0</v>
      </c>
      <c r="E172" s="45">
        <v>0</v>
      </c>
      <c r="F172" s="45">
        <v>0</v>
      </c>
      <c r="G172" s="45">
        <v>0</v>
      </c>
      <c r="H172" s="19">
        <f t="shared" ref="H172:H173" si="157">SUM(I172:K172)</f>
        <v>1380500</v>
      </c>
      <c r="I172" s="19">
        <v>0</v>
      </c>
      <c r="J172" s="19">
        <v>0</v>
      </c>
      <c r="K172" s="19">
        <v>1380500</v>
      </c>
      <c r="L172" s="19">
        <f>M172+O172</f>
        <v>0</v>
      </c>
      <c r="M172" s="19">
        <v>0</v>
      </c>
      <c r="N172" s="19">
        <v>0</v>
      </c>
      <c r="O172" s="19">
        <v>0</v>
      </c>
      <c r="P172" s="49"/>
      <c r="Q172" s="49"/>
      <c r="R172" s="49"/>
      <c r="S172" s="49"/>
      <c r="T172" s="49">
        <f t="shared" si="121"/>
        <v>0</v>
      </c>
      <c r="U172" s="49"/>
      <c r="V172" s="49"/>
      <c r="W172" s="49">
        <f t="shared" si="123"/>
        <v>0</v>
      </c>
      <c r="X172" s="21"/>
    </row>
    <row r="173" spans="1:24" s="1" customFormat="1" ht="28.5" customHeight="1" x14ac:dyDescent="0.3">
      <c r="A173" s="102" t="s">
        <v>366</v>
      </c>
      <c r="B173" s="76" t="s">
        <v>301</v>
      </c>
      <c r="C173" s="18" t="s">
        <v>151</v>
      </c>
      <c r="D173" s="45">
        <f>SUM(E173:G173)</f>
        <v>41775</v>
      </c>
      <c r="E173" s="45">
        <v>0</v>
      </c>
      <c r="F173" s="45">
        <v>0</v>
      </c>
      <c r="G173" s="45">
        <v>41775</v>
      </c>
      <c r="H173" s="19">
        <f t="shared" si="157"/>
        <v>1341775</v>
      </c>
      <c r="I173" s="19">
        <v>0</v>
      </c>
      <c r="J173" s="19">
        <v>0</v>
      </c>
      <c r="K173" s="19">
        <v>1341775</v>
      </c>
      <c r="L173" s="19">
        <f>SUM(M173:O173)</f>
        <v>34812.25</v>
      </c>
      <c r="M173" s="19">
        <v>0</v>
      </c>
      <c r="N173" s="19">
        <v>0</v>
      </c>
      <c r="O173" s="19">
        <v>34812.25</v>
      </c>
      <c r="P173" s="49">
        <f t="shared" si="118"/>
        <v>83.332734889287849</v>
      </c>
      <c r="Q173" s="49"/>
      <c r="R173" s="49"/>
      <c r="S173" s="49">
        <f t="shared" si="120"/>
        <v>83.332734889287849</v>
      </c>
      <c r="T173" s="49">
        <f t="shared" si="121"/>
        <v>2.5944923701812899</v>
      </c>
      <c r="U173" s="49"/>
      <c r="V173" s="49"/>
      <c r="W173" s="49">
        <f t="shared" si="123"/>
        <v>2.5944923701812899</v>
      </c>
      <c r="X173" s="21"/>
    </row>
    <row r="174" spans="1:24" s="1" customFormat="1" ht="37.5" x14ac:dyDescent="0.3">
      <c r="A174" s="52" t="s">
        <v>250</v>
      </c>
      <c r="B174" s="98" t="s">
        <v>140</v>
      </c>
      <c r="C174" s="116"/>
      <c r="D174" s="54">
        <f t="shared" ref="D174:O174" si="158">SUM(D175:D177)</f>
        <v>16281448</v>
      </c>
      <c r="E174" s="54">
        <f t="shared" si="158"/>
        <v>14277448</v>
      </c>
      <c r="F174" s="54">
        <f t="shared" si="158"/>
        <v>1850000</v>
      </c>
      <c r="G174" s="54">
        <f t="shared" si="158"/>
        <v>154000</v>
      </c>
      <c r="H174" s="54">
        <f t="shared" si="158"/>
        <v>98884300</v>
      </c>
      <c r="I174" s="54">
        <f t="shared" si="158"/>
        <v>90079700</v>
      </c>
      <c r="J174" s="54">
        <f t="shared" si="158"/>
        <v>7880600</v>
      </c>
      <c r="K174" s="54">
        <f t="shared" si="158"/>
        <v>924000</v>
      </c>
      <c r="L174" s="54">
        <f t="shared" si="158"/>
        <v>6773700.6699999999</v>
      </c>
      <c r="M174" s="54">
        <f t="shared" si="158"/>
        <v>4933527.53</v>
      </c>
      <c r="N174" s="54">
        <f t="shared" si="158"/>
        <v>1840173.14</v>
      </c>
      <c r="O174" s="54">
        <f t="shared" si="158"/>
        <v>0</v>
      </c>
      <c r="P174" s="49">
        <f t="shared" si="118"/>
        <v>41.60379758606237</v>
      </c>
      <c r="Q174" s="49">
        <f t="shared" si="119"/>
        <v>34.554687434337005</v>
      </c>
      <c r="R174" s="49">
        <f t="shared" si="154"/>
        <v>99.468818378378373</v>
      </c>
      <c r="S174" s="49">
        <f t="shared" si="120"/>
        <v>0</v>
      </c>
      <c r="T174" s="49">
        <f t="shared" si="121"/>
        <v>6.8501275429972193</v>
      </c>
      <c r="U174" s="49">
        <f t="shared" si="122"/>
        <v>5.4768472030879325</v>
      </c>
      <c r="V174" s="49">
        <f t="shared" si="126"/>
        <v>23.350673045199603</v>
      </c>
      <c r="W174" s="49">
        <f t="shared" si="123"/>
        <v>0</v>
      </c>
      <c r="X174" s="21"/>
    </row>
    <row r="175" spans="1:24" s="1" customFormat="1" ht="60" customHeight="1" x14ac:dyDescent="0.3">
      <c r="A175" s="102" t="s">
        <v>355</v>
      </c>
      <c r="B175" s="76" t="s">
        <v>363</v>
      </c>
      <c r="C175" s="18" t="s">
        <v>28</v>
      </c>
      <c r="D175" s="45">
        <f>SUM(E175:G175)</f>
        <v>7205848</v>
      </c>
      <c r="E175" s="45">
        <v>5201848</v>
      </c>
      <c r="F175" s="45">
        <v>1850000</v>
      </c>
      <c r="G175" s="45">
        <v>154000</v>
      </c>
      <c r="H175" s="19">
        <f>SUM(I175:K175)</f>
        <v>35740400</v>
      </c>
      <c r="I175" s="19">
        <v>26945500</v>
      </c>
      <c r="J175" s="19">
        <v>7870900</v>
      </c>
      <c r="K175" s="19">
        <v>924000</v>
      </c>
      <c r="L175" s="19">
        <f>SUM(M175:O175)</f>
        <v>6773700.6699999999</v>
      </c>
      <c r="M175" s="19">
        <v>4933527.53</v>
      </c>
      <c r="N175" s="19">
        <v>1840173.14</v>
      </c>
      <c r="O175" s="19">
        <v>0</v>
      </c>
      <c r="P175" s="49">
        <f t="shared" si="118"/>
        <v>94.002824788976952</v>
      </c>
      <c r="Q175" s="49">
        <f t="shared" si="119"/>
        <v>94.841824097897515</v>
      </c>
      <c r="R175" s="49">
        <f t="shared" si="154"/>
        <v>99.468818378378373</v>
      </c>
      <c r="S175" s="49">
        <f t="shared" si="120"/>
        <v>0</v>
      </c>
      <c r="T175" s="49">
        <f t="shared" si="121"/>
        <v>18.952503805217624</v>
      </c>
      <c r="U175" s="49">
        <f t="shared" si="122"/>
        <v>18.309281809578597</v>
      </c>
      <c r="V175" s="49">
        <f t="shared" si="126"/>
        <v>23.379450126415023</v>
      </c>
      <c r="W175" s="49">
        <f t="shared" si="123"/>
        <v>0</v>
      </c>
      <c r="X175" s="59"/>
    </row>
    <row r="176" spans="1:24" s="1" customFormat="1" ht="60.75" customHeight="1" x14ac:dyDescent="0.3">
      <c r="A176" s="102" t="s">
        <v>356</v>
      </c>
      <c r="B176" s="76" t="s">
        <v>364</v>
      </c>
      <c r="C176" s="18" t="s">
        <v>28</v>
      </c>
      <c r="D176" s="45">
        <f t="shared" ref="D176:D177" si="159">SUM(E176:G176)</f>
        <v>0</v>
      </c>
      <c r="E176" s="45">
        <v>0</v>
      </c>
      <c r="F176" s="45">
        <v>0</v>
      </c>
      <c r="G176" s="45">
        <v>0</v>
      </c>
      <c r="H176" s="19">
        <f t="shared" ref="H176:H177" si="160">SUM(I176:K176)</f>
        <v>9700</v>
      </c>
      <c r="I176" s="19">
        <v>0</v>
      </c>
      <c r="J176" s="19">
        <v>9700</v>
      </c>
      <c r="K176" s="19">
        <v>0</v>
      </c>
      <c r="L176" s="19">
        <f>SUM(M176:O176)</f>
        <v>0</v>
      </c>
      <c r="M176" s="19">
        <v>0</v>
      </c>
      <c r="N176" s="19">
        <v>0</v>
      </c>
      <c r="O176" s="19">
        <v>0</v>
      </c>
      <c r="P176" s="49"/>
      <c r="Q176" s="49"/>
      <c r="R176" s="49"/>
      <c r="S176" s="49"/>
      <c r="T176" s="49">
        <f t="shared" si="121"/>
        <v>0</v>
      </c>
      <c r="U176" s="49"/>
      <c r="V176" s="49">
        <f t="shared" si="126"/>
        <v>0</v>
      </c>
      <c r="W176" s="49"/>
      <c r="X176" s="59"/>
    </row>
    <row r="177" spans="1:24" s="1" customFormat="1" ht="44.25" customHeight="1" x14ac:dyDescent="0.3">
      <c r="A177" s="102" t="s">
        <v>367</v>
      </c>
      <c r="B177" s="76" t="s">
        <v>141</v>
      </c>
      <c r="C177" s="18" t="s">
        <v>28</v>
      </c>
      <c r="D177" s="45">
        <f t="shared" si="159"/>
        <v>9075600</v>
      </c>
      <c r="E177" s="45">
        <v>9075600</v>
      </c>
      <c r="F177" s="45">
        <v>0</v>
      </c>
      <c r="G177" s="45">
        <v>0</v>
      </c>
      <c r="H177" s="19">
        <f t="shared" si="160"/>
        <v>63134200</v>
      </c>
      <c r="I177" s="19">
        <v>63134200</v>
      </c>
      <c r="J177" s="19">
        <v>0</v>
      </c>
      <c r="K177" s="19">
        <v>0</v>
      </c>
      <c r="L177" s="19">
        <f>SUM(M177:O177)</f>
        <v>0</v>
      </c>
      <c r="M177" s="19">
        <v>0</v>
      </c>
      <c r="N177" s="19">
        <v>0</v>
      </c>
      <c r="O177" s="19">
        <v>0</v>
      </c>
      <c r="P177" s="49">
        <f t="shared" si="118"/>
        <v>0</v>
      </c>
      <c r="Q177" s="49">
        <f t="shared" si="119"/>
        <v>0</v>
      </c>
      <c r="R177" s="49"/>
      <c r="S177" s="49"/>
      <c r="T177" s="49">
        <f t="shared" si="121"/>
        <v>0</v>
      </c>
      <c r="U177" s="49">
        <f t="shared" si="122"/>
        <v>0</v>
      </c>
      <c r="V177" s="49"/>
      <c r="W177" s="49"/>
      <c r="X177" s="21"/>
    </row>
    <row r="178" spans="1:24" s="56" customFormat="1" ht="30" customHeight="1" x14ac:dyDescent="0.3">
      <c r="A178" s="52" t="s">
        <v>357</v>
      </c>
      <c r="B178" s="98" t="s">
        <v>60</v>
      </c>
      <c r="C178" s="116"/>
      <c r="D178" s="54">
        <f t="shared" ref="D178:O178" si="161">SUM(D179:D179)</f>
        <v>0</v>
      </c>
      <c r="E178" s="54">
        <f t="shared" si="161"/>
        <v>0</v>
      </c>
      <c r="F178" s="54">
        <f t="shared" si="161"/>
        <v>0</v>
      </c>
      <c r="G178" s="54">
        <f t="shared" si="161"/>
        <v>0</v>
      </c>
      <c r="H178" s="54">
        <f t="shared" si="161"/>
        <v>6329300</v>
      </c>
      <c r="I178" s="54">
        <f t="shared" si="161"/>
        <v>4007100</v>
      </c>
      <c r="J178" s="54">
        <f t="shared" si="161"/>
        <v>0</v>
      </c>
      <c r="K178" s="54">
        <f t="shared" si="161"/>
        <v>2322200</v>
      </c>
      <c r="L178" s="54">
        <f t="shared" si="161"/>
        <v>0</v>
      </c>
      <c r="M178" s="54">
        <f t="shared" si="161"/>
        <v>0</v>
      </c>
      <c r="N178" s="54">
        <f t="shared" si="161"/>
        <v>0</v>
      </c>
      <c r="O178" s="54">
        <f t="shared" si="161"/>
        <v>0</v>
      </c>
      <c r="P178" s="49"/>
      <c r="Q178" s="49"/>
      <c r="R178" s="49"/>
      <c r="S178" s="49"/>
      <c r="T178" s="49">
        <f t="shared" si="121"/>
        <v>0</v>
      </c>
      <c r="U178" s="49">
        <f t="shared" si="122"/>
        <v>0</v>
      </c>
      <c r="V178" s="49"/>
      <c r="W178" s="49">
        <f t="shared" si="123"/>
        <v>0</v>
      </c>
      <c r="X178" s="55"/>
    </row>
    <row r="179" spans="1:24" s="1" customFormat="1" ht="58.5" customHeight="1" x14ac:dyDescent="0.3">
      <c r="A179" s="102" t="s">
        <v>359</v>
      </c>
      <c r="B179" s="76" t="s">
        <v>275</v>
      </c>
      <c r="C179" s="18" t="s">
        <v>28</v>
      </c>
      <c r="D179" s="45">
        <f>SUM(E179:G179)</f>
        <v>0</v>
      </c>
      <c r="E179" s="45">
        <v>0</v>
      </c>
      <c r="F179" s="45">
        <v>0</v>
      </c>
      <c r="G179" s="45">
        <v>0</v>
      </c>
      <c r="H179" s="19">
        <f>SUM(I179:K179)</f>
        <v>6329300</v>
      </c>
      <c r="I179" s="19">
        <v>4007100</v>
      </c>
      <c r="J179" s="19">
        <v>0</v>
      </c>
      <c r="K179" s="19">
        <v>2322200</v>
      </c>
      <c r="L179" s="19">
        <f>SUM(M179:O179)</f>
        <v>0</v>
      </c>
      <c r="M179" s="19">
        <v>0</v>
      </c>
      <c r="N179" s="19">
        <v>0</v>
      </c>
      <c r="O179" s="19">
        <v>0</v>
      </c>
      <c r="P179" s="49"/>
      <c r="Q179" s="49"/>
      <c r="R179" s="49"/>
      <c r="S179" s="49"/>
      <c r="T179" s="49">
        <f t="shared" si="121"/>
        <v>0</v>
      </c>
      <c r="U179" s="49">
        <f t="shared" si="122"/>
        <v>0</v>
      </c>
      <c r="V179" s="49"/>
      <c r="W179" s="49">
        <f t="shared" si="123"/>
        <v>0</v>
      </c>
      <c r="X179" s="21"/>
    </row>
    <row r="180" spans="1:24" s="1" customFormat="1" ht="61.5" customHeight="1" x14ac:dyDescent="0.3">
      <c r="A180" s="52" t="s">
        <v>358</v>
      </c>
      <c r="B180" s="98" t="s">
        <v>142</v>
      </c>
      <c r="C180" s="116"/>
      <c r="D180" s="99">
        <f t="shared" ref="D180:G180" si="162">SUM(D181:D182)</f>
        <v>8524453</v>
      </c>
      <c r="E180" s="99">
        <f t="shared" si="162"/>
        <v>0</v>
      </c>
      <c r="F180" s="99">
        <f t="shared" si="162"/>
        <v>0</v>
      </c>
      <c r="G180" s="99">
        <f t="shared" si="162"/>
        <v>8524453</v>
      </c>
      <c r="H180" s="99">
        <f t="shared" ref="H180:K180" si="163">SUM(H181:H182)</f>
        <v>48110674</v>
      </c>
      <c r="I180" s="99">
        <f t="shared" si="163"/>
        <v>0</v>
      </c>
      <c r="J180" s="99">
        <f t="shared" si="163"/>
        <v>0</v>
      </c>
      <c r="K180" s="99">
        <f t="shared" si="163"/>
        <v>48110674</v>
      </c>
      <c r="L180" s="99">
        <f>SUM(L181:L182)</f>
        <v>7537236.3599999994</v>
      </c>
      <c r="M180" s="99">
        <f t="shared" ref="M180:O180" si="164">SUM(M181:M182)</f>
        <v>0</v>
      </c>
      <c r="N180" s="99">
        <f t="shared" si="164"/>
        <v>0</v>
      </c>
      <c r="O180" s="99">
        <f t="shared" si="164"/>
        <v>7537236.3599999994</v>
      </c>
      <c r="P180" s="49">
        <f t="shared" si="118"/>
        <v>88.419003072689819</v>
      </c>
      <c r="Q180" s="49"/>
      <c r="R180" s="49"/>
      <c r="S180" s="49">
        <f t="shared" si="120"/>
        <v>88.419003072689819</v>
      </c>
      <c r="T180" s="49">
        <f t="shared" si="121"/>
        <v>15.666453477662772</v>
      </c>
      <c r="U180" s="49"/>
      <c r="V180" s="49"/>
      <c r="W180" s="49">
        <f t="shared" si="123"/>
        <v>15.666453477662772</v>
      </c>
      <c r="X180" s="21"/>
    </row>
    <row r="181" spans="1:24" s="1" customFormat="1" ht="31.5" customHeight="1" x14ac:dyDescent="0.3">
      <c r="A181" s="147" t="s">
        <v>360</v>
      </c>
      <c r="B181" s="154" t="s">
        <v>143</v>
      </c>
      <c r="C181" s="18" t="s">
        <v>28</v>
      </c>
      <c r="D181" s="45">
        <f>SUM(E181:G181)</f>
        <v>4121883</v>
      </c>
      <c r="E181" s="45">
        <v>0</v>
      </c>
      <c r="F181" s="45">
        <v>0</v>
      </c>
      <c r="G181" s="45">
        <v>4121883</v>
      </c>
      <c r="H181" s="19">
        <f>SUM(I181:K181)</f>
        <v>24083793</v>
      </c>
      <c r="I181" s="19">
        <v>0</v>
      </c>
      <c r="J181" s="19">
        <v>0</v>
      </c>
      <c r="K181" s="19">
        <v>24083793</v>
      </c>
      <c r="L181" s="19">
        <f>SUM(M181:O181)</f>
        <v>3555846.59</v>
      </c>
      <c r="M181" s="19">
        <v>0</v>
      </c>
      <c r="N181" s="19">
        <v>0</v>
      </c>
      <c r="O181" s="19">
        <v>3555846.59</v>
      </c>
      <c r="P181" s="49">
        <f t="shared" si="118"/>
        <v>86.267528457260909</v>
      </c>
      <c r="Q181" s="49"/>
      <c r="R181" s="49"/>
      <c r="S181" s="49">
        <f t="shared" si="120"/>
        <v>86.267528457260909</v>
      </c>
      <c r="T181" s="49">
        <f t="shared" si="121"/>
        <v>14.764479125028188</v>
      </c>
      <c r="U181" s="49"/>
      <c r="V181" s="49"/>
      <c r="W181" s="49">
        <f t="shared" si="123"/>
        <v>14.764479125028188</v>
      </c>
      <c r="X181" s="21"/>
    </row>
    <row r="182" spans="1:24" s="1" customFormat="1" ht="32.25" customHeight="1" x14ac:dyDescent="0.3">
      <c r="A182" s="148"/>
      <c r="B182" s="155"/>
      <c r="C182" s="18" t="s">
        <v>150</v>
      </c>
      <c r="D182" s="45">
        <f>SUM(E182:G182)</f>
        <v>4402570</v>
      </c>
      <c r="E182" s="45">
        <v>0</v>
      </c>
      <c r="F182" s="45">
        <v>0</v>
      </c>
      <c r="G182" s="45">
        <v>4402570</v>
      </c>
      <c r="H182" s="19">
        <f>SUM(I182:K182)</f>
        <v>24026881</v>
      </c>
      <c r="I182" s="19">
        <v>0</v>
      </c>
      <c r="J182" s="19">
        <v>0</v>
      </c>
      <c r="K182" s="19">
        <v>24026881</v>
      </c>
      <c r="L182" s="19">
        <f>SUM(M182:O182)</f>
        <v>3981389.77</v>
      </c>
      <c r="M182" s="19">
        <v>0</v>
      </c>
      <c r="N182" s="19">
        <v>0</v>
      </c>
      <c r="O182" s="19">
        <v>3981389.77</v>
      </c>
      <c r="P182" s="49">
        <f t="shared" si="118"/>
        <v>90.433309862194136</v>
      </c>
      <c r="Q182" s="49"/>
      <c r="R182" s="49"/>
      <c r="S182" s="49">
        <f t="shared" si="120"/>
        <v>90.433309862194136</v>
      </c>
      <c r="T182" s="49">
        <f t="shared" si="121"/>
        <v>16.570564319188996</v>
      </c>
      <c r="U182" s="49"/>
      <c r="V182" s="49"/>
      <c r="W182" s="49">
        <f t="shared" si="123"/>
        <v>16.570564319188996</v>
      </c>
      <c r="X182" s="51"/>
    </row>
    <row r="183" spans="1:24" ht="52.5" customHeight="1" x14ac:dyDescent="0.3">
      <c r="A183" s="52" t="s">
        <v>93</v>
      </c>
      <c r="B183" s="152" t="s">
        <v>276</v>
      </c>
      <c r="C183" s="153"/>
      <c r="D183" s="54">
        <f t="shared" ref="D183:O183" si="165">D184+D188</f>
        <v>11817021</v>
      </c>
      <c r="E183" s="54">
        <f t="shared" si="165"/>
        <v>11477500</v>
      </c>
      <c r="F183" s="54">
        <f t="shared" si="165"/>
        <v>0</v>
      </c>
      <c r="G183" s="54">
        <f t="shared" si="165"/>
        <v>339521</v>
      </c>
      <c r="H183" s="54">
        <f t="shared" si="165"/>
        <v>225693161</v>
      </c>
      <c r="I183" s="54">
        <f t="shared" si="165"/>
        <v>120069300</v>
      </c>
      <c r="J183" s="54">
        <f t="shared" si="165"/>
        <v>0</v>
      </c>
      <c r="K183" s="54">
        <f t="shared" si="165"/>
        <v>105623861</v>
      </c>
      <c r="L183" s="54">
        <f t="shared" si="165"/>
        <v>10970153.220000001</v>
      </c>
      <c r="M183" s="54">
        <f t="shared" si="165"/>
        <v>10630632.859999999</v>
      </c>
      <c r="N183" s="54">
        <f t="shared" si="165"/>
        <v>0</v>
      </c>
      <c r="O183" s="54">
        <f t="shared" si="165"/>
        <v>339520.36</v>
      </c>
      <c r="P183" s="49">
        <f t="shared" si="118"/>
        <v>92.833491791205248</v>
      </c>
      <c r="Q183" s="49">
        <f t="shared" si="119"/>
        <v>92.621501720758005</v>
      </c>
      <c r="R183" s="49"/>
      <c r="S183" s="49"/>
      <c r="T183" s="49">
        <f t="shared" si="121"/>
        <v>4.8606493751930744</v>
      </c>
      <c r="U183" s="49">
        <f t="shared" si="122"/>
        <v>8.8537476773829784</v>
      </c>
      <c r="V183" s="49"/>
      <c r="W183" s="49">
        <f t="shared" si="123"/>
        <v>0.32144286034005137</v>
      </c>
      <c r="X183" s="59"/>
    </row>
    <row r="184" spans="1:24" ht="56.25" x14ac:dyDescent="0.3">
      <c r="A184" s="52" t="s">
        <v>94</v>
      </c>
      <c r="B184" s="58" t="s">
        <v>252</v>
      </c>
      <c r="C184" s="54"/>
      <c r="D184" s="54">
        <f t="shared" ref="D184:O184" si="166">SUM(D185:D187)</f>
        <v>3700500</v>
      </c>
      <c r="E184" s="54">
        <f t="shared" si="166"/>
        <v>3700500</v>
      </c>
      <c r="F184" s="54">
        <f t="shared" si="166"/>
        <v>0</v>
      </c>
      <c r="G184" s="54">
        <f t="shared" si="166"/>
        <v>0</v>
      </c>
      <c r="H184" s="54">
        <f t="shared" si="166"/>
        <v>186967240</v>
      </c>
      <c r="I184" s="54">
        <f t="shared" si="166"/>
        <v>81682900</v>
      </c>
      <c r="J184" s="54">
        <f t="shared" si="166"/>
        <v>0</v>
      </c>
      <c r="K184" s="54">
        <f t="shared" si="166"/>
        <v>105284340</v>
      </c>
      <c r="L184" s="54">
        <f t="shared" si="166"/>
        <v>3467376.61</v>
      </c>
      <c r="M184" s="54">
        <f t="shared" si="166"/>
        <v>3467376.61</v>
      </c>
      <c r="N184" s="54">
        <f t="shared" si="166"/>
        <v>0</v>
      </c>
      <c r="O184" s="54">
        <f t="shared" si="166"/>
        <v>0</v>
      </c>
      <c r="P184" s="49">
        <f t="shared" si="118"/>
        <v>93.700219159573024</v>
      </c>
      <c r="Q184" s="49">
        <f t="shared" si="119"/>
        <v>93.700219159573024</v>
      </c>
      <c r="R184" s="49"/>
      <c r="S184" s="49"/>
      <c r="T184" s="49">
        <f t="shared" si="121"/>
        <v>1.854536981986791</v>
      </c>
      <c r="U184" s="49">
        <f t="shared" si="122"/>
        <v>4.2449234907183753</v>
      </c>
      <c r="V184" s="49"/>
      <c r="W184" s="49">
        <f t="shared" si="123"/>
        <v>0</v>
      </c>
      <c r="X184" s="59"/>
    </row>
    <row r="185" spans="1:24" ht="34.5" customHeight="1" x14ac:dyDescent="0.3">
      <c r="A185" s="147" t="s">
        <v>95</v>
      </c>
      <c r="B185" s="149" t="s">
        <v>253</v>
      </c>
      <c r="C185" s="18" t="s">
        <v>28</v>
      </c>
      <c r="D185" s="45">
        <f>SUM(E185:G185)</f>
        <v>3700500</v>
      </c>
      <c r="E185" s="45">
        <v>3700500</v>
      </c>
      <c r="F185" s="45">
        <v>0</v>
      </c>
      <c r="G185" s="45">
        <v>0</v>
      </c>
      <c r="H185" s="19">
        <f>SUM(I185:K185)</f>
        <v>22428500</v>
      </c>
      <c r="I185" s="19">
        <v>22428500</v>
      </c>
      <c r="J185" s="19">
        <v>0</v>
      </c>
      <c r="K185" s="19">
        <v>0</v>
      </c>
      <c r="L185" s="50">
        <f>SUM(M185:O185)</f>
        <v>3467376.61</v>
      </c>
      <c r="M185" s="50">
        <v>3467376.61</v>
      </c>
      <c r="N185" s="100">
        <v>0</v>
      </c>
      <c r="O185" s="100">
        <v>0</v>
      </c>
      <c r="P185" s="49">
        <f t="shared" si="118"/>
        <v>93.700219159573024</v>
      </c>
      <c r="Q185" s="49">
        <f t="shared" si="119"/>
        <v>93.700219159573024</v>
      </c>
      <c r="R185" s="49"/>
      <c r="S185" s="49"/>
      <c r="T185" s="49">
        <f t="shared" si="121"/>
        <v>15.459690170987805</v>
      </c>
      <c r="U185" s="49">
        <f t="shared" si="122"/>
        <v>15.459690170987805</v>
      </c>
      <c r="V185" s="49"/>
      <c r="W185" s="49"/>
      <c r="X185" s="59"/>
    </row>
    <row r="186" spans="1:24" ht="41.25" customHeight="1" x14ac:dyDescent="0.3">
      <c r="A186" s="148"/>
      <c r="B186" s="150"/>
      <c r="C186" s="18" t="s">
        <v>3</v>
      </c>
      <c r="D186" s="45">
        <f>SUM(E186:G186)</f>
        <v>0</v>
      </c>
      <c r="E186" s="45">
        <v>0</v>
      </c>
      <c r="F186" s="45">
        <v>0</v>
      </c>
      <c r="G186" s="45">
        <v>0</v>
      </c>
      <c r="H186" s="19">
        <f>SUM(I186:K186)</f>
        <v>2138700</v>
      </c>
      <c r="I186" s="19">
        <v>2138700</v>
      </c>
      <c r="J186" s="19">
        <v>0</v>
      </c>
      <c r="K186" s="19">
        <v>0</v>
      </c>
      <c r="L186" s="50">
        <f>SUM(M186:O186)</f>
        <v>0</v>
      </c>
      <c r="M186" s="50">
        <v>0</v>
      </c>
      <c r="N186" s="100">
        <v>0</v>
      </c>
      <c r="O186" s="100">
        <v>0</v>
      </c>
      <c r="P186" s="49"/>
      <c r="Q186" s="49"/>
      <c r="R186" s="49"/>
      <c r="S186" s="49"/>
      <c r="T186" s="49">
        <f t="shared" si="121"/>
        <v>0</v>
      </c>
      <c r="U186" s="49">
        <f t="shared" si="122"/>
        <v>0</v>
      </c>
      <c r="V186" s="49"/>
      <c r="W186" s="49"/>
      <c r="X186" s="59"/>
    </row>
    <row r="187" spans="1:24" ht="37.5" x14ac:dyDescent="0.3">
      <c r="A187" s="102" t="s">
        <v>96</v>
      </c>
      <c r="B187" s="59" t="s">
        <v>254</v>
      </c>
      <c r="C187" s="18" t="s">
        <v>150</v>
      </c>
      <c r="D187" s="45">
        <f t="shared" ref="D187" si="167">SUM(E187:G187)</f>
        <v>0</v>
      </c>
      <c r="E187" s="45">
        <v>0</v>
      </c>
      <c r="F187" s="45">
        <v>0</v>
      </c>
      <c r="G187" s="45">
        <v>0</v>
      </c>
      <c r="H187" s="19">
        <f t="shared" ref="H187" si="168">SUM(I187:K187)</f>
        <v>162400040</v>
      </c>
      <c r="I187" s="19">
        <v>57115700</v>
      </c>
      <c r="J187" s="19">
        <v>0</v>
      </c>
      <c r="K187" s="19">
        <v>105284340</v>
      </c>
      <c r="L187" s="50">
        <f>SUM(M187:O187)</f>
        <v>0</v>
      </c>
      <c r="M187" s="50">
        <v>0</v>
      </c>
      <c r="N187" s="100">
        <v>0</v>
      </c>
      <c r="O187" s="100">
        <v>0</v>
      </c>
      <c r="P187" s="49"/>
      <c r="Q187" s="49"/>
      <c r="R187" s="49"/>
      <c r="S187" s="49"/>
      <c r="T187" s="49">
        <f t="shared" si="121"/>
        <v>0</v>
      </c>
      <c r="U187" s="49">
        <f t="shared" si="122"/>
        <v>0</v>
      </c>
      <c r="V187" s="49"/>
      <c r="W187" s="49">
        <f t="shared" si="123"/>
        <v>0</v>
      </c>
      <c r="X187" s="51"/>
    </row>
    <row r="188" spans="1:24" ht="37.5" x14ac:dyDescent="0.3">
      <c r="A188" s="52" t="s">
        <v>97</v>
      </c>
      <c r="B188" s="58" t="s">
        <v>255</v>
      </c>
      <c r="C188" s="116"/>
      <c r="D188" s="54">
        <f t="shared" ref="D188:G188" si="169">SUM(D189:D189)</f>
        <v>8116521</v>
      </c>
      <c r="E188" s="54">
        <f t="shared" si="169"/>
        <v>7777000</v>
      </c>
      <c r="F188" s="54">
        <f t="shared" si="169"/>
        <v>0</v>
      </c>
      <c r="G188" s="54">
        <f t="shared" si="169"/>
        <v>339521</v>
      </c>
      <c r="H188" s="54">
        <f t="shared" ref="H188:O188" si="170">SUM(H189:H189)</f>
        <v>38725921</v>
      </c>
      <c r="I188" s="54">
        <f t="shared" si="170"/>
        <v>38386400</v>
      </c>
      <c r="J188" s="54">
        <f t="shared" si="170"/>
        <v>0</v>
      </c>
      <c r="K188" s="54">
        <f t="shared" si="170"/>
        <v>339521</v>
      </c>
      <c r="L188" s="54">
        <f t="shared" si="170"/>
        <v>7502776.6100000003</v>
      </c>
      <c r="M188" s="54">
        <f t="shared" si="170"/>
        <v>7163256.25</v>
      </c>
      <c r="N188" s="54">
        <f t="shared" si="170"/>
        <v>0</v>
      </c>
      <c r="O188" s="54">
        <f t="shared" si="170"/>
        <v>339520.36</v>
      </c>
      <c r="P188" s="49">
        <f t="shared" si="118"/>
        <v>92.438331768007515</v>
      </c>
      <c r="Q188" s="49">
        <f t="shared" si="119"/>
        <v>92.108219750546482</v>
      </c>
      <c r="R188" s="49"/>
      <c r="S188" s="49"/>
      <c r="T188" s="49">
        <f t="shared" si="121"/>
        <v>19.374043060202496</v>
      </c>
      <c r="U188" s="49">
        <f t="shared" si="122"/>
        <v>18.660922227663963</v>
      </c>
      <c r="V188" s="49"/>
      <c r="W188" s="49">
        <f t="shared" si="123"/>
        <v>99.99981149914143</v>
      </c>
      <c r="X188" s="21"/>
    </row>
    <row r="189" spans="1:24" ht="56.25" x14ac:dyDescent="0.3">
      <c r="A189" s="102" t="s">
        <v>98</v>
      </c>
      <c r="B189" s="59" t="s">
        <v>256</v>
      </c>
      <c r="C189" s="18" t="s">
        <v>28</v>
      </c>
      <c r="D189" s="45">
        <f>SUM(E189:G189)</f>
        <v>8116521</v>
      </c>
      <c r="E189" s="45">
        <v>7777000</v>
      </c>
      <c r="F189" s="45">
        <v>0</v>
      </c>
      <c r="G189" s="45">
        <v>339521</v>
      </c>
      <c r="H189" s="19">
        <f>SUM(I189:K189)</f>
        <v>38725921</v>
      </c>
      <c r="I189" s="19">
        <v>38386400</v>
      </c>
      <c r="J189" s="19">
        <v>0</v>
      </c>
      <c r="K189" s="19">
        <v>339521</v>
      </c>
      <c r="L189" s="100">
        <f>SUM(M189:O189)</f>
        <v>7502776.6100000003</v>
      </c>
      <c r="M189" s="50">
        <v>7163256.25</v>
      </c>
      <c r="N189" s="100">
        <v>0</v>
      </c>
      <c r="O189" s="100">
        <v>339520.36</v>
      </c>
      <c r="P189" s="49">
        <f t="shared" si="118"/>
        <v>92.438331768007515</v>
      </c>
      <c r="Q189" s="49">
        <f t="shared" si="119"/>
        <v>92.108219750546482</v>
      </c>
      <c r="R189" s="49"/>
      <c r="S189" s="49"/>
      <c r="T189" s="49">
        <f t="shared" si="121"/>
        <v>19.374043060202496</v>
      </c>
      <c r="U189" s="49">
        <f t="shared" si="122"/>
        <v>18.660922227663963</v>
      </c>
      <c r="V189" s="49"/>
      <c r="W189" s="49">
        <f t="shared" si="123"/>
        <v>99.99981149914143</v>
      </c>
      <c r="X189" s="59"/>
    </row>
    <row r="190" spans="1:24" s="101" customFormat="1" ht="26.25" customHeight="1" x14ac:dyDescent="0.3">
      <c r="A190" s="52" t="s">
        <v>99</v>
      </c>
      <c r="B190" s="161" t="s">
        <v>291</v>
      </c>
      <c r="C190" s="162"/>
      <c r="D190" s="54">
        <f t="shared" ref="D190:O190" si="171">SUM(D191:D197)</f>
        <v>15200</v>
      </c>
      <c r="E190" s="54">
        <f t="shared" si="171"/>
        <v>0</v>
      </c>
      <c r="F190" s="54">
        <f t="shared" si="171"/>
        <v>0</v>
      </c>
      <c r="G190" s="54">
        <f t="shared" si="171"/>
        <v>15200</v>
      </c>
      <c r="H190" s="54">
        <f t="shared" si="171"/>
        <v>2643079</v>
      </c>
      <c r="I190" s="54">
        <f t="shared" si="171"/>
        <v>0</v>
      </c>
      <c r="J190" s="54">
        <f t="shared" si="171"/>
        <v>0</v>
      </c>
      <c r="K190" s="54">
        <f t="shared" si="171"/>
        <v>2643079</v>
      </c>
      <c r="L190" s="54">
        <f t="shared" si="171"/>
        <v>14100</v>
      </c>
      <c r="M190" s="54">
        <f t="shared" si="171"/>
        <v>0</v>
      </c>
      <c r="N190" s="54">
        <f t="shared" si="171"/>
        <v>0</v>
      </c>
      <c r="O190" s="54">
        <f t="shared" si="171"/>
        <v>14100</v>
      </c>
      <c r="P190" s="49">
        <f t="shared" si="118"/>
        <v>92.76315789473685</v>
      </c>
      <c r="Q190" s="49"/>
      <c r="R190" s="49"/>
      <c r="S190" s="49">
        <f t="shared" si="120"/>
        <v>92.76315789473685</v>
      </c>
      <c r="T190" s="49">
        <f t="shared" si="121"/>
        <v>0.53346873097625913</v>
      </c>
      <c r="U190" s="49"/>
      <c r="V190" s="49"/>
      <c r="W190" s="49">
        <f t="shared" si="123"/>
        <v>0.53346873097625913</v>
      </c>
      <c r="X190" s="53"/>
    </row>
    <row r="191" spans="1:24" x14ac:dyDescent="0.3">
      <c r="A191" s="147" t="s">
        <v>100</v>
      </c>
      <c r="B191" s="149" t="s">
        <v>292</v>
      </c>
      <c r="C191" s="18" t="s">
        <v>5</v>
      </c>
      <c r="D191" s="45">
        <f>SUM(E191:G191)</f>
        <v>0</v>
      </c>
      <c r="E191" s="45">
        <v>0</v>
      </c>
      <c r="F191" s="45">
        <v>0</v>
      </c>
      <c r="G191" s="45">
        <v>0</v>
      </c>
      <c r="H191" s="19">
        <f t="shared" ref="H191:H197" si="172">SUM(I191:K191)</f>
        <v>30000</v>
      </c>
      <c r="I191" s="19">
        <v>0</v>
      </c>
      <c r="J191" s="19">
        <v>0</v>
      </c>
      <c r="K191" s="19">
        <v>30000</v>
      </c>
      <c r="L191" s="100">
        <f t="shared" ref="L191:L199" si="173">SUM(M191:O191)</f>
        <v>0</v>
      </c>
      <c r="M191" s="50">
        <v>0</v>
      </c>
      <c r="N191" s="100">
        <v>0</v>
      </c>
      <c r="O191" s="100">
        <v>0</v>
      </c>
      <c r="P191" s="49"/>
      <c r="Q191" s="49"/>
      <c r="R191" s="49"/>
      <c r="S191" s="49"/>
      <c r="T191" s="49">
        <f t="shared" ref="T191:T199" si="174">L191/H191*100</f>
        <v>0</v>
      </c>
      <c r="U191" s="49"/>
      <c r="V191" s="49"/>
      <c r="W191" s="49">
        <f t="shared" ref="W191:W199" si="175">O191/K191*100</f>
        <v>0</v>
      </c>
      <c r="X191" s="21"/>
    </row>
    <row r="192" spans="1:24" x14ac:dyDescent="0.3">
      <c r="A192" s="159"/>
      <c r="B192" s="160"/>
      <c r="C192" s="18" t="s">
        <v>157</v>
      </c>
      <c r="D192" s="45">
        <f t="shared" ref="D192:D197" si="176">SUM(E192:G192)</f>
        <v>15200</v>
      </c>
      <c r="E192" s="45">
        <v>0</v>
      </c>
      <c r="F192" s="45">
        <v>0</v>
      </c>
      <c r="G192" s="45">
        <v>15200</v>
      </c>
      <c r="H192" s="19">
        <f t="shared" si="172"/>
        <v>46200</v>
      </c>
      <c r="I192" s="19">
        <v>0</v>
      </c>
      <c r="J192" s="19">
        <v>0</v>
      </c>
      <c r="K192" s="19">
        <v>46200</v>
      </c>
      <c r="L192" s="100">
        <f t="shared" si="173"/>
        <v>14100</v>
      </c>
      <c r="M192" s="50">
        <v>0</v>
      </c>
      <c r="N192" s="100">
        <v>0</v>
      </c>
      <c r="O192" s="100">
        <v>14100</v>
      </c>
      <c r="P192" s="49">
        <f t="shared" ref="P192" si="177">L192/D192*100</f>
        <v>92.76315789473685</v>
      </c>
      <c r="Q192" s="49"/>
      <c r="R192" s="49"/>
      <c r="S192" s="49">
        <f t="shared" ref="S192" si="178">O192/G192*100</f>
        <v>92.76315789473685</v>
      </c>
      <c r="T192" s="49">
        <f t="shared" si="174"/>
        <v>30.519480519480517</v>
      </c>
      <c r="U192" s="49"/>
      <c r="V192" s="49"/>
      <c r="W192" s="49">
        <f t="shared" si="175"/>
        <v>30.519480519480517</v>
      </c>
      <c r="X192" s="21"/>
    </row>
    <row r="193" spans="1:24" x14ac:dyDescent="0.3">
      <c r="A193" s="148"/>
      <c r="B193" s="150"/>
      <c r="C193" s="18" t="s">
        <v>6</v>
      </c>
      <c r="D193" s="45">
        <f t="shared" si="176"/>
        <v>0</v>
      </c>
      <c r="E193" s="45">
        <v>0</v>
      </c>
      <c r="F193" s="45">
        <v>0</v>
      </c>
      <c r="G193" s="45">
        <v>0</v>
      </c>
      <c r="H193" s="19">
        <f t="shared" si="172"/>
        <v>10000</v>
      </c>
      <c r="I193" s="19">
        <v>0</v>
      </c>
      <c r="J193" s="19">
        <v>0</v>
      </c>
      <c r="K193" s="19">
        <v>10000</v>
      </c>
      <c r="L193" s="100">
        <f t="shared" si="173"/>
        <v>0</v>
      </c>
      <c r="M193" s="50">
        <v>0</v>
      </c>
      <c r="N193" s="100">
        <v>0</v>
      </c>
      <c r="O193" s="100">
        <v>0</v>
      </c>
      <c r="P193" s="49"/>
      <c r="Q193" s="49"/>
      <c r="R193" s="49"/>
      <c r="S193" s="49"/>
      <c r="T193" s="49">
        <f t="shared" si="174"/>
        <v>0</v>
      </c>
      <c r="U193" s="49"/>
      <c r="V193" s="49"/>
      <c r="W193" s="49">
        <f t="shared" si="175"/>
        <v>0</v>
      </c>
      <c r="X193" s="21"/>
    </row>
    <row r="194" spans="1:24" x14ac:dyDescent="0.3">
      <c r="A194" s="147" t="s">
        <v>101</v>
      </c>
      <c r="B194" s="149" t="s">
        <v>300</v>
      </c>
      <c r="C194" s="18" t="s">
        <v>6</v>
      </c>
      <c r="D194" s="45">
        <f t="shared" si="176"/>
        <v>0</v>
      </c>
      <c r="E194" s="45">
        <v>0</v>
      </c>
      <c r="F194" s="45">
        <v>0</v>
      </c>
      <c r="G194" s="45">
        <v>0</v>
      </c>
      <c r="H194" s="19">
        <f t="shared" si="172"/>
        <v>490000</v>
      </c>
      <c r="I194" s="19">
        <v>0</v>
      </c>
      <c r="J194" s="19">
        <v>0</v>
      </c>
      <c r="K194" s="19">
        <v>490000</v>
      </c>
      <c r="L194" s="100">
        <f t="shared" si="173"/>
        <v>0</v>
      </c>
      <c r="M194" s="50">
        <v>0</v>
      </c>
      <c r="N194" s="100">
        <v>0</v>
      </c>
      <c r="O194" s="100">
        <v>0</v>
      </c>
      <c r="P194" s="49"/>
      <c r="Q194" s="49"/>
      <c r="R194" s="49"/>
      <c r="S194" s="49"/>
      <c r="T194" s="49">
        <f t="shared" si="174"/>
        <v>0</v>
      </c>
      <c r="U194" s="49"/>
      <c r="V194" s="49"/>
      <c r="W194" s="49">
        <f t="shared" si="175"/>
        <v>0</v>
      </c>
      <c r="X194" s="21"/>
    </row>
    <row r="195" spans="1:24" x14ac:dyDescent="0.3">
      <c r="A195" s="159"/>
      <c r="B195" s="160"/>
      <c r="C195" s="18" t="s">
        <v>157</v>
      </c>
      <c r="D195" s="45">
        <f t="shared" si="176"/>
        <v>0</v>
      </c>
      <c r="E195" s="45">
        <v>0</v>
      </c>
      <c r="F195" s="45">
        <v>0</v>
      </c>
      <c r="G195" s="45">
        <v>0</v>
      </c>
      <c r="H195" s="19">
        <f t="shared" si="172"/>
        <v>872470</v>
      </c>
      <c r="I195" s="19">
        <v>0</v>
      </c>
      <c r="J195" s="19">
        <v>0</v>
      </c>
      <c r="K195" s="19">
        <v>872470</v>
      </c>
      <c r="L195" s="100">
        <f t="shared" si="173"/>
        <v>0</v>
      </c>
      <c r="M195" s="50">
        <v>0</v>
      </c>
      <c r="N195" s="100">
        <v>0</v>
      </c>
      <c r="O195" s="100">
        <v>0</v>
      </c>
      <c r="P195" s="49"/>
      <c r="Q195" s="49"/>
      <c r="R195" s="49"/>
      <c r="S195" s="49"/>
      <c r="T195" s="49">
        <f t="shared" si="174"/>
        <v>0</v>
      </c>
      <c r="U195" s="49"/>
      <c r="V195" s="49"/>
      <c r="W195" s="49">
        <f t="shared" si="175"/>
        <v>0</v>
      </c>
      <c r="X195" s="21"/>
    </row>
    <row r="196" spans="1:24" x14ac:dyDescent="0.3">
      <c r="A196" s="159"/>
      <c r="B196" s="160"/>
      <c r="C196" s="18" t="s">
        <v>3</v>
      </c>
      <c r="D196" s="45">
        <f t="shared" si="176"/>
        <v>0</v>
      </c>
      <c r="E196" s="45">
        <v>0</v>
      </c>
      <c r="F196" s="45">
        <v>0</v>
      </c>
      <c r="G196" s="45">
        <v>0</v>
      </c>
      <c r="H196" s="19">
        <f t="shared" si="172"/>
        <v>99300</v>
      </c>
      <c r="I196" s="19">
        <v>0</v>
      </c>
      <c r="J196" s="19">
        <v>0</v>
      </c>
      <c r="K196" s="19">
        <v>99300</v>
      </c>
      <c r="L196" s="100">
        <f t="shared" si="173"/>
        <v>0</v>
      </c>
      <c r="M196" s="50">
        <v>0</v>
      </c>
      <c r="N196" s="100">
        <v>0</v>
      </c>
      <c r="O196" s="100">
        <v>0</v>
      </c>
      <c r="P196" s="49"/>
      <c r="Q196" s="49"/>
      <c r="R196" s="49"/>
      <c r="S196" s="49"/>
      <c r="T196" s="49">
        <f t="shared" si="174"/>
        <v>0</v>
      </c>
      <c r="U196" s="49"/>
      <c r="V196" s="49"/>
      <c r="W196" s="49">
        <f t="shared" si="175"/>
        <v>0</v>
      </c>
      <c r="X196" s="21"/>
    </row>
    <row r="197" spans="1:24" x14ac:dyDescent="0.3">
      <c r="A197" s="148"/>
      <c r="B197" s="150"/>
      <c r="C197" s="18" t="s">
        <v>5</v>
      </c>
      <c r="D197" s="45">
        <f t="shared" si="176"/>
        <v>0</v>
      </c>
      <c r="E197" s="45">
        <v>0</v>
      </c>
      <c r="F197" s="45">
        <v>0</v>
      </c>
      <c r="G197" s="45">
        <v>0</v>
      </c>
      <c r="H197" s="19">
        <f t="shared" si="172"/>
        <v>1095109</v>
      </c>
      <c r="I197" s="19">
        <v>0</v>
      </c>
      <c r="J197" s="19">
        <v>0</v>
      </c>
      <c r="K197" s="19">
        <v>1095109</v>
      </c>
      <c r="L197" s="100">
        <f t="shared" si="173"/>
        <v>0</v>
      </c>
      <c r="M197" s="50">
        <v>0</v>
      </c>
      <c r="N197" s="100">
        <v>0</v>
      </c>
      <c r="O197" s="100">
        <v>0</v>
      </c>
      <c r="P197" s="49"/>
      <c r="Q197" s="49"/>
      <c r="R197" s="49"/>
      <c r="S197" s="49"/>
      <c r="T197" s="49">
        <f t="shared" si="174"/>
        <v>0</v>
      </c>
      <c r="U197" s="49"/>
      <c r="V197" s="49"/>
      <c r="W197" s="49">
        <f t="shared" si="175"/>
        <v>0</v>
      </c>
      <c r="X197" s="21"/>
    </row>
    <row r="198" spans="1:24" s="101" customFormat="1" ht="21.75" customHeight="1" x14ac:dyDescent="0.3">
      <c r="A198" s="52" t="s">
        <v>175</v>
      </c>
      <c r="B198" s="145" t="s">
        <v>390</v>
      </c>
      <c r="C198" s="146"/>
      <c r="D198" s="78">
        <f>D199</f>
        <v>0</v>
      </c>
      <c r="E198" s="78">
        <f t="shared" ref="E198:O198" si="179">E199</f>
        <v>0</v>
      </c>
      <c r="F198" s="78">
        <f t="shared" si="179"/>
        <v>0</v>
      </c>
      <c r="G198" s="78">
        <f t="shared" si="179"/>
        <v>0</v>
      </c>
      <c r="H198" s="78">
        <f t="shared" si="179"/>
        <v>4443365</v>
      </c>
      <c r="I198" s="78">
        <f t="shared" si="179"/>
        <v>0</v>
      </c>
      <c r="J198" s="78">
        <f t="shared" si="179"/>
        <v>0</v>
      </c>
      <c r="K198" s="78">
        <f t="shared" si="179"/>
        <v>4443365</v>
      </c>
      <c r="L198" s="78">
        <f t="shared" si="179"/>
        <v>0</v>
      </c>
      <c r="M198" s="78">
        <f t="shared" si="179"/>
        <v>0</v>
      </c>
      <c r="N198" s="78">
        <f t="shared" si="179"/>
        <v>0</v>
      </c>
      <c r="O198" s="78">
        <f t="shared" si="179"/>
        <v>0</v>
      </c>
      <c r="P198" s="53"/>
      <c r="Q198" s="128"/>
      <c r="R198" s="128"/>
      <c r="S198" s="53"/>
      <c r="T198" s="53">
        <f t="shared" si="174"/>
        <v>0</v>
      </c>
      <c r="U198" s="53"/>
      <c r="V198" s="53"/>
      <c r="W198" s="53">
        <f t="shared" si="175"/>
        <v>0</v>
      </c>
      <c r="X198" s="56"/>
    </row>
    <row r="199" spans="1:24" ht="56.25" x14ac:dyDescent="0.3">
      <c r="A199" s="102" t="s">
        <v>392</v>
      </c>
      <c r="B199" s="59" t="s">
        <v>391</v>
      </c>
      <c r="C199" s="18" t="s">
        <v>3</v>
      </c>
      <c r="D199" s="45">
        <f>SUM(E199:G199)</f>
        <v>0</v>
      </c>
      <c r="E199" s="45">
        <v>0</v>
      </c>
      <c r="F199" s="45">
        <v>0</v>
      </c>
      <c r="G199" s="45">
        <v>0</v>
      </c>
      <c r="H199" s="19">
        <f>SUM(I199:K199)</f>
        <v>4443365</v>
      </c>
      <c r="I199" s="100">
        <v>0</v>
      </c>
      <c r="J199" s="100">
        <v>0</v>
      </c>
      <c r="K199" s="100">
        <v>4443365</v>
      </c>
      <c r="L199" s="100">
        <f t="shared" si="173"/>
        <v>0</v>
      </c>
      <c r="M199" s="130">
        <v>0</v>
      </c>
      <c r="N199" s="130">
        <v>0</v>
      </c>
      <c r="O199" s="130">
        <v>0</v>
      </c>
      <c r="P199" s="49"/>
      <c r="Q199" s="129"/>
      <c r="R199" s="129"/>
      <c r="S199" s="49"/>
      <c r="T199" s="49">
        <f t="shared" si="174"/>
        <v>0</v>
      </c>
      <c r="U199" s="129"/>
      <c r="V199" s="129"/>
      <c r="W199" s="49">
        <f t="shared" si="175"/>
        <v>0</v>
      </c>
    </row>
  </sheetData>
  <mergeCells count="53">
    <mergeCell ref="B191:B193"/>
    <mergeCell ref="A191:A193"/>
    <mergeCell ref="X2:X3"/>
    <mergeCell ref="A55:A56"/>
    <mergeCell ref="B55:B56"/>
    <mergeCell ref="B165:C165"/>
    <mergeCell ref="B7:C7"/>
    <mergeCell ref="B154:C154"/>
    <mergeCell ref="A17:A20"/>
    <mergeCell ref="B17:B20"/>
    <mergeCell ref="B144:C144"/>
    <mergeCell ref="B134:C134"/>
    <mergeCell ref="A118:W118"/>
    <mergeCell ref="A84:W84"/>
    <mergeCell ref="B119:C119"/>
    <mergeCell ref="B66:C66"/>
    <mergeCell ref="A78:A79"/>
    <mergeCell ref="B78:B79"/>
    <mergeCell ref="A1:W1"/>
    <mergeCell ref="A5:C5"/>
    <mergeCell ref="P2:S2"/>
    <mergeCell ref="B14:B15"/>
    <mergeCell ref="A14:A15"/>
    <mergeCell ref="L2:O2"/>
    <mergeCell ref="A2:A3"/>
    <mergeCell ref="C2:C3"/>
    <mergeCell ref="T2:W2"/>
    <mergeCell ref="A6:W6"/>
    <mergeCell ref="H2:K2"/>
    <mergeCell ref="D2:G2"/>
    <mergeCell ref="B34:C34"/>
    <mergeCell ref="A41:W41"/>
    <mergeCell ref="A46:W46"/>
    <mergeCell ref="A65:W65"/>
    <mergeCell ref="B47:C47"/>
    <mergeCell ref="B42:C42"/>
    <mergeCell ref="A52:W52"/>
    <mergeCell ref="B198:C198"/>
    <mergeCell ref="A185:A186"/>
    <mergeCell ref="B185:B186"/>
    <mergeCell ref="B85:C85"/>
    <mergeCell ref="B53:C53"/>
    <mergeCell ref="B183:C183"/>
    <mergeCell ref="A181:A182"/>
    <mergeCell ref="B181:B182"/>
    <mergeCell ref="B169:C169"/>
    <mergeCell ref="B158:B164"/>
    <mergeCell ref="A158:A164"/>
    <mergeCell ref="A166:A167"/>
    <mergeCell ref="B166:B167"/>
    <mergeCell ref="B194:B197"/>
    <mergeCell ref="A194:A197"/>
    <mergeCell ref="B190:C190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  <rowBreaks count="1" manualBreakCount="1"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33EF-2609-4C04-B0EC-E7A9C35FC650}">
  <sheetPr>
    <pageSetUpPr fitToPage="1"/>
  </sheetPr>
  <dimension ref="A1:X13"/>
  <sheetViews>
    <sheetView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8" sqref="S8"/>
    </sheetView>
  </sheetViews>
  <sheetFormatPr defaultRowHeight="18.75" x14ac:dyDescent="0.3"/>
  <cols>
    <col min="1" max="1" width="9.140625" style="4" customWidth="1"/>
    <col min="2" max="2" width="80.28515625" style="77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169" t="s">
        <v>173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</row>
    <row r="2" spans="1:24" s="1" customFormat="1" ht="46.5" customHeight="1" x14ac:dyDescent="0.3">
      <c r="A2" s="179" t="s">
        <v>0</v>
      </c>
      <c r="B2" s="69" t="s">
        <v>1</v>
      </c>
      <c r="C2" s="180" t="s">
        <v>38</v>
      </c>
      <c r="D2" s="189" t="s">
        <v>393</v>
      </c>
      <c r="E2" s="190"/>
      <c r="F2" s="190"/>
      <c r="G2" s="191"/>
      <c r="H2" s="186" t="s">
        <v>330</v>
      </c>
      <c r="I2" s="187"/>
      <c r="J2" s="187"/>
      <c r="K2" s="188"/>
      <c r="L2" s="178" t="s">
        <v>395</v>
      </c>
      <c r="M2" s="178"/>
      <c r="N2" s="178"/>
      <c r="O2" s="178"/>
      <c r="P2" s="172" t="s">
        <v>396</v>
      </c>
      <c r="Q2" s="173"/>
      <c r="R2" s="173"/>
      <c r="S2" s="174"/>
      <c r="T2" s="181" t="s">
        <v>331</v>
      </c>
      <c r="U2" s="182"/>
      <c r="V2" s="182"/>
      <c r="W2" s="183"/>
      <c r="X2" s="192" t="s">
        <v>145</v>
      </c>
    </row>
    <row r="3" spans="1:24" s="1" customFormat="1" ht="37.5" x14ac:dyDescent="0.3">
      <c r="A3" s="179"/>
      <c r="B3" s="70" t="s">
        <v>2</v>
      </c>
      <c r="C3" s="180"/>
      <c r="D3" s="47" t="s">
        <v>62</v>
      </c>
      <c r="E3" s="47" t="s">
        <v>63</v>
      </c>
      <c r="F3" s="47" t="s">
        <v>123</v>
      </c>
      <c r="G3" s="47" t="s">
        <v>64</v>
      </c>
      <c r="H3" s="133" t="s">
        <v>62</v>
      </c>
      <c r="I3" s="133" t="s">
        <v>63</v>
      </c>
      <c r="J3" s="133" t="s">
        <v>123</v>
      </c>
      <c r="K3" s="133" t="s">
        <v>64</v>
      </c>
      <c r="L3" s="46" t="s">
        <v>62</v>
      </c>
      <c r="M3" s="46" t="s">
        <v>63</v>
      </c>
      <c r="N3" s="46" t="s">
        <v>123</v>
      </c>
      <c r="O3" s="46" t="s">
        <v>64</v>
      </c>
      <c r="P3" s="46" t="s">
        <v>62</v>
      </c>
      <c r="Q3" s="46" t="s">
        <v>63</v>
      </c>
      <c r="R3" s="46" t="s">
        <v>123</v>
      </c>
      <c r="S3" s="46" t="s">
        <v>64</v>
      </c>
      <c r="T3" s="46" t="s">
        <v>62</v>
      </c>
      <c r="U3" s="46" t="s">
        <v>63</v>
      </c>
      <c r="V3" s="46" t="s">
        <v>123</v>
      </c>
      <c r="W3" s="46" t="s">
        <v>64</v>
      </c>
      <c r="X3" s="193"/>
    </row>
    <row r="4" spans="1:24" s="1" customFormat="1" x14ac:dyDescent="0.3">
      <c r="A4" s="132" t="s">
        <v>7</v>
      </c>
      <c r="B4" s="71" t="s">
        <v>32</v>
      </c>
      <c r="C4" s="132" t="s">
        <v>66</v>
      </c>
      <c r="D4" s="68">
        <v>4</v>
      </c>
      <c r="E4" s="68">
        <v>5</v>
      </c>
      <c r="F4" s="68">
        <v>6</v>
      </c>
      <c r="G4" s="68" t="s">
        <v>102</v>
      </c>
      <c r="H4" s="132" t="s">
        <v>36</v>
      </c>
      <c r="I4" s="132" t="s">
        <v>82</v>
      </c>
      <c r="J4" s="132" t="s">
        <v>85</v>
      </c>
      <c r="K4" s="132" t="s">
        <v>87</v>
      </c>
      <c r="L4" s="132" t="s">
        <v>91</v>
      </c>
      <c r="M4" s="132" t="s">
        <v>92</v>
      </c>
      <c r="N4" s="132" t="s">
        <v>93</v>
      </c>
      <c r="O4" s="132" t="s">
        <v>99</v>
      </c>
      <c r="P4" s="132"/>
      <c r="Q4" s="132"/>
      <c r="R4" s="132"/>
      <c r="S4" s="132"/>
      <c r="T4" s="132" t="s">
        <v>175</v>
      </c>
      <c r="U4" s="132" t="s">
        <v>176</v>
      </c>
      <c r="V4" s="132" t="s">
        <v>158</v>
      </c>
      <c r="W4" s="132" t="s">
        <v>177</v>
      </c>
      <c r="X4" s="44">
        <v>20</v>
      </c>
    </row>
    <row r="5" spans="1:24" s="56" customFormat="1" ht="22.5" x14ac:dyDescent="0.3">
      <c r="A5" s="171" t="s">
        <v>65</v>
      </c>
      <c r="B5" s="171"/>
      <c r="C5" s="171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54"/>
      <c r="U5" s="54"/>
      <c r="V5" s="54"/>
      <c r="W5" s="54"/>
      <c r="X5" s="55"/>
    </row>
    <row r="6" spans="1:24" s="1" customFormat="1" x14ac:dyDescent="0.3">
      <c r="A6" s="184" t="s">
        <v>394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21"/>
    </row>
    <row r="7" spans="1:24" ht="79.5" customHeight="1" x14ac:dyDescent="0.3">
      <c r="A7" s="52" t="s">
        <v>93</v>
      </c>
      <c r="B7" s="152" t="s">
        <v>276</v>
      </c>
      <c r="C7" s="153"/>
      <c r="D7" s="54">
        <f>D8+D12</f>
        <v>195065861</v>
      </c>
      <c r="E7" s="54">
        <f t="shared" ref="E7:O7" si="0">E8+E12</f>
        <v>84484800</v>
      </c>
      <c r="F7" s="54">
        <f t="shared" si="0"/>
        <v>0</v>
      </c>
      <c r="G7" s="54">
        <f t="shared" si="0"/>
        <v>110581061</v>
      </c>
      <c r="H7" s="54">
        <f t="shared" si="0"/>
        <v>230650361</v>
      </c>
      <c r="I7" s="54">
        <f t="shared" si="0"/>
        <v>120069300</v>
      </c>
      <c r="J7" s="54">
        <f t="shared" si="0"/>
        <v>0</v>
      </c>
      <c r="K7" s="54">
        <f t="shared" si="0"/>
        <v>110581061</v>
      </c>
      <c r="L7" s="54">
        <f t="shared" si="0"/>
        <v>129879690.19999999</v>
      </c>
      <c r="M7" s="54">
        <f t="shared" si="0"/>
        <v>80672722.239999995</v>
      </c>
      <c r="N7" s="54">
        <f t="shared" si="0"/>
        <v>0</v>
      </c>
      <c r="O7" s="54">
        <f t="shared" si="0"/>
        <v>49206967.960000001</v>
      </c>
      <c r="P7" s="49">
        <f t="shared" ref="P7:Q13" si="1">L7/D7*100</f>
        <v>66.582481185675022</v>
      </c>
      <c r="Q7" s="49">
        <f t="shared" si="1"/>
        <v>95.487853720432554</v>
      </c>
      <c r="R7" s="49"/>
      <c r="S7" s="49">
        <v>100</v>
      </c>
      <c r="T7" s="49">
        <f t="shared" ref="T7:U13" si="2">L7/H7*100</f>
        <v>56.310204604448884</v>
      </c>
      <c r="U7" s="49">
        <f t="shared" si="2"/>
        <v>67.188467193529064</v>
      </c>
      <c r="V7" s="49"/>
      <c r="W7" s="49">
        <f t="shared" ref="W7:W13" si="3">O7/K7*100</f>
        <v>44.498549313069077</v>
      </c>
      <c r="X7" s="59"/>
    </row>
    <row r="8" spans="1:24" ht="84.75" customHeight="1" x14ac:dyDescent="0.3">
      <c r="A8" s="52" t="s">
        <v>94</v>
      </c>
      <c r="B8" s="58" t="s">
        <v>252</v>
      </c>
      <c r="C8" s="54"/>
      <c r="D8" s="54">
        <f t="shared" ref="D8:O8" si="4">SUM(D9:D11)</f>
        <v>176585740</v>
      </c>
      <c r="E8" s="54">
        <f t="shared" si="4"/>
        <v>66344200</v>
      </c>
      <c r="F8" s="54">
        <f t="shared" si="4"/>
        <v>0</v>
      </c>
      <c r="G8" s="54">
        <f t="shared" si="4"/>
        <v>110241540</v>
      </c>
      <c r="H8" s="54">
        <f t="shared" si="4"/>
        <v>191924440</v>
      </c>
      <c r="I8" s="54">
        <f t="shared" si="4"/>
        <v>81682900</v>
      </c>
      <c r="J8" s="54">
        <f t="shared" si="4"/>
        <v>0</v>
      </c>
      <c r="K8" s="54">
        <f t="shared" si="4"/>
        <v>110241540</v>
      </c>
      <c r="L8" s="54">
        <f t="shared" si="4"/>
        <v>114649540.16999999</v>
      </c>
      <c r="M8" s="54">
        <f t="shared" si="4"/>
        <v>65782092.57</v>
      </c>
      <c r="N8" s="54">
        <f t="shared" si="4"/>
        <v>0</v>
      </c>
      <c r="O8" s="54">
        <f t="shared" si="4"/>
        <v>48867447.600000001</v>
      </c>
      <c r="P8" s="49">
        <f t="shared" si="1"/>
        <v>64.925707007825196</v>
      </c>
      <c r="Q8" s="49">
        <f t="shared" si="1"/>
        <v>99.152740661580069</v>
      </c>
      <c r="R8" s="49"/>
      <c r="S8" s="49">
        <f>L8/D8*100</f>
        <v>64.925707007825196</v>
      </c>
      <c r="T8" s="49">
        <f t="shared" si="2"/>
        <v>59.736811096075094</v>
      </c>
      <c r="U8" s="144">
        <f t="shared" si="2"/>
        <v>80.533493019958897</v>
      </c>
      <c r="V8" s="49"/>
      <c r="W8" s="49">
        <f t="shared" si="3"/>
        <v>44.327616976323078</v>
      </c>
      <c r="X8" s="59"/>
    </row>
    <row r="9" spans="1:24" ht="34.5" customHeight="1" x14ac:dyDescent="0.3">
      <c r="A9" s="147" t="s">
        <v>95</v>
      </c>
      <c r="B9" s="149" t="s">
        <v>253</v>
      </c>
      <c r="C9" s="18" t="s">
        <v>28</v>
      </c>
      <c r="D9" s="45">
        <f>SUM(E9:G9)</f>
        <v>9228500</v>
      </c>
      <c r="E9" s="45">
        <v>9228500</v>
      </c>
      <c r="F9" s="45">
        <v>0</v>
      </c>
      <c r="G9" s="45">
        <v>0</v>
      </c>
      <c r="H9" s="19">
        <f>SUM(I9:K9)</f>
        <v>22428500</v>
      </c>
      <c r="I9" s="19">
        <v>22428500</v>
      </c>
      <c r="J9" s="19">
        <v>0</v>
      </c>
      <c r="K9" s="19">
        <v>0</v>
      </c>
      <c r="L9" s="50">
        <f>SUM(M9:O9)</f>
        <v>8666418.5700000003</v>
      </c>
      <c r="M9" s="50">
        <v>8666418.5700000003</v>
      </c>
      <c r="N9" s="100">
        <v>0</v>
      </c>
      <c r="O9" s="100">
        <v>0</v>
      </c>
      <c r="P9" s="49">
        <f t="shared" si="1"/>
        <v>93.909287208105326</v>
      </c>
      <c r="Q9" s="49">
        <f t="shared" si="1"/>
        <v>93.909287208105326</v>
      </c>
      <c r="R9" s="49"/>
      <c r="S9" s="49"/>
      <c r="T9" s="49">
        <f t="shared" si="2"/>
        <v>38.640205854158772</v>
      </c>
      <c r="U9" s="144">
        <f t="shared" si="2"/>
        <v>38.640205854158772</v>
      </c>
      <c r="V9" s="49"/>
      <c r="W9" s="49"/>
      <c r="X9" s="59"/>
    </row>
    <row r="10" spans="1:24" ht="68.25" customHeight="1" x14ac:dyDescent="0.3">
      <c r="A10" s="148"/>
      <c r="B10" s="150"/>
      <c r="C10" s="18" t="s">
        <v>3</v>
      </c>
      <c r="D10" s="45">
        <f>SUM(E10:G10)</f>
        <v>0</v>
      </c>
      <c r="E10" s="45">
        <v>0</v>
      </c>
      <c r="F10" s="45">
        <v>0</v>
      </c>
      <c r="G10" s="45">
        <v>0</v>
      </c>
      <c r="H10" s="19">
        <f>SUM(I10:K10)</f>
        <v>2138700</v>
      </c>
      <c r="I10" s="19">
        <v>2138700</v>
      </c>
      <c r="J10" s="19">
        <v>0</v>
      </c>
      <c r="K10" s="19">
        <v>0</v>
      </c>
      <c r="L10" s="50">
        <f>SUM(M10:O10)</f>
        <v>0</v>
      </c>
      <c r="M10" s="50">
        <v>0</v>
      </c>
      <c r="N10" s="100">
        <v>0</v>
      </c>
      <c r="O10" s="100">
        <v>0</v>
      </c>
      <c r="P10" s="49">
        <v>0</v>
      </c>
      <c r="Q10" s="49">
        <v>0</v>
      </c>
      <c r="R10" s="49"/>
      <c r="S10" s="49"/>
      <c r="T10" s="49">
        <f t="shared" si="2"/>
        <v>0</v>
      </c>
      <c r="U10" s="49">
        <f t="shared" si="2"/>
        <v>0</v>
      </c>
      <c r="V10" s="49"/>
      <c r="W10" s="49"/>
      <c r="X10" s="59"/>
    </row>
    <row r="11" spans="1:24" ht="58.5" customHeight="1" x14ac:dyDescent="0.3">
      <c r="A11" s="102" t="s">
        <v>96</v>
      </c>
      <c r="B11" s="59" t="s">
        <v>254</v>
      </c>
      <c r="C11" s="18" t="s">
        <v>150</v>
      </c>
      <c r="D11" s="45">
        <f>SUM(E11:G11)</f>
        <v>167357240</v>
      </c>
      <c r="E11" s="45">
        <v>57115700</v>
      </c>
      <c r="F11" s="45">
        <v>0</v>
      </c>
      <c r="G11" s="45">
        <v>110241540</v>
      </c>
      <c r="H11" s="19">
        <f t="shared" ref="H11" si="5">SUM(I11:K11)</f>
        <v>167357240</v>
      </c>
      <c r="I11" s="19">
        <v>57115700</v>
      </c>
      <c r="J11" s="19">
        <v>0</v>
      </c>
      <c r="K11" s="19">
        <v>110241540</v>
      </c>
      <c r="L11" s="50">
        <f>SUM(M11:O11)</f>
        <v>105983121.59999999</v>
      </c>
      <c r="M11" s="50">
        <v>57115674</v>
      </c>
      <c r="N11" s="100">
        <v>0</v>
      </c>
      <c r="O11" s="100">
        <v>48867447.600000001</v>
      </c>
      <c r="P11" s="49">
        <f>L11/D11*100</f>
        <v>63.327479348966321</v>
      </c>
      <c r="Q11" s="49">
        <f>M11/E11*100</f>
        <v>99.999954478365837</v>
      </c>
      <c r="R11" s="49"/>
      <c r="S11" s="49">
        <f>O11/G11*100</f>
        <v>44.327616976323078</v>
      </c>
      <c r="T11" s="49">
        <f t="shared" si="2"/>
        <v>63.327479348966321</v>
      </c>
      <c r="U11" s="49">
        <f t="shared" si="2"/>
        <v>99.999954478365837</v>
      </c>
      <c r="V11" s="49"/>
      <c r="W11" s="49">
        <f t="shared" si="3"/>
        <v>44.327616976323078</v>
      </c>
      <c r="X11" s="51"/>
    </row>
    <row r="12" spans="1:24" ht="66" customHeight="1" x14ac:dyDescent="0.3">
      <c r="A12" s="52" t="s">
        <v>97</v>
      </c>
      <c r="B12" s="58" t="s">
        <v>255</v>
      </c>
      <c r="C12" s="131"/>
      <c r="D12" s="54">
        <f t="shared" ref="D12:O12" si="6">SUM(D13:D13)</f>
        <v>18480121</v>
      </c>
      <c r="E12" s="54">
        <f t="shared" si="6"/>
        <v>18140600</v>
      </c>
      <c r="F12" s="54">
        <f t="shared" si="6"/>
        <v>0</v>
      </c>
      <c r="G12" s="54">
        <f t="shared" si="6"/>
        <v>339521</v>
      </c>
      <c r="H12" s="54">
        <f t="shared" si="6"/>
        <v>38725921</v>
      </c>
      <c r="I12" s="54">
        <f t="shared" si="6"/>
        <v>38386400</v>
      </c>
      <c r="J12" s="54">
        <f t="shared" si="6"/>
        <v>0</v>
      </c>
      <c r="K12" s="54">
        <f>K13</f>
        <v>339521</v>
      </c>
      <c r="L12" s="54">
        <f t="shared" si="6"/>
        <v>15230150.029999999</v>
      </c>
      <c r="M12" s="54">
        <f t="shared" si="6"/>
        <v>14890629.67</v>
      </c>
      <c r="N12" s="54">
        <f t="shared" si="6"/>
        <v>0</v>
      </c>
      <c r="O12" s="54">
        <f t="shared" si="6"/>
        <v>339520.36</v>
      </c>
      <c r="P12" s="49">
        <f t="shared" si="1"/>
        <v>82.413692150608753</v>
      </c>
      <c r="Q12" s="49">
        <f t="shared" si="1"/>
        <v>82.084548857259406</v>
      </c>
      <c r="R12" s="49"/>
      <c r="S12" s="49">
        <v>100</v>
      </c>
      <c r="T12" s="49">
        <f t="shared" si="2"/>
        <v>39.328051177917757</v>
      </c>
      <c r="U12" s="49">
        <f t="shared" si="2"/>
        <v>38.791420060229662</v>
      </c>
      <c r="V12" s="49"/>
      <c r="W12" s="49">
        <f t="shared" si="3"/>
        <v>99.99981149914143</v>
      </c>
      <c r="X12" s="21"/>
    </row>
    <row r="13" spans="1:24" ht="81.75" customHeight="1" x14ac:dyDescent="0.3">
      <c r="A13" s="102" t="s">
        <v>98</v>
      </c>
      <c r="B13" s="59" t="s">
        <v>256</v>
      </c>
      <c r="C13" s="18" t="s">
        <v>28</v>
      </c>
      <c r="D13" s="45">
        <f>SUM(E13:G13)</f>
        <v>18480121</v>
      </c>
      <c r="E13" s="45">
        <v>18140600</v>
      </c>
      <c r="F13" s="45">
        <v>0</v>
      </c>
      <c r="G13" s="45">
        <v>339521</v>
      </c>
      <c r="H13" s="19">
        <f>SUM(I13:K13)</f>
        <v>38725921</v>
      </c>
      <c r="I13" s="19">
        <v>38386400</v>
      </c>
      <c r="J13" s="19">
        <v>0</v>
      </c>
      <c r="K13" s="19">
        <v>339521</v>
      </c>
      <c r="L13" s="100">
        <f>SUM(M13:O13)</f>
        <v>15230150.029999999</v>
      </c>
      <c r="M13" s="50">
        <v>14890629.67</v>
      </c>
      <c r="N13" s="100">
        <v>0</v>
      </c>
      <c r="O13" s="100">
        <v>339520.36</v>
      </c>
      <c r="P13" s="49">
        <f t="shared" si="1"/>
        <v>82.413692150608753</v>
      </c>
      <c r="Q13" s="49">
        <f t="shared" si="1"/>
        <v>82.084548857259406</v>
      </c>
      <c r="R13" s="49"/>
      <c r="S13" s="49">
        <v>100</v>
      </c>
      <c r="T13" s="49">
        <f t="shared" si="2"/>
        <v>39.328051177917757</v>
      </c>
      <c r="U13" s="49">
        <f t="shared" si="2"/>
        <v>38.791420060229662</v>
      </c>
      <c r="V13" s="49"/>
      <c r="W13" s="49">
        <f t="shared" si="3"/>
        <v>99.99981149914143</v>
      </c>
      <c r="X13" s="59"/>
    </row>
  </sheetData>
  <mergeCells count="14">
    <mergeCell ref="A1:W1"/>
    <mergeCell ref="A2:A3"/>
    <mergeCell ref="C2:C3"/>
    <mergeCell ref="D2:G2"/>
    <mergeCell ref="H2:K2"/>
    <mergeCell ref="L2:O2"/>
    <mergeCell ref="P2:S2"/>
    <mergeCell ref="T2:W2"/>
    <mergeCell ref="B7:C7"/>
    <mergeCell ref="A9:A10"/>
    <mergeCell ref="B9:B10"/>
    <mergeCell ref="X2:X3"/>
    <mergeCell ref="A5:C5"/>
    <mergeCell ref="A6:W6"/>
  </mergeCells>
  <pageMargins left="0" right="0" top="0.19685039370078741" bottom="0" header="0.31496062992125984" footer="0.31496062992125984"/>
  <pageSetup paperSize="9" scale="30" fitToHeight="14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A0F0-EF94-4D94-B599-4D84262D290F}">
  <sheetPr>
    <pageSetUpPr fitToPage="1"/>
  </sheetPr>
  <dimension ref="A1:X13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23" sqref="M23"/>
    </sheetView>
  </sheetViews>
  <sheetFormatPr defaultRowHeight="18.75" x14ac:dyDescent="0.3"/>
  <cols>
    <col min="1" max="1" width="9.140625" style="4" customWidth="1"/>
    <col min="2" max="2" width="80.28515625" style="77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169" t="s">
        <v>173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</row>
    <row r="2" spans="1:24" s="1" customFormat="1" ht="46.5" customHeight="1" x14ac:dyDescent="0.3">
      <c r="A2" s="179" t="s">
        <v>0</v>
      </c>
      <c r="B2" s="69" t="s">
        <v>1</v>
      </c>
      <c r="C2" s="180" t="s">
        <v>38</v>
      </c>
      <c r="D2" s="189" t="s">
        <v>397</v>
      </c>
      <c r="E2" s="190"/>
      <c r="F2" s="190"/>
      <c r="G2" s="191"/>
      <c r="H2" s="186" t="s">
        <v>330</v>
      </c>
      <c r="I2" s="187"/>
      <c r="J2" s="187"/>
      <c r="K2" s="188"/>
      <c r="L2" s="178" t="s">
        <v>398</v>
      </c>
      <c r="M2" s="178"/>
      <c r="N2" s="178"/>
      <c r="O2" s="178"/>
      <c r="P2" s="172" t="s">
        <v>399</v>
      </c>
      <c r="Q2" s="173"/>
      <c r="R2" s="173"/>
      <c r="S2" s="174"/>
      <c r="T2" s="181" t="s">
        <v>331</v>
      </c>
      <c r="U2" s="182"/>
      <c r="V2" s="182"/>
      <c r="W2" s="183"/>
      <c r="X2" s="192" t="s">
        <v>145</v>
      </c>
    </row>
    <row r="3" spans="1:24" s="1" customFormat="1" ht="37.5" x14ac:dyDescent="0.3">
      <c r="A3" s="179"/>
      <c r="B3" s="70" t="s">
        <v>2</v>
      </c>
      <c r="C3" s="180"/>
      <c r="D3" s="47" t="s">
        <v>62</v>
      </c>
      <c r="E3" s="47" t="s">
        <v>63</v>
      </c>
      <c r="F3" s="47" t="s">
        <v>123</v>
      </c>
      <c r="G3" s="47" t="s">
        <v>64</v>
      </c>
      <c r="H3" s="133" t="s">
        <v>62</v>
      </c>
      <c r="I3" s="133" t="s">
        <v>63</v>
      </c>
      <c r="J3" s="133" t="s">
        <v>123</v>
      </c>
      <c r="K3" s="133" t="s">
        <v>64</v>
      </c>
      <c r="L3" s="46" t="s">
        <v>62</v>
      </c>
      <c r="M3" s="46" t="s">
        <v>63</v>
      </c>
      <c r="N3" s="46" t="s">
        <v>123</v>
      </c>
      <c r="O3" s="46" t="s">
        <v>64</v>
      </c>
      <c r="P3" s="46" t="s">
        <v>62</v>
      </c>
      <c r="Q3" s="46" t="s">
        <v>63</v>
      </c>
      <c r="R3" s="46" t="s">
        <v>123</v>
      </c>
      <c r="S3" s="46" t="s">
        <v>64</v>
      </c>
      <c r="T3" s="46" t="s">
        <v>62</v>
      </c>
      <c r="U3" s="46" t="s">
        <v>63</v>
      </c>
      <c r="V3" s="46" t="s">
        <v>123</v>
      </c>
      <c r="W3" s="46" t="s">
        <v>64</v>
      </c>
      <c r="X3" s="193"/>
    </row>
    <row r="4" spans="1:24" s="1" customFormat="1" x14ac:dyDescent="0.3">
      <c r="A4" s="132" t="s">
        <v>7</v>
      </c>
      <c r="B4" s="71" t="s">
        <v>32</v>
      </c>
      <c r="C4" s="132" t="s">
        <v>66</v>
      </c>
      <c r="D4" s="68">
        <v>4</v>
      </c>
      <c r="E4" s="68">
        <v>5</v>
      </c>
      <c r="F4" s="68">
        <v>6</v>
      </c>
      <c r="G4" s="68" t="s">
        <v>102</v>
      </c>
      <c r="H4" s="132" t="s">
        <v>36</v>
      </c>
      <c r="I4" s="132" t="s">
        <v>82</v>
      </c>
      <c r="J4" s="132" t="s">
        <v>85</v>
      </c>
      <c r="K4" s="132" t="s">
        <v>87</v>
      </c>
      <c r="L4" s="132" t="s">
        <v>91</v>
      </c>
      <c r="M4" s="132" t="s">
        <v>92</v>
      </c>
      <c r="N4" s="132" t="s">
        <v>93</v>
      </c>
      <c r="O4" s="132" t="s">
        <v>99</v>
      </c>
      <c r="P4" s="132"/>
      <c r="Q4" s="132"/>
      <c r="R4" s="132"/>
      <c r="S4" s="132"/>
      <c r="T4" s="132" t="s">
        <v>175</v>
      </c>
      <c r="U4" s="132" t="s">
        <v>176</v>
      </c>
      <c r="V4" s="132" t="s">
        <v>158</v>
      </c>
      <c r="W4" s="132" t="s">
        <v>177</v>
      </c>
      <c r="X4" s="44">
        <v>20</v>
      </c>
    </row>
    <row r="5" spans="1:24" s="56" customFormat="1" ht="22.5" x14ac:dyDescent="0.3">
      <c r="A5" s="171" t="s">
        <v>65</v>
      </c>
      <c r="B5" s="171"/>
      <c r="C5" s="171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54"/>
      <c r="U5" s="54"/>
      <c r="V5" s="54"/>
      <c r="W5" s="54"/>
      <c r="X5" s="55"/>
    </row>
    <row r="6" spans="1:24" s="1" customFormat="1" x14ac:dyDescent="0.3">
      <c r="A6" s="184" t="s">
        <v>394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21"/>
    </row>
    <row r="7" spans="1:24" ht="72" customHeight="1" x14ac:dyDescent="0.3">
      <c r="A7" s="52" t="s">
        <v>93</v>
      </c>
      <c r="B7" s="152" t="s">
        <v>276</v>
      </c>
      <c r="C7" s="153"/>
      <c r="D7" s="54">
        <f>D8+D12</f>
        <v>200213537</v>
      </c>
      <c r="E7" s="54">
        <f t="shared" ref="E7:O7" si="0">E8+E12</f>
        <v>89509000</v>
      </c>
      <c r="F7" s="54">
        <f t="shared" si="0"/>
        <v>0</v>
      </c>
      <c r="G7" s="54">
        <f t="shared" si="0"/>
        <v>110704537</v>
      </c>
      <c r="H7" s="54">
        <f t="shared" si="0"/>
        <v>230773837</v>
      </c>
      <c r="I7" s="54">
        <f t="shared" si="0"/>
        <v>120069300</v>
      </c>
      <c r="J7" s="54">
        <f t="shared" si="0"/>
        <v>0</v>
      </c>
      <c r="K7" s="54">
        <f t="shared" si="0"/>
        <v>110704537</v>
      </c>
      <c r="L7" s="54">
        <f t="shared" si="0"/>
        <v>135286168.94999999</v>
      </c>
      <c r="M7" s="54">
        <f t="shared" si="0"/>
        <v>85955726.079999998</v>
      </c>
      <c r="N7" s="54">
        <f t="shared" si="0"/>
        <v>0</v>
      </c>
      <c r="O7" s="54">
        <f t="shared" si="0"/>
        <v>49330442.870000005</v>
      </c>
      <c r="P7" s="49">
        <f t="shared" ref="P7:Q13" si="1">L7/D7*100</f>
        <v>67.570939995930431</v>
      </c>
      <c r="Q7" s="49">
        <f t="shared" si="1"/>
        <v>96.030260733557512</v>
      </c>
      <c r="R7" s="49"/>
      <c r="S7" s="49">
        <v>100</v>
      </c>
      <c r="T7" s="49">
        <f t="shared" ref="T7:U13" si="2">L7/H7*100</f>
        <v>58.622836413644229</v>
      </c>
      <c r="U7" s="49">
        <f t="shared" si="2"/>
        <v>71.588429415345971</v>
      </c>
      <c r="V7" s="49"/>
      <c r="W7" s="49">
        <f t="shared" ref="W7:W13" si="3">O7/K7*100</f>
        <v>44.560452721102124</v>
      </c>
      <c r="X7" s="59"/>
    </row>
    <row r="8" spans="1:24" ht="78.75" customHeight="1" x14ac:dyDescent="0.3">
      <c r="A8" s="52" t="s">
        <v>94</v>
      </c>
      <c r="B8" s="58" t="s">
        <v>252</v>
      </c>
      <c r="C8" s="54"/>
      <c r="D8" s="54">
        <f t="shared" ref="D8:O8" si="4">SUM(D9:D11)</f>
        <v>178456740</v>
      </c>
      <c r="E8" s="54">
        <f t="shared" si="4"/>
        <v>68215200</v>
      </c>
      <c r="F8" s="54">
        <f t="shared" si="4"/>
        <v>0</v>
      </c>
      <c r="G8" s="54">
        <f t="shared" si="4"/>
        <v>110241540</v>
      </c>
      <c r="H8" s="54">
        <f t="shared" si="4"/>
        <v>191924440</v>
      </c>
      <c r="I8" s="54">
        <f t="shared" si="4"/>
        <v>81682900</v>
      </c>
      <c r="J8" s="54">
        <f t="shared" si="4"/>
        <v>0</v>
      </c>
      <c r="K8" s="54">
        <f t="shared" si="4"/>
        <v>110241540</v>
      </c>
      <c r="L8" s="54">
        <f t="shared" si="4"/>
        <v>116338133.77</v>
      </c>
      <c r="M8" s="54">
        <f t="shared" si="4"/>
        <v>67470686.170000002</v>
      </c>
      <c r="N8" s="54">
        <f t="shared" si="4"/>
        <v>0</v>
      </c>
      <c r="O8" s="54">
        <f t="shared" si="4"/>
        <v>48867447.600000001</v>
      </c>
      <c r="P8" s="49">
        <f t="shared" si="1"/>
        <v>65.191224366196536</v>
      </c>
      <c r="Q8" s="49">
        <f t="shared" si="1"/>
        <v>98.908580741535616</v>
      </c>
      <c r="R8" s="49"/>
      <c r="S8" s="49">
        <f>L8/D8*100</f>
        <v>65.191224366196536</v>
      </c>
      <c r="T8" s="49">
        <f t="shared" si="2"/>
        <v>60.616633176056155</v>
      </c>
      <c r="U8" s="144">
        <f t="shared" si="2"/>
        <v>82.60074773300164</v>
      </c>
      <c r="V8" s="49"/>
      <c r="W8" s="49">
        <f t="shared" si="3"/>
        <v>44.327616976323078</v>
      </c>
      <c r="X8" s="59"/>
    </row>
    <row r="9" spans="1:24" ht="34.5" customHeight="1" x14ac:dyDescent="0.3">
      <c r="A9" s="147" t="s">
        <v>95</v>
      </c>
      <c r="B9" s="149" t="s">
        <v>253</v>
      </c>
      <c r="C9" s="18" t="s">
        <v>28</v>
      </c>
      <c r="D9" s="45">
        <f>SUM(E9:G9)</f>
        <v>11099500</v>
      </c>
      <c r="E9" s="45">
        <v>11099500</v>
      </c>
      <c r="F9" s="45">
        <v>0</v>
      </c>
      <c r="G9" s="45">
        <v>0</v>
      </c>
      <c r="H9" s="19">
        <f>SUM(I9:K9)</f>
        <v>22428500</v>
      </c>
      <c r="I9" s="19">
        <v>22428500</v>
      </c>
      <c r="J9" s="19">
        <v>0</v>
      </c>
      <c r="K9" s="19">
        <v>0</v>
      </c>
      <c r="L9" s="50">
        <f>SUM(M9:O9)</f>
        <v>10355012.17</v>
      </c>
      <c r="M9" s="50">
        <v>10355012.17</v>
      </c>
      <c r="N9" s="100">
        <v>0</v>
      </c>
      <c r="O9" s="100">
        <v>0</v>
      </c>
      <c r="P9" s="49">
        <f t="shared" si="1"/>
        <v>93.292600297310685</v>
      </c>
      <c r="Q9" s="49">
        <f t="shared" si="1"/>
        <v>93.292600297310685</v>
      </c>
      <c r="R9" s="49"/>
      <c r="S9" s="49"/>
      <c r="T9" s="49">
        <f t="shared" si="2"/>
        <v>46.168991105067214</v>
      </c>
      <c r="U9" s="144">
        <f t="shared" si="2"/>
        <v>46.168991105067214</v>
      </c>
      <c r="V9" s="49"/>
      <c r="W9" s="49"/>
      <c r="X9" s="59"/>
    </row>
    <row r="10" spans="1:24" ht="66.75" customHeight="1" x14ac:dyDescent="0.3">
      <c r="A10" s="148"/>
      <c r="B10" s="150"/>
      <c r="C10" s="18" t="s">
        <v>3</v>
      </c>
      <c r="D10" s="45">
        <f>SUM(E10:G10)</f>
        <v>0</v>
      </c>
      <c r="E10" s="45">
        <v>0</v>
      </c>
      <c r="F10" s="45">
        <v>0</v>
      </c>
      <c r="G10" s="45">
        <v>0</v>
      </c>
      <c r="H10" s="19">
        <f>SUM(I10:K10)</f>
        <v>2138700</v>
      </c>
      <c r="I10" s="19">
        <v>2138700</v>
      </c>
      <c r="J10" s="19">
        <v>0</v>
      </c>
      <c r="K10" s="19">
        <v>0</v>
      </c>
      <c r="L10" s="50">
        <f>SUM(M10:O10)</f>
        <v>0</v>
      </c>
      <c r="M10" s="50">
        <v>0</v>
      </c>
      <c r="N10" s="100">
        <v>0</v>
      </c>
      <c r="O10" s="100">
        <v>0</v>
      </c>
      <c r="P10" s="49">
        <v>0</v>
      </c>
      <c r="Q10" s="49">
        <v>0</v>
      </c>
      <c r="R10" s="49"/>
      <c r="S10" s="49"/>
      <c r="T10" s="49">
        <f t="shared" si="2"/>
        <v>0</v>
      </c>
      <c r="U10" s="49">
        <f t="shared" si="2"/>
        <v>0</v>
      </c>
      <c r="V10" s="49"/>
      <c r="W10" s="49"/>
      <c r="X10" s="59"/>
    </row>
    <row r="11" spans="1:24" ht="54" customHeight="1" x14ac:dyDescent="0.3">
      <c r="A11" s="102" t="s">
        <v>96</v>
      </c>
      <c r="B11" s="59" t="s">
        <v>254</v>
      </c>
      <c r="C11" s="18" t="s">
        <v>150</v>
      </c>
      <c r="D11" s="45">
        <f>SUM(E11:G11)</f>
        <v>167357240</v>
      </c>
      <c r="E11" s="45">
        <v>57115700</v>
      </c>
      <c r="F11" s="45">
        <v>0</v>
      </c>
      <c r="G11" s="45">
        <v>110241540</v>
      </c>
      <c r="H11" s="19">
        <f t="shared" ref="H11" si="5">SUM(I11:K11)</f>
        <v>167357240</v>
      </c>
      <c r="I11" s="19">
        <v>57115700</v>
      </c>
      <c r="J11" s="19">
        <v>0</v>
      </c>
      <c r="K11" s="19">
        <v>110241540</v>
      </c>
      <c r="L11" s="50">
        <f>SUM(M11:O11)</f>
        <v>105983121.59999999</v>
      </c>
      <c r="M11" s="50">
        <v>57115674</v>
      </c>
      <c r="N11" s="100">
        <v>0</v>
      </c>
      <c r="O11" s="100">
        <v>48867447.600000001</v>
      </c>
      <c r="P11" s="49">
        <f>L11/D11*100</f>
        <v>63.327479348966321</v>
      </c>
      <c r="Q11" s="49">
        <f>M11/E11*100</f>
        <v>99.999954478365837</v>
      </c>
      <c r="R11" s="49"/>
      <c r="S11" s="49">
        <f>O11/G11*100</f>
        <v>44.327616976323078</v>
      </c>
      <c r="T11" s="49">
        <f t="shared" si="2"/>
        <v>63.327479348966321</v>
      </c>
      <c r="U11" s="49">
        <f t="shared" si="2"/>
        <v>99.999954478365837</v>
      </c>
      <c r="V11" s="49"/>
      <c r="W11" s="49">
        <f t="shared" si="3"/>
        <v>44.327616976323078</v>
      </c>
      <c r="X11" s="51"/>
    </row>
    <row r="12" spans="1:24" ht="60" customHeight="1" x14ac:dyDescent="0.3">
      <c r="A12" s="52" t="s">
        <v>97</v>
      </c>
      <c r="B12" s="58" t="s">
        <v>255</v>
      </c>
      <c r="C12" s="131"/>
      <c r="D12" s="54">
        <f t="shared" ref="D12:O12" si="6">SUM(D13:D13)</f>
        <v>21756797</v>
      </c>
      <c r="E12" s="54">
        <f t="shared" si="6"/>
        <v>21293800</v>
      </c>
      <c r="F12" s="54">
        <f t="shared" si="6"/>
        <v>0</v>
      </c>
      <c r="G12" s="54">
        <f t="shared" si="6"/>
        <v>462997</v>
      </c>
      <c r="H12" s="54">
        <f t="shared" si="6"/>
        <v>38849397</v>
      </c>
      <c r="I12" s="54">
        <f t="shared" si="6"/>
        <v>38386400</v>
      </c>
      <c r="J12" s="54">
        <f t="shared" si="6"/>
        <v>0</v>
      </c>
      <c r="K12" s="54">
        <f>K13</f>
        <v>462997</v>
      </c>
      <c r="L12" s="54">
        <f t="shared" si="6"/>
        <v>18948035.18</v>
      </c>
      <c r="M12" s="54">
        <f t="shared" si="6"/>
        <v>18485039.91</v>
      </c>
      <c r="N12" s="54">
        <f t="shared" si="6"/>
        <v>0</v>
      </c>
      <c r="O12" s="54">
        <f t="shared" si="6"/>
        <v>462995.27</v>
      </c>
      <c r="P12" s="49">
        <f t="shared" si="1"/>
        <v>87.090186942498931</v>
      </c>
      <c r="Q12" s="49">
        <f t="shared" si="1"/>
        <v>86.809493420620086</v>
      </c>
      <c r="R12" s="49"/>
      <c r="S12" s="49">
        <v>100</v>
      </c>
      <c r="T12" s="49">
        <f t="shared" si="2"/>
        <v>48.773048343581756</v>
      </c>
      <c r="U12" s="49">
        <f t="shared" si="2"/>
        <v>48.155179725110976</v>
      </c>
      <c r="V12" s="49"/>
      <c r="W12" s="49">
        <f t="shared" si="3"/>
        <v>99.999626347470937</v>
      </c>
      <c r="X12" s="21"/>
    </row>
    <row r="13" spans="1:24" ht="78.75" customHeight="1" x14ac:dyDescent="0.3">
      <c r="A13" s="102" t="s">
        <v>98</v>
      </c>
      <c r="B13" s="59" t="s">
        <v>256</v>
      </c>
      <c r="C13" s="18" t="s">
        <v>28</v>
      </c>
      <c r="D13" s="45">
        <f>SUM(E13:G13)</f>
        <v>21756797</v>
      </c>
      <c r="E13" s="45">
        <v>21293800</v>
      </c>
      <c r="F13" s="45">
        <v>0</v>
      </c>
      <c r="G13" s="45">
        <v>462997</v>
      </c>
      <c r="H13" s="19">
        <f>SUM(I13:K13)</f>
        <v>38849397</v>
      </c>
      <c r="I13" s="19">
        <v>38386400</v>
      </c>
      <c r="J13" s="19">
        <v>0</v>
      </c>
      <c r="K13" s="19">
        <v>462997</v>
      </c>
      <c r="L13" s="100">
        <f>SUM(M13:O13)</f>
        <v>18948035.18</v>
      </c>
      <c r="M13" s="50">
        <v>18485039.91</v>
      </c>
      <c r="N13" s="100">
        <v>0</v>
      </c>
      <c r="O13" s="100">
        <v>462995.27</v>
      </c>
      <c r="P13" s="49">
        <f t="shared" si="1"/>
        <v>87.090186942498931</v>
      </c>
      <c r="Q13" s="49">
        <f t="shared" si="1"/>
        <v>86.809493420620086</v>
      </c>
      <c r="R13" s="49"/>
      <c r="S13" s="49">
        <v>100</v>
      </c>
      <c r="T13" s="49">
        <f t="shared" si="2"/>
        <v>48.773048343581756</v>
      </c>
      <c r="U13" s="49">
        <f t="shared" si="2"/>
        <v>48.155179725110976</v>
      </c>
      <c r="V13" s="49"/>
      <c r="W13" s="49">
        <f t="shared" si="3"/>
        <v>99.999626347470937</v>
      </c>
      <c r="X13" s="59"/>
    </row>
  </sheetData>
  <mergeCells count="14">
    <mergeCell ref="A1:W1"/>
    <mergeCell ref="A2:A3"/>
    <mergeCell ref="C2:C3"/>
    <mergeCell ref="D2:G2"/>
    <mergeCell ref="H2:K2"/>
    <mergeCell ref="L2:O2"/>
    <mergeCell ref="P2:S2"/>
    <mergeCell ref="T2:W2"/>
    <mergeCell ref="X2:X3"/>
    <mergeCell ref="A5:C5"/>
    <mergeCell ref="A6:W6"/>
    <mergeCell ref="B7:C7"/>
    <mergeCell ref="A9:A10"/>
    <mergeCell ref="B9:B10"/>
  </mergeCells>
  <pageMargins left="0" right="0" top="0.19685039370078741" bottom="0" header="0.31496062992125984" footer="0.31496062992125984"/>
  <pageSetup paperSize="9" scale="30" fitToHeight="14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202" t="s">
        <v>117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32.25" customHeight="1" x14ac:dyDescent="0.25">
      <c r="A2" s="204" t="s">
        <v>0</v>
      </c>
      <c r="B2" s="5" t="s">
        <v>1</v>
      </c>
      <c r="C2" s="205" t="s">
        <v>38</v>
      </c>
      <c r="D2" s="206" t="s">
        <v>113</v>
      </c>
      <c r="E2" s="206"/>
      <c r="F2" s="206"/>
      <c r="G2" s="207" t="s">
        <v>122</v>
      </c>
      <c r="H2" s="207"/>
      <c r="I2" s="207"/>
      <c r="J2" s="208" t="s">
        <v>120</v>
      </c>
      <c r="K2" s="209"/>
      <c r="L2" s="210"/>
      <c r="M2" s="211" t="s">
        <v>115</v>
      </c>
      <c r="N2" s="211" t="s">
        <v>116</v>
      </c>
    </row>
    <row r="3" spans="1:14" ht="25.5" x14ac:dyDescent="0.25">
      <c r="A3" s="204"/>
      <c r="B3" s="6" t="s">
        <v>2</v>
      </c>
      <c r="C3" s="205"/>
      <c r="D3" s="7" t="s">
        <v>62</v>
      </c>
      <c r="E3" s="7" t="s">
        <v>63</v>
      </c>
      <c r="F3" s="7" t="s">
        <v>64</v>
      </c>
      <c r="G3" s="7" t="s">
        <v>62</v>
      </c>
      <c r="H3" s="7" t="s">
        <v>63</v>
      </c>
      <c r="I3" s="7" t="s">
        <v>64</v>
      </c>
      <c r="J3" s="7" t="s">
        <v>62</v>
      </c>
      <c r="K3" s="7" t="s">
        <v>63</v>
      </c>
      <c r="L3" s="7" t="s">
        <v>64</v>
      </c>
      <c r="M3" s="212"/>
      <c r="N3" s="212"/>
    </row>
    <row r="4" spans="1:14" x14ac:dyDescent="0.25">
      <c r="A4" s="8" t="s">
        <v>7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201" t="s">
        <v>118</v>
      </c>
      <c r="C5" s="201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12</v>
      </c>
      <c r="B6" s="14" t="s">
        <v>54</v>
      </c>
      <c r="C6" s="14" t="s">
        <v>121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13</v>
      </c>
      <c r="B7" s="14" t="s">
        <v>119</v>
      </c>
      <c r="C7" s="14" t="s">
        <v>121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20" t="s">
        <v>0</v>
      </c>
      <c r="B1" s="25" t="s">
        <v>1</v>
      </c>
      <c r="C1" s="221" t="s">
        <v>38</v>
      </c>
      <c r="D1" s="222" t="s">
        <v>160</v>
      </c>
      <c r="E1" s="222"/>
      <c r="F1" s="222"/>
      <c r="G1" s="222"/>
      <c r="H1" s="222" t="s">
        <v>161</v>
      </c>
      <c r="I1" s="222"/>
      <c r="J1" s="222"/>
      <c r="K1" s="222"/>
      <c r="L1" s="223" t="s">
        <v>171</v>
      </c>
      <c r="M1" s="224"/>
      <c r="N1" s="224"/>
      <c r="O1" s="225"/>
      <c r="P1" s="217" t="s">
        <v>162</v>
      </c>
      <c r="Q1" s="217"/>
      <c r="R1" s="217"/>
      <c r="S1" s="217"/>
      <c r="T1" s="217" t="s">
        <v>163</v>
      </c>
      <c r="U1" s="218"/>
      <c r="V1" s="218"/>
      <c r="W1" s="218"/>
    </row>
    <row r="2" spans="1:23" ht="22.5" x14ac:dyDescent="0.25">
      <c r="A2" s="220"/>
      <c r="B2" s="25" t="s">
        <v>2</v>
      </c>
      <c r="C2" s="221"/>
      <c r="D2" s="26" t="s">
        <v>62</v>
      </c>
      <c r="E2" s="26" t="s">
        <v>63</v>
      </c>
      <c r="F2" s="26" t="s">
        <v>123</v>
      </c>
      <c r="G2" s="26" t="s">
        <v>64</v>
      </c>
      <c r="H2" s="26" t="s">
        <v>62</v>
      </c>
      <c r="I2" s="26" t="s">
        <v>63</v>
      </c>
      <c r="J2" s="26" t="s">
        <v>123</v>
      </c>
      <c r="K2" s="26" t="s">
        <v>64</v>
      </c>
      <c r="L2" s="26" t="s">
        <v>62</v>
      </c>
      <c r="M2" s="26" t="s">
        <v>63</v>
      </c>
      <c r="N2" s="26" t="s">
        <v>123</v>
      </c>
      <c r="O2" s="26" t="s">
        <v>64</v>
      </c>
      <c r="P2" s="26" t="s">
        <v>62</v>
      </c>
      <c r="Q2" s="26" t="s">
        <v>63</v>
      </c>
      <c r="R2" s="26" t="s">
        <v>123</v>
      </c>
      <c r="S2" s="26" t="s">
        <v>64</v>
      </c>
      <c r="T2" s="26" t="s">
        <v>62</v>
      </c>
      <c r="U2" s="27" t="s">
        <v>63</v>
      </c>
      <c r="V2" s="26" t="s">
        <v>123</v>
      </c>
      <c r="W2" s="26" t="s">
        <v>64</v>
      </c>
    </row>
    <row r="3" spans="1:23" x14ac:dyDescent="0.25">
      <c r="A3" s="23" t="s">
        <v>7</v>
      </c>
      <c r="B3" s="23" t="s">
        <v>32</v>
      </c>
      <c r="C3" s="23" t="s">
        <v>66</v>
      </c>
      <c r="D3" s="23" t="s">
        <v>69</v>
      </c>
      <c r="E3" s="23" t="s">
        <v>35</v>
      </c>
      <c r="F3" s="23" t="s">
        <v>75</v>
      </c>
      <c r="G3" s="23" t="s">
        <v>75</v>
      </c>
      <c r="H3" s="23" t="s">
        <v>102</v>
      </c>
      <c r="I3" s="23" t="s">
        <v>82</v>
      </c>
      <c r="J3" s="23" t="s">
        <v>85</v>
      </c>
      <c r="K3" s="23" t="s">
        <v>87</v>
      </c>
      <c r="L3" s="23" t="s">
        <v>91</v>
      </c>
      <c r="M3" s="23" t="s">
        <v>92</v>
      </c>
      <c r="N3" s="23" t="s">
        <v>93</v>
      </c>
      <c r="O3" s="23" t="s">
        <v>99</v>
      </c>
      <c r="P3" s="23" t="s">
        <v>36</v>
      </c>
      <c r="Q3" s="23" t="s">
        <v>82</v>
      </c>
      <c r="R3" s="23" t="s">
        <v>158</v>
      </c>
      <c r="S3" s="23" t="s">
        <v>85</v>
      </c>
      <c r="T3" s="23" t="s">
        <v>87</v>
      </c>
      <c r="U3" s="23" t="s">
        <v>164</v>
      </c>
      <c r="V3" s="23" t="s">
        <v>146</v>
      </c>
      <c r="W3" s="23" t="s">
        <v>154</v>
      </c>
    </row>
    <row r="4" spans="1:23" x14ac:dyDescent="0.25">
      <c r="A4" s="219" t="s">
        <v>65</v>
      </c>
      <c r="B4" s="219"/>
      <c r="C4" s="219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201" t="s">
        <v>24</v>
      </c>
      <c r="C5" s="201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13</v>
      </c>
      <c r="B6" s="31" t="s">
        <v>144</v>
      </c>
      <c r="C6" s="5" t="s">
        <v>151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32</v>
      </c>
      <c r="B7" s="201" t="s">
        <v>165</v>
      </c>
      <c r="C7" s="201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17</v>
      </c>
      <c r="B8" s="33" t="s">
        <v>166</v>
      </c>
      <c r="C8" s="5" t="s">
        <v>151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18</v>
      </c>
      <c r="B9" s="33" t="s">
        <v>167</v>
      </c>
      <c r="C9" s="5" t="s">
        <v>151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66</v>
      </c>
      <c r="B10" s="22" t="s">
        <v>25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168</v>
      </c>
      <c r="B11" s="33" t="s">
        <v>169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66</v>
      </c>
      <c r="B12" s="201" t="s">
        <v>26</v>
      </c>
      <c r="C12" s="201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67</v>
      </c>
      <c r="B13" s="37" t="s">
        <v>34</v>
      </c>
      <c r="C13" s="5" t="s">
        <v>151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36</v>
      </c>
      <c r="B14" s="213" t="s">
        <v>27</v>
      </c>
      <c r="C14" s="214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211" t="s">
        <v>53</v>
      </c>
      <c r="B15" s="33" t="s">
        <v>170</v>
      </c>
      <c r="C15" s="5" t="s">
        <v>151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215"/>
      <c r="B16" s="33" t="s">
        <v>147</v>
      </c>
      <c r="C16" s="5" t="s">
        <v>151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215"/>
      <c r="B17" s="33" t="s">
        <v>148</v>
      </c>
      <c r="C17" s="5" t="s">
        <v>151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216"/>
      <c r="B18" s="33" t="s">
        <v>149</v>
      </c>
      <c r="C18" s="5" t="s">
        <v>151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муниципальные</vt:lpstr>
      <vt:lpstr>муниц. на 01.07.22</vt:lpstr>
      <vt:lpstr>муниц. на 01.08.22</vt:lpstr>
      <vt:lpstr>ведомственная</vt:lpstr>
      <vt:lpstr>АИП</vt:lpstr>
      <vt:lpstr>'муниц. на 01.07.22'!Заголовки_для_печати</vt:lpstr>
      <vt:lpstr>'муниц. на 01.08.22'!Заголовки_для_печати</vt:lpstr>
      <vt:lpstr>муниципальные!Заголовки_для_печати</vt:lpstr>
      <vt:lpstr>'муниц. на 01.07.22'!Область_печати</vt:lpstr>
      <vt:lpstr>'муниц. на 01.08.22'!Область_печати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2022-08-30T12:01:28Z</cp:lastPrinted>
  <dcterms:created xsi:type="dcterms:W3CDTF">2012-05-22T08:33:39Z</dcterms:created>
  <dcterms:modified xsi:type="dcterms:W3CDTF">2022-08-30T12:21:02Z</dcterms:modified>
</cp:coreProperties>
</file>