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ava1\Desktop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муниципальные!$A$1:$Z$21</definedName>
  </definedNames>
  <calcPr calcId="162913"/>
</workbook>
</file>

<file path=xl/calcChain.xml><?xml version="1.0" encoding="utf-8"?>
<calcChain xmlns="http://schemas.openxmlformats.org/spreadsheetml/2006/main">
  <c r="S17" i="33" l="1"/>
  <c r="Q17" i="33"/>
  <c r="W14" i="33"/>
  <c r="S14" i="33"/>
  <c r="R11" i="33"/>
  <c r="E13" i="33" l="1"/>
  <c r="F13" i="33"/>
  <c r="G13" i="33"/>
  <c r="I13" i="33"/>
  <c r="J13" i="33"/>
  <c r="K13" i="33"/>
  <c r="M13" i="33"/>
  <c r="N13" i="33"/>
  <c r="O13" i="33"/>
  <c r="L14" i="33"/>
  <c r="H14" i="33"/>
  <c r="H13" i="33" s="1"/>
  <c r="D14" i="33"/>
  <c r="D13" i="33" s="1"/>
  <c r="T14" i="33" l="1"/>
  <c r="P14" i="33"/>
  <c r="W13" i="33"/>
  <c r="S13" i="33"/>
  <c r="L13" i="33"/>
  <c r="T13" i="33" l="1"/>
  <c r="P13" i="33"/>
  <c r="S6" i="33" l="1"/>
  <c r="S7" i="33"/>
  <c r="S8" i="33"/>
  <c r="Q10" i="33"/>
  <c r="R10" i="33"/>
  <c r="S10" i="33"/>
  <c r="Q12" i="33"/>
  <c r="S16" i="33"/>
  <c r="Q18" i="33"/>
  <c r="S18" i="33"/>
  <c r="Q20" i="33"/>
  <c r="S20" i="33"/>
  <c r="S21" i="33"/>
  <c r="W6" i="33" l="1"/>
  <c r="W7" i="33"/>
  <c r="W8" i="33"/>
  <c r="U10" i="33"/>
  <c r="V10" i="33"/>
  <c r="W10" i="33"/>
  <c r="V11" i="33"/>
  <c r="U12" i="33"/>
  <c r="W16" i="33"/>
  <c r="U17" i="33"/>
  <c r="W17" i="33"/>
  <c r="U18" i="33"/>
  <c r="W18" i="33"/>
  <c r="U20" i="33"/>
  <c r="W20" i="33"/>
  <c r="W21" i="33"/>
  <c r="E15" i="33"/>
  <c r="F15" i="33"/>
  <c r="G15" i="33"/>
  <c r="I15" i="33"/>
  <c r="J15" i="33"/>
  <c r="K15" i="33"/>
  <c r="M15" i="33"/>
  <c r="N15" i="33"/>
  <c r="O15" i="33"/>
  <c r="L18" i="33"/>
  <c r="H18" i="33"/>
  <c r="D17" i="33"/>
  <c r="D18" i="33"/>
  <c r="H17" i="33"/>
  <c r="L17" i="33"/>
  <c r="P17" i="33" l="1"/>
  <c r="S15" i="33"/>
  <c r="P18" i="33"/>
  <c r="T17" i="33"/>
  <c r="U15" i="33"/>
  <c r="Q15" i="33"/>
  <c r="W15" i="33"/>
  <c r="T18" i="33"/>
  <c r="O5" i="33" l="1"/>
  <c r="N5" i="33"/>
  <c r="M5" i="33"/>
  <c r="K5" i="33"/>
  <c r="J5" i="33"/>
  <c r="I5" i="33"/>
  <c r="G5" i="33"/>
  <c r="F5" i="33"/>
  <c r="E5" i="33"/>
  <c r="L8" i="33"/>
  <c r="H8" i="33"/>
  <c r="D8" i="33"/>
  <c r="P8" i="33" l="1"/>
  <c r="S5" i="33"/>
  <c r="W5" i="33"/>
  <c r="T8" i="33"/>
  <c r="D21" i="33"/>
  <c r="D20" i="33"/>
  <c r="H20" i="33"/>
  <c r="L20" i="33"/>
  <c r="P20" i="33" s="1"/>
  <c r="D16" i="33"/>
  <c r="D15" i="33" s="1"/>
  <c r="H16" i="33"/>
  <c r="H15" i="33" s="1"/>
  <c r="L16" i="33"/>
  <c r="P16" i="33" s="1"/>
  <c r="D10" i="33"/>
  <c r="L10" i="33"/>
  <c r="L6" i="33"/>
  <c r="P10" i="33" l="1"/>
  <c r="T20" i="33"/>
  <c r="T16" i="33"/>
  <c r="L15" i="33"/>
  <c r="P15" i="33" l="1"/>
  <c r="T15" i="33"/>
  <c r="E19" i="33" l="1"/>
  <c r="F19" i="33"/>
  <c r="G19" i="33"/>
  <c r="D11" i="33"/>
  <c r="D12" i="33"/>
  <c r="E9" i="33"/>
  <c r="F9" i="33"/>
  <c r="G9" i="33"/>
  <c r="D7" i="33"/>
  <c r="D6" i="33"/>
  <c r="P6" i="33" s="1"/>
  <c r="E4" i="33" l="1"/>
  <c r="F4" i="33"/>
  <c r="G4" i="33"/>
  <c r="D5" i="33"/>
  <c r="D19" i="33"/>
  <c r="D9" i="33"/>
  <c r="D4" i="33" l="1"/>
  <c r="H21" i="33" l="1"/>
  <c r="I19" i="33"/>
  <c r="J19" i="33"/>
  <c r="K19" i="33"/>
  <c r="I9" i="33"/>
  <c r="J9" i="33"/>
  <c r="K9" i="33"/>
  <c r="H11" i="33"/>
  <c r="H12" i="33"/>
  <c r="H10" i="33"/>
  <c r="T10" i="33" s="1"/>
  <c r="H7" i="33"/>
  <c r="H6" i="33"/>
  <c r="T6" i="33" s="1"/>
  <c r="J4" i="33" l="1"/>
  <c r="K4" i="33"/>
  <c r="I4" i="33"/>
  <c r="H5" i="33"/>
  <c r="H19" i="33"/>
  <c r="H9" i="33"/>
  <c r="H4" i="33" l="1"/>
  <c r="M9" i="33" l="1"/>
  <c r="N9" i="33"/>
  <c r="O9" i="33"/>
  <c r="S9" i="33" s="1"/>
  <c r="M19" i="33"/>
  <c r="Q19" i="33" s="1"/>
  <c r="N19" i="33"/>
  <c r="O19" i="33"/>
  <c r="Q9" i="33" l="1"/>
  <c r="M4" i="33"/>
  <c r="Q4" i="33" s="1"/>
  <c r="R9" i="33"/>
  <c r="N4" i="33"/>
  <c r="S19" i="33"/>
  <c r="O4" i="33"/>
  <c r="S4" i="33" s="1"/>
  <c r="W9" i="33"/>
  <c r="U9" i="33"/>
  <c r="W19" i="33"/>
  <c r="U19" i="33"/>
  <c r="V9" i="33"/>
  <c r="R4" i="33"/>
  <c r="U4" i="33" l="1"/>
  <c r="V4" i="33"/>
  <c r="W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11" i="33" l="1"/>
  <c r="P11" i="33" s="1"/>
  <c r="T11" i="33" l="1"/>
  <c r="L21" i="33" l="1"/>
  <c r="P21" i="33" s="1"/>
  <c r="L12" i="33"/>
  <c r="P12" i="33" s="1"/>
  <c r="T12" i="33" l="1"/>
  <c r="T21" i="33"/>
  <c r="L19" i="33"/>
  <c r="L9" i="33"/>
  <c r="P9" i="33" s="1"/>
  <c r="P19" i="33" l="1"/>
  <c r="T19" i="33"/>
  <c r="T9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P7" i="33" s="1"/>
  <c r="T7" i="33" l="1"/>
  <c r="L5" i="33"/>
  <c r="P5" i="33" l="1"/>
  <c r="L4" i="33"/>
  <c r="P4" i="33" s="1"/>
  <c r="T5" i="33"/>
  <c r="T4" i="33" l="1"/>
</calcChain>
</file>

<file path=xl/sharedStrings.xml><?xml version="1.0" encoding="utf-8"?>
<sst xmlns="http://schemas.openxmlformats.org/spreadsheetml/2006/main" count="191" uniqueCount="108">
  <si>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</si>
  <si>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</si>
  <si>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</si>
  <si>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</si>
  <si>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</si>
  <si>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</si>
  <si>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</si>
  <si>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</si>
  <si>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</si>
  <si>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</si>
  <si>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</si>
  <si>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</si>
  <si>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</si>
  <si>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</si>
  <si>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</si>
  <si>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</si>
  <si>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</si>
  <si>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</si>
  <si>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</si>
  <si>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</si>
  <si>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</si>
  <si>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</si>
  <si>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</si>
  <si>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</si>
  <si>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</si>
  <si>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</si>
  <si>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</si>
  <si>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</si>
  <si>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</si>
  <si>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</si>
  <si>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</si>
  <si>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</si>
  <si>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</si>
  <si>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</si>
  <si>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</si>
  <si>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</si>
  <si>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</si>
  <si>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</si>
  <si>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</si>
  <si>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</si>
  <si>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</si>
  <si>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</si>
  <si>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</si>
  <si>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</si>
  <si>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</si>
  <si>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</si>
  <si>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</si>
  <si>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</si>
  <si>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</si>
  <si>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</si>
  <si>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</si>
  <si>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</si>
  <si>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</si>
  <si>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</si>
  <si>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</si>
  <si>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</si>
  <si>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</si>
  <si>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</si>
  <si>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</si>
  <si>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</si>
  <si>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</si>
  <si>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</si>
  <si>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</si>
  <si>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</si>
  <si>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</si>
  <si>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</si>
  <si>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</si>
  <si>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</si>
  <si>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</si>
  <si>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</si>
  <si>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</si>
  <si>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</si>
  <si>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</si>
  <si>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</si>
  <si>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</si>
  <si>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</si>
  <si>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13.2</t>
  </si>
  <si>
    <t>Социально-экономическое развитие города Нефтеюганска</t>
  </si>
  <si>
    <t>Реализация мероприятий по землеустройству и землепользованию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</si>
  <si>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</si>
  <si>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</si>
  <si>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13.1.1</t>
  </si>
  <si>
    <t>13.1.2</t>
  </si>
  <si>
    <t>13.2.1</t>
  </si>
  <si>
    <t>13.2.2</t>
  </si>
  <si>
    <t>13.3</t>
  </si>
  <si>
    <t>13.4</t>
  </si>
  <si>
    <t>13.3.1</t>
  </si>
  <si>
    <t>13.4.1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</si>
  <si>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</si>
  <si>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</si>
  <si>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</si>
  <si>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</si>
  <si>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13.1.3</t>
  </si>
  <si>
    <t>13.2.3</t>
  </si>
  <si>
    <t>Популяризация предпринимательства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</si>
  <si>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</si>
  <si>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</si>
  <si>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 xml:space="preserve">Экономия </t>
  </si>
  <si>
    <t>Под контракты</t>
  </si>
  <si>
    <t>ПЛАН за 9 месяцев 2022 года                                                                                                                                         (рублей)</t>
  </si>
  <si>
    <t>Подпрограмма "Развитие конкуренции и потребительского рынка"</t>
  </si>
  <si>
    <t>13.4.2</t>
  </si>
  <si>
    <t>13.4.3</t>
  </si>
  <si>
    <t>13.5</t>
  </si>
  <si>
    <t>13.5.1</t>
  </si>
  <si>
    <t>% исполнения к плану на 9 месяцев 2022 года</t>
  </si>
  <si>
    <t>Освоение на 01.09.2022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</si>
</sst>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70" zoomScaleNormal="70" zoomScaleSheetLayoutView="7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O11" sqref="O11"/>
    </sheetView>
  </sheetViews>
  <sheetFormatPr defaultRowHeight="18.75" x14ac:dyDescent="0.3"/>
  <cols>
    <col min="1" max="1" width="9.140625" style="4" hidden="1" customWidth="1"/>
    <col min="2" max="2" width="80.28515625" style="58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5" width="15.710937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6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67"/>
      <c r="Y1" s="67"/>
    </row>
    <row r="2" spans="1:26" s="1" customFormat="1" ht="46.5" customHeight="1" x14ac:dyDescent="0.3">
      <c r="A2" s="82" t="s">
        <v>0</v>
      </c>
      <c r="B2" s="56" t="s">
        <v>1</v>
      </c>
      <c r="C2" s="83" t="s">
        <v>18</v>
      </c>
      <c r="D2" s="90" t="s">
        <v>100</v>
      </c>
      <c r="E2" s="91"/>
      <c r="F2" s="91"/>
      <c r="G2" s="92"/>
      <c r="H2" s="87" t="s">
        <v>79</v>
      </c>
      <c r="I2" s="88"/>
      <c r="J2" s="88"/>
      <c r="K2" s="89"/>
      <c r="L2" s="81" t="s">
        <v>107</v>
      </c>
      <c r="M2" s="81"/>
      <c r="N2" s="81"/>
      <c r="O2" s="81"/>
      <c r="P2" s="78" t="s">
        <v>106</v>
      </c>
      <c r="Q2" s="79"/>
      <c r="R2" s="79"/>
      <c r="S2" s="80"/>
      <c r="T2" s="84" t="s">
        <v>80</v>
      </c>
      <c r="U2" s="85"/>
      <c r="V2" s="85"/>
      <c r="W2" s="86"/>
      <c r="X2" s="95" t="s">
        <v>98</v>
      </c>
      <c r="Y2" s="95" t="s">
        <v>99</v>
      </c>
      <c r="Z2" s="93" t="s">
        <v>54</v>
      </c>
    </row>
    <row r="3" spans="1:26" s="1" customFormat="1" ht="37.5" x14ac:dyDescent="0.3">
      <c r="A3" s="82"/>
      <c r="B3" s="57" t="s">
        <v>2</v>
      </c>
      <c r="C3" s="83"/>
      <c r="D3" s="46" t="s">
        <v>23</v>
      </c>
      <c r="E3" s="46" t="s">
        <v>24</v>
      </c>
      <c r="F3" s="46" t="s">
        <v>48</v>
      </c>
      <c r="G3" s="46" t="s">
        <v>25</v>
      </c>
      <c r="H3" s="70" t="s">
        <v>23</v>
      </c>
      <c r="I3" s="70" t="s">
        <v>24</v>
      </c>
      <c r="J3" s="70" t="s">
        <v>48</v>
      </c>
      <c r="K3" s="70" t="s">
        <v>25</v>
      </c>
      <c r="L3" s="45" t="s">
        <v>23</v>
      </c>
      <c r="M3" s="45" t="s">
        <v>24</v>
      </c>
      <c r="N3" s="45" t="s">
        <v>48</v>
      </c>
      <c r="O3" s="45" t="s">
        <v>25</v>
      </c>
      <c r="P3" s="45" t="s">
        <v>23</v>
      </c>
      <c r="Q3" s="45" t="s">
        <v>24</v>
      </c>
      <c r="R3" s="45" t="s">
        <v>48</v>
      </c>
      <c r="S3" s="45" t="s">
        <v>25</v>
      </c>
      <c r="T3" s="45" t="s">
        <v>23</v>
      </c>
      <c r="U3" s="45" t="s">
        <v>24</v>
      </c>
      <c r="V3" s="45" t="s">
        <v>48</v>
      </c>
      <c r="W3" s="45" t="s">
        <v>25</v>
      </c>
      <c r="X3" s="96"/>
      <c r="Y3" s="96"/>
      <c r="Z3" s="94"/>
    </row>
    <row r="4" spans="1:26" s="1" customFormat="1" ht="28.5" customHeight="1" x14ac:dyDescent="0.3">
      <c r="A4" s="50" t="s">
        <v>35</v>
      </c>
      <c r="B4" s="75" t="s">
        <v>77</v>
      </c>
      <c r="C4" s="75"/>
      <c r="D4" s="60">
        <f>D5+D9+D15+D19+D13</f>
        <v>347328141</v>
      </c>
      <c r="E4" s="60">
        <f t="shared" ref="E4:O4" si="0">E5+E9+E15+E19+E13</f>
        <v>69322234</v>
      </c>
      <c r="F4" s="60">
        <f t="shared" si="0"/>
        <v>5665880</v>
      </c>
      <c r="G4" s="60">
        <f t="shared" si="0"/>
        <v>272340027</v>
      </c>
      <c r="H4" s="60">
        <f t="shared" si="0"/>
        <v>458309217</v>
      </c>
      <c r="I4" s="60">
        <f t="shared" si="0"/>
        <v>84118400</v>
      </c>
      <c r="J4" s="60">
        <f t="shared" si="0"/>
        <v>7880600</v>
      </c>
      <c r="K4" s="60">
        <f t="shared" si="0"/>
        <v>366310217</v>
      </c>
      <c r="L4" s="60">
        <f t="shared" si="0"/>
        <v>273460363.92000002</v>
      </c>
      <c r="M4" s="60">
        <f t="shared" si="0"/>
        <v>52933308.490000002</v>
      </c>
      <c r="N4" s="60">
        <f t="shared" si="0"/>
        <v>5421409.6200000001</v>
      </c>
      <c r="O4" s="60">
        <f t="shared" si="0"/>
        <v>215105645.81</v>
      </c>
      <c r="P4" s="48">
        <f t="shared" ref="P4:P21" si="1">L4/D4*100</f>
        <v>78.732567747800204</v>
      </c>
      <c r="Q4" s="48">
        <f t="shared" ref="Q4:Q20" si="2">M4/E4*100</f>
        <v>76.358341957069655</v>
      </c>
      <c r="R4" s="48">
        <f t="shared" ref="R4:R10" si="3">N4/F4*100</f>
        <v>95.685217830239964</v>
      </c>
      <c r="S4" s="48">
        <f t="shared" ref="S4:S21" si="4">O4/G4*100</f>
        <v>78.984219903158049</v>
      </c>
      <c r="T4" s="48">
        <f t="shared" ref="T4:T20" si="5">L4/H4*100</f>
        <v>59.667218937907599</v>
      </c>
      <c r="U4" s="48">
        <f t="shared" ref="U4:U20" si="6">M4/I4*100</f>
        <v>62.92714612974094</v>
      </c>
      <c r="V4" s="48">
        <f t="shared" ref="V4:V11" si="7">N4/J4*100</f>
        <v>68.794376316524122</v>
      </c>
      <c r="W4" s="48">
        <f t="shared" ref="W4:W20" si="8">O4/K4*100</f>
        <v>58.722262122980865</v>
      </c>
      <c r="X4" s="48"/>
      <c r="Y4" s="48"/>
      <c r="Z4" s="21"/>
    </row>
    <row r="5" spans="1:26" s="1" customFormat="1" ht="37.5" x14ac:dyDescent="0.3">
      <c r="A5" s="50" t="s">
        <v>8</v>
      </c>
      <c r="B5" s="61" t="s">
        <v>21</v>
      </c>
      <c r="C5" s="68"/>
      <c r="D5" s="60">
        <f t="shared" ref="D5:O5" si="9">SUM(D6:D8)</f>
        <v>233165093</v>
      </c>
      <c r="E5" s="60">
        <f t="shared" si="9"/>
        <v>0</v>
      </c>
      <c r="F5" s="60">
        <f t="shared" si="9"/>
        <v>0</v>
      </c>
      <c r="G5" s="60">
        <f t="shared" si="9"/>
        <v>233165093</v>
      </c>
      <c r="H5" s="60">
        <f t="shared" si="9"/>
        <v>312171720</v>
      </c>
      <c r="I5" s="60">
        <f t="shared" si="9"/>
        <v>0</v>
      </c>
      <c r="J5" s="60">
        <f t="shared" si="9"/>
        <v>0</v>
      </c>
      <c r="K5" s="60">
        <f t="shared" si="9"/>
        <v>312171720</v>
      </c>
      <c r="L5" s="60">
        <f t="shared" si="9"/>
        <v>185152335.69999999</v>
      </c>
      <c r="M5" s="60">
        <f t="shared" si="9"/>
        <v>0</v>
      </c>
      <c r="N5" s="60">
        <f t="shared" si="9"/>
        <v>0</v>
      </c>
      <c r="O5" s="60">
        <f t="shared" si="9"/>
        <v>185152335.69999999</v>
      </c>
      <c r="P5" s="48">
        <f t="shared" si="1"/>
        <v>79.408256749649908</v>
      </c>
      <c r="Q5" s="48"/>
      <c r="R5" s="48"/>
      <c r="S5" s="48">
        <f t="shared" si="4"/>
        <v>79.408256749649908</v>
      </c>
      <c r="T5" s="48">
        <f t="shared" si="5"/>
        <v>59.311053448403328</v>
      </c>
      <c r="U5" s="48"/>
      <c r="V5" s="48"/>
      <c r="W5" s="48">
        <f t="shared" si="8"/>
        <v>59.311053448403328</v>
      </c>
      <c r="X5" s="48"/>
      <c r="Y5" s="48"/>
      <c r="Z5" s="21"/>
    </row>
    <row r="6" spans="1:26" s="1" customFormat="1" ht="26.25" customHeight="1" x14ac:dyDescent="0.3">
      <c r="A6" s="63" t="s">
        <v>81</v>
      </c>
      <c r="B6" s="64" t="s">
        <v>89</v>
      </c>
      <c r="C6" s="18" t="s">
        <v>13</v>
      </c>
      <c r="D6" s="44">
        <f>SUM(E6:G6)</f>
        <v>232306261</v>
      </c>
      <c r="E6" s="44">
        <v>0</v>
      </c>
      <c r="F6" s="44">
        <v>0</v>
      </c>
      <c r="G6" s="44">
        <v>232306261</v>
      </c>
      <c r="H6" s="19">
        <f>SUM(I6:K6)</f>
        <v>310304907</v>
      </c>
      <c r="I6" s="19">
        <v>0</v>
      </c>
      <c r="J6" s="19">
        <v>0</v>
      </c>
      <c r="K6" s="19">
        <v>310304907</v>
      </c>
      <c r="L6" s="19">
        <f>SUM(M6:O6)</f>
        <v>184790762.13</v>
      </c>
      <c r="M6" s="19">
        <v>0</v>
      </c>
      <c r="N6" s="19">
        <v>0</v>
      </c>
      <c r="O6" s="19">
        <v>184790762.13</v>
      </c>
      <c r="P6" s="48">
        <f t="shared" si="1"/>
        <v>79.546182412190774</v>
      </c>
      <c r="Q6" s="48"/>
      <c r="R6" s="48"/>
      <c r="S6" s="48">
        <f t="shared" si="4"/>
        <v>79.546182412190774</v>
      </c>
      <c r="T6" s="48">
        <f t="shared" si="5"/>
        <v>59.551350288508331</v>
      </c>
      <c r="U6" s="48"/>
      <c r="V6" s="48"/>
      <c r="W6" s="48">
        <f t="shared" si="8"/>
        <v>59.551350288508331</v>
      </c>
      <c r="X6" s="48"/>
      <c r="Y6" s="48"/>
      <c r="Z6" s="21"/>
    </row>
    <row r="7" spans="1:26" s="1" customFormat="1" ht="42" customHeight="1" x14ac:dyDescent="0.3">
      <c r="A7" s="63" t="s">
        <v>82</v>
      </c>
      <c r="B7" s="64" t="s">
        <v>90</v>
      </c>
      <c r="C7" s="18" t="s">
        <v>13</v>
      </c>
      <c r="D7" s="44">
        <f t="shared" ref="D7" si="10">SUM(E7:G7)</f>
        <v>780500</v>
      </c>
      <c r="E7" s="44">
        <v>0</v>
      </c>
      <c r="F7" s="44">
        <v>0</v>
      </c>
      <c r="G7" s="44">
        <v>780500</v>
      </c>
      <c r="H7" s="19">
        <f t="shared" ref="H7:H8" si="11">SUM(I7:K7)</f>
        <v>1380500</v>
      </c>
      <c r="I7" s="19">
        <v>0</v>
      </c>
      <c r="J7" s="19">
        <v>0</v>
      </c>
      <c r="K7" s="19">
        <v>1380500</v>
      </c>
      <c r="L7" s="19">
        <f>M7+O7</f>
        <v>290000</v>
      </c>
      <c r="M7" s="19">
        <v>0</v>
      </c>
      <c r="N7" s="19">
        <v>0</v>
      </c>
      <c r="O7" s="19">
        <v>290000</v>
      </c>
      <c r="P7" s="48">
        <f t="shared" si="1"/>
        <v>37.155669442664959</v>
      </c>
      <c r="Q7" s="48"/>
      <c r="R7" s="48"/>
      <c r="S7" s="48">
        <f t="shared" si="4"/>
        <v>37.155669442664959</v>
      </c>
      <c r="T7" s="48">
        <f t="shared" si="5"/>
        <v>21.006881564650488</v>
      </c>
      <c r="U7" s="48"/>
      <c r="V7" s="48"/>
      <c r="W7" s="48">
        <f t="shared" si="8"/>
        <v>21.006881564650488</v>
      </c>
      <c r="X7" s="48"/>
      <c r="Y7" s="48"/>
      <c r="Z7" s="21"/>
    </row>
    <row r="8" spans="1:26" s="1" customFormat="1" ht="28.5" customHeight="1" x14ac:dyDescent="0.3">
      <c r="A8" s="63" t="s">
        <v>93</v>
      </c>
      <c r="B8" s="64" t="s">
        <v>78</v>
      </c>
      <c r="C8" s="18" t="s">
        <v>60</v>
      </c>
      <c r="D8" s="44">
        <f>SUM(E8:G8)</f>
        <v>78332</v>
      </c>
      <c r="E8" s="44">
        <v>0</v>
      </c>
      <c r="F8" s="44">
        <v>0</v>
      </c>
      <c r="G8" s="44">
        <v>78332</v>
      </c>
      <c r="H8" s="19">
        <f t="shared" si="11"/>
        <v>486313</v>
      </c>
      <c r="I8" s="19">
        <v>0</v>
      </c>
      <c r="J8" s="19">
        <v>0</v>
      </c>
      <c r="K8" s="19">
        <v>486313</v>
      </c>
      <c r="L8" s="19">
        <f>SUM(M8:O8)</f>
        <v>71573.570000000007</v>
      </c>
      <c r="M8" s="19">
        <v>0</v>
      </c>
      <c r="N8" s="19">
        <v>0</v>
      </c>
      <c r="O8" s="19">
        <v>71573.570000000007</v>
      </c>
      <c r="P8" s="48">
        <f t="shared" si="1"/>
        <v>91.372070162896406</v>
      </c>
      <c r="Q8" s="48"/>
      <c r="R8" s="48"/>
      <c r="S8" s="48">
        <f t="shared" si="4"/>
        <v>91.372070162896406</v>
      </c>
      <c r="T8" s="48">
        <f t="shared" si="5"/>
        <v>14.717593401780334</v>
      </c>
      <c r="U8" s="48"/>
      <c r="V8" s="48"/>
      <c r="W8" s="48">
        <f t="shared" si="8"/>
        <v>14.717593401780334</v>
      </c>
      <c r="X8" s="48"/>
      <c r="Y8" s="48"/>
      <c r="Z8" s="21"/>
    </row>
    <row r="9" spans="1:26" s="1" customFormat="1" ht="40.5" customHeight="1" x14ac:dyDescent="0.3">
      <c r="A9" s="50" t="s">
        <v>76</v>
      </c>
      <c r="B9" s="61" t="s">
        <v>49</v>
      </c>
      <c r="C9" s="69"/>
      <c r="D9" s="52">
        <f t="shared" ref="D9:O9" si="12">SUM(D10:D12)</f>
        <v>70853642</v>
      </c>
      <c r="E9" s="52">
        <f t="shared" si="12"/>
        <v>64683934</v>
      </c>
      <c r="F9" s="52">
        <f t="shared" si="12"/>
        <v>5665880</v>
      </c>
      <c r="G9" s="52">
        <f t="shared" si="12"/>
        <v>503828</v>
      </c>
      <c r="H9" s="52">
        <f t="shared" si="12"/>
        <v>88172528</v>
      </c>
      <c r="I9" s="52">
        <f t="shared" si="12"/>
        <v>79480100</v>
      </c>
      <c r="J9" s="52">
        <f t="shared" si="12"/>
        <v>7880600</v>
      </c>
      <c r="K9" s="52">
        <f t="shared" si="12"/>
        <v>811828</v>
      </c>
      <c r="L9" s="52">
        <f t="shared" si="12"/>
        <v>54079038.119999997</v>
      </c>
      <c r="M9" s="52">
        <f t="shared" si="12"/>
        <v>48295008.5</v>
      </c>
      <c r="N9" s="52">
        <f t="shared" si="12"/>
        <v>5421409.6200000001</v>
      </c>
      <c r="O9" s="52">
        <f t="shared" si="12"/>
        <v>362620</v>
      </c>
      <c r="P9" s="48">
        <f t="shared" si="1"/>
        <v>76.324994161909132</v>
      </c>
      <c r="Q9" s="48">
        <f t="shared" si="2"/>
        <v>74.663066256916295</v>
      </c>
      <c r="R9" s="48">
        <f t="shared" si="3"/>
        <v>95.685217830239964</v>
      </c>
      <c r="S9" s="48">
        <f t="shared" si="4"/>
        <v>71.972974904133949</v>
      </c>
      <c r="T9" s="48">
        <f t="shared" si="5"/>
        <v>61.333205871107609</v>
      </c>
      <c r="U9" s="48">
        <f t="shared" si="6"/>
        <v>60.763648384941639</v>
      </c>
      <c r="V9" s="48">
        <f t="shared" si="7"/>
        <v>68.794376316524122</v>
      </c>
      <c r="W9" s="48">
        <f t="shared" si="8"/>
        <v>44.667096971279626</v>
      </c>
      <c r="X9" s="48"/>
      <c r="Y9" s="48"/>
      <c r="Z9" s="21"/>
    </row>
    <row r="10" spans="1:26" s="1" customFormat="1" ht="60" customHeight="1" x14ac:dyDescent="0.3">
      <c r="A10" s="63" t="s">
        <v>83</v>
      </c>
      <c r="B10" s="64" t="s">
        <v>91</v>
      </c>
      <c r="C10" s="18" t="s">
        <v>13</v>
      </c>
      <c r="D10" s="44">
        <f>SUM(E10:G10)</f>
        <v>26919662</v>
      </c>
      <c r="E10" s="44">
        <v>20752834</v>
      </c>
      <c r="F10" s="44">
        <v>5663000</v>
      </c>
      <c r="G10" s="44">
        <v>503828</v>
      </c>
      <c r="H10" s="19">
        <f>SUM(I10:K10)</f>
        <v>35628228</v>
      </c>
      <c r="I10" s="19">
        <v>26945500</v>
      </c>
      <c r="J10" s="19">
        <v>7870900</v>
      </c>
      <c r="K10" s="19">
        <v>811828</v>
      </c>
      <c r="L10" s="19">
        <f>SUM(M10:O10)</f>
        <v>21749554.149999999</v>
      </c>
      <c r="M10" s="19">
        <v>15965524.529999999</v>
      </c>
      <c r="N10" s="19">
        <v>5421409.6200000001</v>
      </c>
      <c r="O10" s="19">
        <v>362620</v>
      </c>
      <c r="P10" s="48">
        <f t="shared" si="1"/>
        <v>80.794306221229661</v>
      </c>
      <c r="Q10" s="48">
        <f t="shared" si="2"/>
        <v>76.931779678862171</v>
      </c>
      <c r="R10" s="48">
        <f t="shared" si="3"/>
        <v>95.733879922302663</v>
      </c>
      <c r="S10" s="48">
        <f t="shared" si="4"/>
        <v>71.972974904133949</v>
      </c>
      <c r="T10" s="48">
        <f t="shared" si="5"/>
        <v>61.045848673697712</v>
      </c>
      <c r="U10" s="48">
        <f t="shared" si="6"/>
        <v>59.251171921099996</v>
      </c>
      <c r="V10" s="48">
        <f t="shared" si="7"/>
        <v>68.879157656684754</v>
      </c>
      <c r="W10" s="48">
        <f t="shared" si="8"/>
        <v>44.667096971279626</v>
      </c>
      <c r="X10" s="48"/>
      <c r="Y10" s="48"/>
      <c r="Z10" s="55"/>
    </row>
    <row r="11" spans="1:26" s="1" customFormat="1" ht="60.75" customHeight="1" x14ac:dyDescent="0.3">
      <c r="A11" s="63" t="s">
        <v>84</v>
      </c>
      <c r="B11" s="64" t="s">
        <v>92</v>
      </c>
      <c r="C11" s="18" t="s">
        <v>13</v>
      </c>
      <c r="D11" s="44">
        <f t="shared" ref="D11:D12" si="13">SUM(E11:G11)</f>
        <v>2880</v>
      </c>
      <c r="E11" s="44">
        <v>0</v>
      </c>
      <c r="F11" s="44">
        <v>2880</v>
      </c>
      <c r="G11" s="44">
        <v>0</v>
      </c>
      <c r="H11" s="19">
        <f t="shared" ref="H11:H12" si="14">SUM(I11:K11)</f>
        <v>9700</v>
      </c>
      <c r="I11" s="19">
        <v>0</v>
      </c>
      <c r="J11" s="19">
        <v>9700</v>
      </c>
      <c r="K11" s="19">
        <v>0</v>
      </c>
      <c r="L11" s="19">
        <f>SUM(M11:O11)</f>
        <v>0</v>
      </c>
      <c r="M11" s="19">
        <v>0</v>
      </c>
      <c r="N11" s="19">
        <v>0</v>
      </c>
      <c r="O11" s="19">
        <v>0</v>
      </c>
      <c r="P11" s="48">
        <f>L11/D11*100</f>
        <v>0</v>
      </c>
      <c r="Q11" s="48"/>
      <c r="R11" s="48">
        <f>N11/F11*100</f>
        <v>0</v>
      </c>
      <c r="S11" s="48"/>
      <c r="T11" s="48">
        <f t="shared" si="5"/>
        <v>0</v>
      </c>
      <c r="U11" s="48"/>
      <c r="V11" s="48">
        <f t="shared" si="7"/>
        <v>0</v>
      </c>
      <c r="W11" s="48"/>
      <c r="X11" s="48"/>
      <c r="Y11" s="48"/>
      <c r="Z11" s="55"/>
    </row>
    <row r="12" spans="1:26" s="1" customFormat="1" ht="44.25" customHeight="1" x14ac:dyDescent="0.3">
      <c r="A12" s="63" t="s">
        <v>94</v>
      </c>
      <c r="B12" s="64" t="s">
        <v>50</v>
      </c>
      <c r="C12" s="18" t="s">
        <v>13</v>
      </c>
      <c r="D12" s="44">
        <f t="shared" si="13"/>
        <v>43931100</v>
      </c>
      <c r="E12" s="44">
        <v>43931100</v>
      </c>
      <c r="F12" s="44">
        <v>0</v>
      </c>
      <c r="G12" s="44">
        <v>0</v>
      </c>
      <c r="H12" s="19">
        <f t="shared" si="14"/>
        <v>52534600</v>
      </c>
      <c r="I12" s="19">
        <v>52534600</v>
      </c>
      <c r="J12" s="19">
        <v>0</v>
      </c>
      <c r="K12" s="19">
        <v>0</v>
      </c>
      <c r="L12" s="19">
        <f>SUM(M12:O12)</f>
        <v>32329483.969999999</v>
      </c>
      <c r="M12" s="19">
        <v>32329483.969999999</v>
      </c>
      <c r="N12" s="19">
        <v>0</v>
      </c>
      <c r="O12" s="19">
        <v>0</v>
      </c>
      <c r="P12" s="48">
        <f t="shared" si="1"/>
        <v>73.591337275870629</v>
      </c>
      <c r="Q12" s="48">
        <f t="shared" si="2"/>
        <v>73.591337275870629</v>
      </c>
      <c r="R12" s="48"/>
      <c r="S12" s="48"/>
      <c r="T12" s="48">
        <f t="shared" si="5"/>
        <v>61.539412063668507</v>
      </c>
      <c r="U12" s="48">
        <f t="shared" si="6"/>
        <v>61.539412063668507</v>
      </c>
      <c r="V12" s="48"/>
      <c r="W12" s="48"/>
      <c r="X12" s="48"/>
      <c r="Y12" s="48"/>
      <c r="Z12" s="21"/>
    </row>
    <row r="13" spans="1:26" s="54" customFormat="1" ht="44.25" customHeight="1" x14ac:dyDescent="0.3">
      <c r="A13" s="50" t="s">
        <v>85</v>
      </c>
      <c r="B13" s="61" t="s">
        <v>101</v>
      </c>
      <c r="C13" s="69"/>
      <c r="D13" s="59">
        <f>D14</f>
        <v>2416000</v>
      </c>
      <c r="E13" s="59">
        <f t="shared" ref="E13:O13" si="15">E14</f>
        <v>0</v>
      </c>
      <c r="F13" s="59">
        <f t="shared" si="15"/>
        <v>0</v>
      </c>
      <c r="G13" s="59">
        <f t="shared" si="15"/>
        <v>2416000</v>
      </c>
      <c r="H13" s="59">
        <f t="shared" si="15"/>
        <v>2416000</v>
      </c>
      <c r="I13" s="59">
        <f t="shared" si="15"/>
        <v>0</v>
      </c>
      <c r="J13" s="59">
        <f t="shared" si="15"/>
        <v>0</v>
      </c>
      <c r="K13" s="59">
        <f t="shared" si="15"/>
        <v>2416000</v>
      </c>
      <c r="L13" s="59">
        <f t="shared" si="15"/>
        <v>0</v>
      </c>
      <c r="M13" s="59">
        <f t="shared" si="15"/>
        <v>0</v>
      </c>
      <c r="N13" s="59">
        <f t="shared" si="15"/>
        <v>0</v>
      </c>
      <c r="O13" s="59">
        <f t="shared" si="15"/>
        <v>0</v>
      </c>
      <c r="P13" s="51">
        <f>L13/D13*100</f>
        <v>0</v>
      </c>
      <c r="Q13" s="51"/>
      <c r="R13" s="51"/>
      <c r="S13" s="51">
        <f>O13/G13*100</f>
        <v>0</v>
      </c>
      <c r="T13" s="51">
        <f>L13/H13*100</f>
        <v>0</v>
      </c>
      <c r="U13" s="51"/>
      <c r="V13" s="51"/>
      <c r="W13" s="51">
        <f>O13/K13*100</f>
        <v>0</v>
      </c>
      <c r="X13" s="51"/>
      <c r="Y13" s="51"/>
      <c r="Z13" s="53"/>
    </row>
    <row r="14" spans="1:26" s="1" customFormat="1" ht="44.25" customHeight="1" x14ac:dyDescent="0.3">
      <c r="A14" s="63" t="s">
        <v>87</v>
      </c>
      <c r="B14" s="64" t="s">
        <v>101</v>
      </c>
      <c r="C14" s="18" t="s">
        <v>59</v>
      </c>
      <c r="D14" s="44">
        <f>SUM(E14:G14)</f>
        <v>2416000</v>
      </c>
      <c r="E14" s="44">
        <v>0</v>
      </c>
      <c r="F14" s="44">
        <v>0</v>
      </c>
      <c r="G14" s="44">
        <v>2416000</v>
      </c>
      <c r="H14" s="19">
        <f>SUM(I14:K14)</f>
        <v>2416000</v>
      </c>
      <c r="I14" s="19">
        <v>0</v>
      </c>
      <c r="J14" s="19">
        <v>0</v>
      </c>
      <c r="K14" s="19">
        <v>2416000</v>
      </c>
      <c r="L14" s="19">
        <f>SUM(M14:O14)</f>
        <v>0</v>
      </c>
      <c r="M14" s="19">
        <v>0</v>
      </c>
      <c r="N14" s="19">
        <v>0</v>
      </c>
      <c r="O14" s="19">
        <v>0</v>
      </c>
      <c r="P14" s="48">
        <f>L14/D14*100</f>
        <v>0</v>
      </c>
      <c r="Q14" s="48"/>
      <c r="R14" s="48"/>
      <c r="S14" s="48">
        <f>O14/G14*100</f>
        <v>0</v>
      </c>
      <c r="T14" s="48">
        <f>L14/H14*100</f>
        <v>0</v>
      </c>
      <c r="U14" s="48"/>
      <c r="V14" s="48"/>
      <c r="W14" s="48">
        <f>O14/K14*100</f>
        <v>0</v>
      </c>
      <c r="X14" s="48"/>
      <c r="Y14" s="48"/>
      <c r="Z14" s="21"/>
    </row>
    <row r="15" spans="1:26" s="54" customFormat="1" ht="37.5" x14ac:dyDescent="0.3">
      <c r="A15" s="50" t="s">
        <v>86</v>
      </c>
      <c r="B15" s="61" t="s">
        <v>22</v>
      </c>
      <c r="C15" s="69"/>
      <c r="D15" s="52">
        <f>SUM(D16:D18)</f>
        <v>6329300</v>
      </c>
      <c r="E15" s="52">
        <f t="shared" ref="E15:O15" si="16">SUM(E16:E18)</f>
        <v>4438300</v>
      </c>
      <c r="F15" s="52">
        <f t="shared" si="16"/>
        <v>0</v>
      </c>
      <c r="G15" s="52">
        <f t="shared" si="16"/>
        <v>1891000</v>
      </c>
      <c r="H15" s="52">
        <f t="shared" si="16"/>
        <v>6329300</v>
      </c>
      <c r="I15" s="52">
        <f t="shared" si="16"/>
        <v>4438300</v>
      </c>
      <c r="J15" s="52">
        <f t="shared" si="16"/>
        <v>0</v>
      </c>
      <c r="K15" s="52">
        <f t="shared" si="16"/>
        <v>1891000</v>
      </c>
      <c r="L15" s="52">
        <f t="shared" si="16"/>
        <v>6329299.9900000002</v>
      </c>
      <c r="M15" s="52">
        <f t="shared" si="16"/>
        <v>4438299.99</v>
      </c>
      <c r="N15" s="52">
        <f t="shared" si="16"/>
        <v>0</v>
      </c>
      <c r="O15" s="52">
        <f t="shared" si="16"/>
        <v>1891000</v>
      </c>
      <c r="P15" s="48">
        <f t="shared" si="1"/>
        <v>99.999999842004655</v>
      </c>
      <c r="Q15" s="48">
        <f t="shared" si="2"/>
        <v>99.999999774688504</v>
      </c>
      <c r="R15" s="48"/>
      <c r="S15" s="48">
        <f t="shared" si="4"/>
        <v>100</v>
      </c>
      <c r="T15" s="48">
        <f t="shared" si="5"/>
        <v>99.999999842004655</v>
      </c>
      <c r="U15" s="48">
        <f t="shared" si="6"/>
        <v>99.999999774688504</v>
      </c>
      <c r="V15" s="48"/>
      <c r="W15" s="48">
        <f t="shared" si="8"/>
        <v>100</v>
      </c>
      <c r="X15" s="48"/>
      <c r="Y15" s="48"/>
      <c r="Z15" s="53"/>
    </row>
    <row r="16" spans="1:26" s="1" customFormat="1" ht="28.5" customHeight="1" x14ac:dyDescent="0.3">
      <c r="A16" s="63" t="s">
        <v>88</v>
      </c>
      <c r="B16" s="64" t="s">
        <v>95</v>
      </c>
      <c r="C16" s="18" t="s">
        <v>13</v>
      </c>
      <c r="D16" s="44">
        <f>SUM(E16:G16)</f>
        <v>50000</v>
      </c>
      <c r="E16" s="44">
        <v>0</v>
      </c>
      <c r="F16" s="44">
        <v>0</v>
      </c>
      <c r="G16" s="44">
        <v>50000</v>
      </c>
      <c r="H16" s="19">
        <f>SUM(I16:K16)</f>
        <v>50000</v>
      </c>
      <c r="I16" s="19">
        <v>0</v>
      </c>
      <c r="J16" s="19">
        <v>0</v>
      </c>
      <c r="K16" s="19">
        <v>50000</v>
      </c>
      <c r="L16" s="19">
        <f>SUM(M16:O16)</f>
        <v>50000</v>
      </c>
      <c r="M16" s="19">
        <v>0</v>
      </c>
      <c r="N16" s="19">
        <v>0</v>
      </c>
      <c r="O16" s="19">
        <v>50000</v>
      </c>
      <c r="P16" s="48">
        <f t="shared" si="1"/>
        <v>100</v>
      </c>
      <c r="Q16" s="48"/>
      <c r="R16" s="48"/>
      <c r="S16" s="48">
        <f t="shared" si="4"/>
        <v>100</v>
      </c>
      <c r="T16" s="48">
        <f t="shared" si="5"/>
        <v>100</v>
      </c>
      <c r="U16" s="48"/>
      <c r="V16" s="48"/>
      <c r="W16" s="48">
        <f t="shared" si="8"/>
        <v>100</v>
      </c>
      <c r="X16" s="48"/>
      <c r="Y16" s="48"/>
      <c r="Z16" s="21"/>
    </row>
    <row r="17" spans="1:26" s="1" customFormat="1" ht="40.5" customHeight="1" x14ac:dyDescent="0.3">
      <c r="A17" s="63" t="s">
        <v>102</v>
      </c>
      <c r="B17" s="64" t="s">
        <v>96</v>
      </c>
      <c r="C17" s="18" t="s">
        <v>13</v>
      </c>
      <c r="D17" s="44">
        <f t="shared" ref="D17:D18" si="17">SUM(E17:G17)</f>
        <v>479200</v>
      </c>
      <c r="E17" s="65">
        <v>455200</v>
      </c>
      <c r="F17" s="65">
        <v>0</v>
      </c>
      <c r="G17" s="65">
        <v>24000</v>
      </c>
      <c r="H17" s="19">
        <f>SUM(I17:K17)</f>
        <v>479200</v>
      </c>
      <c r="I17" s="66">
        <v>455200</v>
      </c>
      <c r="J17" s="66">
        <v>0</v>
      </c>
      <c r="K17" s="66">
        <v>24000</v>
      </c>
      <c r="L17" s="66">
        <f>SUM(M17:O17)</f>
        <v>479200</v>
      </c>
      <c r="M17" s="66">
        <v>455200</v>
      </c>
      <c r="N17" s="66">
        <v>0</v>
      </c>
      <c r="O17" s="66">
        <v>24000</v>
      </c>
      <c r="P17" s="48">
        <f t="shared" si="1"/>
        <v>100</v>
      </c>
      <c r="Q17" s="48">
        <f>M17/E17*100</f>
        <v>100</v>
      </c>
      <c r="R17" s="48"/>
      <c r="S17" s="48">
        <f>O17/G17*100</f>
        <v>100</v>
      </c>
      <c r="T17" s="48">
        <f t="shared" si="5"/>
        <v>100</v>
      </c>
      <c r="U17" s="48">
        <f t="shared" si="6"/>
        <v>100</v>
      </c>
      <c r="V17" s="48"/>
      <c r="W17" s="48">
        <f t="shared" si="8"/>
        <v>100</v>
      </c>
      <c r="X17" s="48"/>
      <c r="Y17" s="48"/>
      <c r="Z17" s="21"/>
    </row>
    <row r="18" spans="1:26" s="1" customFormat="1" ht="43.5" customHeight="1" x14ac:dyDescent="0.3">
      <c r="A18" s="63" t="s">
        <v>103</v>
      </c>
      <c r="B18" s="64" t="s">
        <v>97</v>
      </c>
      <c r="C18" s="18" t="s">
        <v>13</v>
      </c>
      <c r="D18" s="44">
        <f t="shared" si="17"/>
        <v>5800100</v>
      </c>
      <c r="E18" s="65">
        <v>3983100</v>
      </c>
      <c r="F18" s="65">
        <v>0</v>
      </c>
      <c r="G18" s="65">
        <v>1817000</v>
      </c>
      <c r="H18" s="19">
        <f>SUM(I18:K18)</f>
        <v>5800100</v>
      </c>
      <c r="I18" s="66">
        <v>3983100</v>
      </c>
      <c r="J18" s="66">
        <v>0</v>
      </c>
      <c r="K18" s="66">
        <v>1817000</v>
      </c>
      <c r="L18" s="66">
        <f>SUM(M18:O18)</f>
        <v>5800099.9900000002</v>
      </c>
      <c r="M18" s="66">
        <v>3983099.99</v>
      </c>
      <c r="N18" s="66">
        <v>0</v>
      </c>
      <c r="O18" s="66">
        <v>1817000</v>
      </c>
      <c r="P18" s="48">
        <f t="shared" si="1"/>
        <v>99.999999827589178</v>
      </c>
      <c r="Q18" s="48">
        <f t="shared" si="2"/>
        <v>99.999999748939274</v>
      </c>
      <c r="R18" s="48"/>
      <c r="S18" s="48">
        <f t="shared" si="4"/>
        <v>100</v>
      </c>
      <c r="T18" s="48">
        <f t="shared" si="5"/>
        <v>99.999999827589178</v>
      </c>
      <c r="U18" s="48">
        <f t="shared" si="6"/>
        <v>99.999999748939274</v>
      </c>
      <c r="V18" s="48"/>
      <c r="W18" s="48">
        <f t="shared" si="8"/>
        <v>100</v>
      </c>
      <c r="X18" s="48"/>
      <c r="Y18" s="48"/>
      <c r="Z18" s="21"/>
    </row>
    <row r="19" spans="1:26" s="1" customFormat="1" ht="61.5" customHeight="1" x14ac:dyDescent="0.3">
      <c r="A19" s="50" t="s">
        <v>104</v>
      </c>
      <c r="B19" s="61" t="s">
        <v>51</v>
      </c>
      <c r="C19" s="69"/>
      <c r="D19" s="62">
        <f t="shared" ref="D19:G19" si="18">SUM(D20:D21)</f>
        <v>34564106</v>
      </c>
      <c r="E19" s="62">
        <f t="shared" si="18"/>
        <v>200000</v>
      </c>
      <c r="F19" s="62">
        <f t="shared" si="18"/>
        <v>0</v>
      </c>
      <c r="G19" s="62">
        <f t="shared" si="18"/>
        <v>34364106</v>
      </c>
      <c r="H19" s="62">
        <f t="shared" ref="H19:K19" si="19">SUM(H20:H21)</f>
        <v>49219669</v>
      </c>
      <c r="I19" s="62">
        <f t="shared" si="19"/>
        <v>200000</v>
      </c>
      <c r="J19" s="62">
        <f t="shared" si="19"/>
        <v>0</v>
      </c>
      <c r="K19" s="62">
        <f t="shared" si="19"/>
        <v>49019669</v>
      </c>
      <c r="L19" s="62">
        <f>SUM(L20:L21)</f>
        <v>27899690.109999999</v>
      </c>
      <c r="M19" s="62">
        <f t="shared" ref="M19:O19" si="20">SUM(M20:M21)</f>
        <v>200000</v>
      </c>
      <c r="N19" s="62">
        <f t="shared" si="20"/>
        <v>0</v>
      </c>
      <c r="O19" s="62">
        <f t="shared" si="20"/>
        <v>27699690.109999999</v>
      </c>
      <c r="P19" s="48">
        <f t="shared" si="1"/>
        <v>80.71867997974546</v>
      </c>
      <c r="Q19" s="48">
        <f t="shared" si="2"/>
        <v>100</v>
      </c>
      <c r="R19" s="48"/>
      <c r="S19" s="48">
        <f t="shared" si="4"/>
        <v>80.606462190519366</v>
      </c>
      <c r="T19" s="48">
        <f t="shared" si="5"/>
        <v>56.684026278193791</v>
      </c>
      <c r="U19" s="48">
        <f t="shared" si="6"/>
        <v>100</v>
      </c>
      <c r="V19" s="48"/>
      <c r="W19" s="48">
        <f t="shared" si="8"/>
        <v>56.507297325895856</v>
      </c>
      <c r="X19" s="48"/>
      <c r="Y19" s="48"/>
      <c r="Z19" s="21"/>
    </row>
    <row r="20" spans="1:26" s="1" customFormat="1" ht="32.25" customHeight="1" x14ac:dyDescent="0.3">
      <c r="A20" s="71" t="s">
        <v>105</v>
      </c>
      <c r="B20" s="73" t="s">
        <v>52</v>
      </c>
      <c r="C20" s="18" t="s">
        <v>13</v>
      </c>
      <c r="D20" s="44">
        <f>SUM(E20:G20)</f>
        <v>18140421</v>
      </c>
      <c r="E20" s="44">
        <v>200000</v>
      </c>
      <c r="F20" s="44">
        <v>0</v>
      </c>
      <c r="G20" s="44">
        <v>17940421</v>
      </c>
      <c r="H20" s="19">
        <f>SUM(I20:K20)</f>
        <v>24628478</v>
      </c>
      <c r="I20" s="19">
        <v>200000</v>
      </c>
      <c r="J20" s="19">
        <v>0</v>
      </c>
      <c r="K20" s="19">
        <v>24428478</v>
      </c>
      <c r="L20" s="19">
        <f>SUM(M20:O20)</f>
        <v>14262109.449999999</v>
      </c>
      <c r="M20" s="19">
        <v>200000</v>
      </c>
      <c r="N20" s="19">
        <v>0</v>
      </c>
      <c r="O20" s="19">
        <v>14062109.449999999</v>
      </c>
      <c r="P20" s="48">
        <f t="shared" si="1"/>
        <v>78.620608915305766</v>
      </c>
      <c r="Q20" s="48">
        <f t="shared" si="2"/>
        <v>100</v>
      </c>
      <c r="R20" s="48"/>
      <c r="S20" s="48">
        <f t="shared" si="4"/>
        <v>78.382271241014905</v>
      </c>
      <c r="T20" s="48">
        <f t="shared" si="5"/>
        <v>57.909016748822239</v>
      </c>
      <c r="U20" s="48">
        <f t="shared" si="6"/>
        <v>100</v>
      </c>
      <c r="V20" s="48"/>
      <c r="W20" s="48">
        <f t="shared" si="8"/>
        <v>57.564410889618259</v>
      </c>
      <c r="X20" s="48"/>
      <c r="Y20" s="48"/>
      <c r="Z20" s="21"/>
    </row>
    <row r="21" spans="1:26" s="1" customFormat="1" ht="32.25" customHeight="1" x14ac:dyDescent="0.3">
      <c r="A21" s="72"/>
      <c r="B21" s="74"/>
      <c r="C21" s="18" t="s">
        <v>59</v>
      </c>
      <c r="D21" s="44">
        <f>SUM(E21:G21)</f>
        <v>16423685</v>
      </c>
      <c r="E21" s="44">
        <v>0</v>
      </c>
      <c r="F21" s="44">
        <v>0</v>
      </c>
      <c r="G21" s="44">
        <v>16423685</v>
      </c>
      <c r="H21" s="19">
        <f>SUM(I21:K21)</f>
        <v>24591191</v>
      </c>
      <c r="I21" s="19">
        <v>0</v>
      </c>
      <c r="J21" s="19">
        <v>0</v>
      </c>
      <c r="K21" s="19">
        <v>24591191</v>
      </c>
      <c r="L21" s="19">
        <f>SUM(M21:O21)</f>
        <v>13637580.66</v>
      </c>
      <c r="M21" s="19">
        <v>0</v>
      </c>
      <c r="N21" s="19">
        <v>0</v>
      </c>
      <c r="O21" s="19">
        <v>13637580.66</v>
      </c>
      <c r="P21" s="48">
        <f t="shared" si="1"/>
        <v>83.036058351094781</v>
      </c>
      <c r="Q21" s="48"/>
      <c r="R21" s="48"/>
      <c r="S21" s="48">
        <f t="shared" si="4"/>
        <v>83.036058351094781</v>
      </c>
      <c r="T21" s="48">
        <f t="shared" ref="T21" si="21">L21/H21*100</f>
        <v>55.457178385544651</v>
      </c>
      <c r="U21" s="48"/>
      <c r="V21" s="48"/>
      <c r="W21" s="48">
        <f t="shared" ref="W21" si="22">O21/K21*100</f>
        <v>55.457178385544651</v>
      </c>
      <c r="X21" s="48"/>
      <c r="Y21" s="48"/>
      <c r="Z21" s="49"/>
    </row>
  </sheetData>
  <mergeCells count="14">
    <mergeCell ref="Z2:Z3"/>
    <mergeCell ref="Y2:Y3"/>
    <mergeCell ref="X2:X3"/>
    <mergeCell ref="A20:A21"/>
    <mergeCell ref="B20:B21"/>
    <mergeCell ref="B4:C4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8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32.25" customHeight="1" x14ac:dyDescent="0.25">
      <c r="A2" s="100" t="s">
        <v>0</v>
      </c>
      <c r="B2" s="5" t="s">
        <v>1</v>
      </c>
      <c r="C2" s="101" t="s">
        <v>18</v>
      </c>
      <c r="D2" s="102" t="s">
        <v>39</v>
      </c>
      <c r="E2" s="102"/>
      <c r="F2" s="102"/>
      <c r="G2" s="103" t="s">
        <v>47</v>
      </c>
      <c r="H2" s="103"/>
      <c r="I2" s="103"/>
      <c r="J2" s="104" t="s">
        <v>45</v>
      </c>
      <c r="K2" s="105"/>
      <c r="L2" s="106"/>
      <c r="M2" s="107" t="s">
        <v>40</v>
      </c>
      <c r="N2" s="107" t="s">
        <v>41</v>
      </c>
    </row>
    <row r="3" spans="1:14" ht="25.5" x14ac:dyDescent="0.25">
      <c r="A3" s="100"/>
      <c r="B3" s="6" t="s">
        <v>2</v>
      </c>
      <c r="C3" s="101"/>
      <c r="D3" s="7" t="s">
        <v>23</v>
      </c>
      <c r="E3" s="7" t="s">
        <v>24</v>
      </c>
      <c r="F3" s="7" t="s">
        <v>25</v>
      </c>
      <c r="G3" s="7" t="s">
        <v>23</v>
      </c>
      <c r="H3" s="7" t="s">
        <v>24</v>
      </c>
      <c r="I3" s="7" t="s">
        <v>25</v>
      </c>
      <c r="J3" s="7" t="s">
        <v>23</v>
      </c>
      <c r="K3" s="7" t="s">
        <v>24</v>
      </c>
      <c r="L3" s="7" t="s">
        <v>25</v>
      </c>
      <c r="M3" s="108"/>
      <c r="N3" s="108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7" t="s">
        <v>43</v>
      </c>
      <c r="C5" s="9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46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44</v>
      </c>
      <c r="C7" s="14" t="s">
        <v>46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6" t="s">
        <v>0</v>
      </c>
      <c r="B1" s="25" t="s">
        <v>1</v>
      </c>
      <c r="C1" s="117" t="s">
        <v>18</v>
      </c>
      <c r="D1" s="118" t="s">
        <v>63</v>
      </c>
      <c r="E1" s="118"/>
      <c r="F1" s="118"/>
      <c r="G1" s="118"/>
      <c r="H1" s="118" t="s">
        <v>64</v>
      </c>
      <c r="I1" s="118"/>
      <c r="J1" s="118"/>
      <c r="K1" s="118"/>
      <c r="L1" s="119" t="s">
        <v>74</v>
      </c>
      <c r="M1" s="120"/>
      <c r="N1" s="120"/>
      <c r="O1" s="121"/>
      <c r="P1" s="113" t="s">
        <v>65</v>
      </c>
      <c r="Q1" s="113"/>
      <c r="R1" s="113"/>
      <c r="S1" s="113"/>
      <c r="T1" s="113" t="s">
        <v>66</v>
      </c>
      <c r="U1" s="114"/>
      <c r="V1" s="114"/>
      <c r="W1" s="114"/>
    </row>
    <row r="2" spans="1:23" ht="22.5" x14ac:dyDescent="0.25">
      <c r="A2" s="116"/>
      <c r="B2" s="25" t="s">
        <v>2</v>
      </c>
      <c r="C2" s="117"/>
      <c r="D2" s="26" t="s">
        <v>23</v>
      </c>
      <c r="E2" s="26" t="s">
        <v>24</v>
      </c>
      <c r="F2" s="26" t="s">
        <v>48</v>
      </c>
      <c r="G2" s="26" t="s">
        <v>25</v>
      </c>
      <c r="H2" s="26" t="s">
        <v>23</v>
      </c>
      <c r="I2" s="26" t="s">
        <v>24</v>
      </c>
      <c r="J2" s="26" t="s">
        <v>48</v>
      </c>
      <c r="K2" s="26" t="s">
        <v>25</v>
      </c>
      <c r="L2" s="26" t="s">
        <v>23</v>
      </c>
      <c r="M2" s="26" t="s">
        <v>24</v>
      </c>
      <c r="N2" s="26" t="s">
        <v>48</v>
      </c>
      <c r="O2" s="26" t="s">
        <v>25</v>
      </c>
      <c r="P2" s="26" t="s">
        <v>23</v>
      </c>
      <c r="Q2" s="26" t="s">
        <v>24</v>
      </c>
      <c r="R2" s="26" t="s">
        <v>48</v>
      </c>
      <c r="S2" s="26" t="s">
        <v>25</v>
      </c>
      <c r="T2" s="26" t="s">
        <v>23</v>
      </c>
      <c r="U2" s="27" t="s">
        <v>24</v>
      </c>
      <c r="V2" s="26" t="s">
        <v>48</v>
      </c>
      <c r="W2" s="26" t="s">
        <v>25</v>
      </c>
    </row>
    <row r="3" spans="1:23" x14ac:dyDescent="0.25">
      <c r="A3" s="23" t="s">
        <v>3</v>
      </c>
      <c r="B3" s="23" t="s">
        <v>14</v>
      </c>
      <c r="C3" s="23" t="s">
        <v>27</v>
      </c>
      <c r="D3" s="23" t="s">
        <v>29</v>
      </c>
      <c r="E3" s="23" t="s">
        <v>16</v>
      </c>
      <c r="F3" s="23" t="s">
        <v>30</v>
      </c>
      <c r="G3" s="23" t="s">
        <v>30</v>
      </c>
      <c r="H3" s="23" t="s">
        <v>38</v>
      </c>
      <c r="I3" s="23" t="s">
        <v>31</v>
      </c>
      <c r="J3" s="23" t="s">
        <v>32</v>
      </c>
      <c r="K3" s="23" t="s">
        <v>33</v>
      </c>
      <c r="L3" s="23" t="s">
        <v>34</v>
      </c>
      <c r="M3" s="23" t="s">
        <v>35</v>
      </c>
      <c r="N3" s="23" t="s">
        <v>36</v>
      </c>
      <c r="O3" s="23" t="s">
        <v>37</v>
      </c>
      <c r="P3" s="23" t="s">
        <v>17</v>
      </c>
      <c r="Q3" s="23" t="s">
        <v>31</v>
      </c>
      <c r="R3" s="23" t="s">
        <v>62</v>
      </c>
      <c r="S3" s="23" t="s">
        <v>32</v>
      </c>
      <c r="T3" s="23" t="s">
        <v>33</v>
      </c>
      <c r="U3" s="23" t="s">
        <v>67</v>
      </c>
      <c r="V3" s="23" t="s">
        <v>55</v>
      </c>
      <c r="W3" s="23" t="s">
        <v>61</v>
      </c>
    </row>
    <row r="4" spans="1:23" x14ac:dyDescent="0.25">
      <c r="A4" s="115" t="s">
        <v>26</v>
      </c>
      <c r="B4" s="115"/>
      <c r="C4" s="115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7" t="s">
        <v>9</v>
      </c>
      <c r="C5" s="97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5</v>
      </c>
      <c r="B6" s="31" t="s">
        <v>53</v>
      </c>
      <c r="C6" s="5" t="s">
        <v>60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7" t="s">
        <v>68</v>
      </c>
      <c r="C7" s="97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6</v>
      </c>
      <c r="B8" s="33" t="s">
        <v>69</v>
      </c>
      <c r="C8" s="5" t="s">
        <v>60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7</v>
      </c>
      <c r="B9" s="33" t="s">
        <v>70</v>
      </c>
      <c r="C9" s="5" t="s">
        <v>60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27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71</v>
      </c>
      <c r="B11" s="33" t="s">
        <v>72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27</v>
      </c>
      <c r="B12" s="97" t="s">
        <v>11</v>
      </c>
      <c r="C12" s="97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28</v>
      </c>
      <c r="B13" s="37" t="s">
        <v>15</v>
      </c>
      <c r="C13" s="5" t="s">
        <v>60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9" t="s">
        <v>12</v>
      </c>
      <c r="C14" s="110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7" t="s">
        <v>19</v>
      </c>
      <c r="B15" s="33" t="s">
        <v>73</v>
      </c>
      <c r="C15" s="5" t="s">
        <v>60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1"/>
      <c r="B16" s="33" t="s">
        <v>56</v>
      </c>
      <c r="C16" s="5" t="s">
        <v>60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1"/>
      <c r="B17" s="33" t="s">
        <v>57</v>
      </c>
      <c r="C17" s="5" t="s">
        <v>60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2"/>
      <c r="B18" s="33" t="s">
        <v>58</v>
      </c>
      <c r="C18" s="5" t="s">
        <v>60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Glava1</cp:lastModifiedBy>
  <cp:lastPrinted>2022-05-11T12:21:09Z</cp:lastPrinted>
  <dcterms:created xsi:type="dcterms:W3CDTF">2012-05-22T08:33:39Z</dcterms:created>
  <dcterms:modified xsi:type="dcterms:W3CDTF">2022-09-08T04:31:14Z</dcterms:modified>
</cp:coreProperties>
</file>