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сайт (третье изменение)\"/>
    </mc:Choice>
  </mc:AlternateContent>
  <bookViews>
    <workbookView xWindow="0" yWindow="0" windowWidth="28800" windowHeight="124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5" i="4"/>
  <c r="E75" i="4"/>
  <c r="E76" i="4"/>
  <c r="E77" i="4"/>
  <c r="E78" i="4"/>
  <c r="E79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5" i="4"/>
  <c r="J71" i="4" l="1"/>
  <c r="J70" i="4"/>
  <c r="J66" i="4"/>
  <c r="J62" i="4"/>
  <c r="J61" i="4"/>
  <c r="J59" i="4"/>
  <c r="J58" i="4"/>
  <c r="J48" i="4"/>
  <c r="J42" i="4"/>
  <c r="J38" i="4"/>
  <c r="J37" i="4"/>
  <c r="J35" i="4" s="1"/>
  <c r="J24" i="4" s="1"/>
  <c r="J36" i="4"/>
  <c r="J33" i="4"/>
  <c r="J25" i="4"/>
  <c r="J21" i="4"/>
  <c r="J18" i="4"/>
  <c r="J15" i="4"/>
  <c r="J13" i="4"/>
  <c r="J9" i="4"/>
  <c r="J7" i="4"/>
  <c r="J6" i="4"/>
  <c r="F72" i="4"/>
  <c r="F71" i="4" s="1"/>
  <c r="F70" i="4" s="1"/>
  <c r="F66" i="4"/>
  <c r="F62" i="4"/>
  <c r="F61" i="4"/>
  <c r="F59" i="4"/>
  <c r="F58" i="4"/>
  <c r="F42" i="4" s="1"/>
  <c r="F48" i="4"/>
  <c r="F38" i="4"/>
  <c r="F37" i="4"/>
  <c r="F36" i="4"/>
  <c r="F35" i="4"/>
  <c r="F33" i="4"/>
  <c r="F25" i="4"/>
  <c r="F24" i="4" s="1"/>
  <c r="F5" i="4" s="1"/>
  <c r="F79" i="4" s="1"/>
  <c r="F21" i="4"/>
  <c r="F18" i="4"/>
  <c r="F15" i="4"/>
  <c r="F13" i="4"/>
  <c r="F9" i="4"/>
  <c r="F7" i="4"/>
  <c r="F6" i="4"/>
  <c r="J5" i="4" l="1"/>
  <c r="J79" i="4" s="1"/>
  <c r="G71" i="4" l="1"/>
  <c r="C71" i="4"/>
  <c r="G66" i="4" l="1"/>
  <c r="C66" i="4"/>
  <c r="G62" i="4"/>
  <c r="C62" i="4"/>
  <c r="G61" i="4"/>
  <c r="C61" i="4"/>
  <c r="G59" i="4"/>
  <c r="C59" i="4"/>
  <c r="G58" i="4"/>
  <c r="C58" i="4"/>
  <c r="G48" i="4"/>
  <c r="C48" i="4"/>
  <c r="G38" i="4"/>
  <c r="C38" i="4"/>
  <c r="G37" i="4"/>
  <c r="C37" i="4"/>
  <c r="G36" i="4"/>
  <c r="C36" i="4"/>
  <c r="G33" i="4"/>
  <c r="C33" i="4"/>
  <c r="G25" i="4"/>
  <c r="C25" i="4"/>
  <c r="G21" i="4"/>
  <c r="C21" i="4"/>
  <c r="G18" i="4"/>
  <c r="C18" i="4"/>
  <c r="G15" i="4"/>
  <c r="C15" i="4"/>
  <c r="G9" i="4"/>
  <c r="C9" i="4"/>
  <c r="G7" i="4"/>
  <c r="C7" i="4"/>
  <c r="C13" i="4" l="1"/>
  <c r="C6" i="4" s="1"/>
  <c r="G42" i="4"/>
  <c r="G70" i="4"/>
  <c r="C42" i="4"/>
  <c r="C70" i="4"/>
  <c r="C35" i="4"/>
  <c r="G13" i="4"/>
  <c r="G6" i="4" s="1"/>
  <c r="G35" i="4"/>
  <c r="G24" i="4" l="1"/>
  <c r="G5" i="4" s="1"/>
  <c r="G79" i="4" s="1"/>
  <c r="C24" i="4"/>
  <c r="C5" i="4" s="1"/>
  <c r="C79" i="4" s="1"/>
</calcChain>
</file>

<file path=xl/sharedStrings.xml><?xml version="1.0" encoding="utf-8"?>
<sst xmlns="http://schemas.openxmlformats.org/spreadsheetml/2006/main" count="158" uniqueCount="157">
  <si>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</si>
  <si>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</si>
  <si>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</si>
  <si>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</si>
  <si>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</si>
  <si>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</si>
  <si>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</si>
  <si>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</si>
  <si>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</si>
  <si>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</si>
  <si>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</si>
  <si>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</si>
  <si>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</si>
  <si>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</si>
  <si>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</si>
  <si>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</si>
  <si>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</si>
  <si>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</si>
  <si>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</si>
  <si>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</si>
  <si>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</si>
  <si>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</si>
  <si>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</si>
  <si>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</si>
  <si>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</si>
  <si>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</si>
  <si>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</si>
  <si>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</si>
  <si>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</si>
  <si>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</si>
  <si>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</si>
  <si>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</si>
  <si>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</si>
  <si>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</si>
  <si>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</si>
  <si>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</si>
  <si>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</si>
  <si>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</si>
  <si>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</si>
  <si>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</si>
  <si>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</si>
  <si>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</si>
  <si>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</si>
  <si>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</si>
  <si>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</si>
  <si>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</si>
  <si>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</si>
  <si>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</si>
  <si>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</si>
  <si>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</si>
  <si>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</si>
  <si>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</si>
  <si>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</si>
  <si>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</si>
  <si>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</si>
  <si>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</si>
  <si>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</si>
  <si>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</si>
  <si>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</si>
  <si>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</si>
  <si>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</si>
  <si>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</si>
  <si>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</si>
  <si>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</si>
  <si>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</si>
  <si>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</si>
  <si>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</si>
  <si>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</si>
  <si>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</si>
  <si>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</si>
  <si>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</si>
  <si>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</si>
  <si>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</si>
  <si>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</si>
  <si>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</si>
  <si>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</si>
  <si>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</si>
  <si>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</si>
  <si>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</si>
  <si>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</si>
  <si>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</si>
  <si>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</si>
  <si>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</si>
  <si>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</si>
  <si>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</si>
  <si>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</si>
  <si>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</si>
  <si>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</si>
  <si>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</si>
  <si>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</si>
  <si>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</si>
  <si>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</si>
  <si>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</si>
  <si>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</si>
  <si>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</si>
  <si>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</si>
  <si>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</si>
  <si>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</si>
  <si>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</si>
  <si>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</si>
  <si>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</si>
  <si>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</si>
  <si>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</si>
  <si>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</si>
  <si>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</si>
  <si>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</si>
  <si>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</si>
  <si>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</si>
  <si>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</si>
  <si>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</si>
  <si>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</si>
  <si>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</si>
  <si>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</si>
  <si>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</si>
  <si>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</si>
  <si>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</si>
  <si>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</si>
  <si>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</si>
  <si>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</si>
  <si>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</si>
  <si>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</si>
  <si>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</si>
  <si>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</si>
  <si>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</si>
  <si>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</si>
  <si>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</si>
  <si>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</si>
  <si>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</si>
  <si>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</si>
  <si>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</si>
  <si>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</si>
  <si>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</si>
  <si>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</si>
  <si>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</si>
  <si>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</si>
  <si>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</si>
  <si>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</si>
  <si>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</si>
  <si>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</si>
  <si>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</si>
  <si>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</si>
  <si>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</si>
  <si>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</si>
  <si>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</si>
  <si>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</si>
  <si>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</si>
  <si>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</si>
  <si>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</si>
  <si>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</si>
  <si>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</si>
  <si>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Уточнённый бюджет на 2023 год, в рублях</t>
  </si>
  <si>
    <t>Уточнённый бюджет на 2024 год, в рублях</t>
  </si>
  <si>
    <t>Поправки вносимые в бюджет, в рублях (гр.6-гр.3)</t>
  </si>
  <si>
    <t>% изменения, ((гр.6/гр.3)*100-100)</t>
  </si>
  <si>
    <t>Уточнённый бюджет на 2023 год с учётом поправок, в рублях</t>
  </si>
  <si>
    <t>Поправки вносимые в бюджет, в рублях (гр.10-гр.7)</t>
  </si>
  <si>
    <t>% изменения, ((гр.10/гр.7)*100-100)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</si>
</sst>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9"/>
  <sheetViews>
    <sheetView showGridLines="0" tabSelected="1" zoomScale="90" zoomScaleNormal="90" workbookViewId="0">
      <pane xSplit="2" topLeftCell="C1" activePane="topRight" state="frozen"/>
      <selection pane="topRight" activeCell="H61" sqref="H61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20" customWidth="1"/>
    <col min="3" max="3" width="19.28515625" style="1" bestFit="1" customWidth="1"/>
    <col min="4" max="4" width="23.7109375" style="1" customWidth="1"/>
    <col min="5" max="5" width="19.28515625" style="1" customWidth="1"/>
    <col min="6" max="6" width="24.140625" style="1" customWidth="1"/>
    <col min="7" max="7" width="19.28515625" style="1" bestFit="1" customWidth="1"/>
    <col min="8" max="8" width="22.140625" style="1" customWidth="1"/>
    <col min="9" max="10" width="19.28515625" style="1" customWidth="1"/>
    <col min="11" max="16384" width="9.140625" style="1"/>
  </cols>
  <sheetData>
    <row r="1" spans="1:10" ht="12.75" customHeight="1" x14ac:dyDescent="0.25">
      <c r="G1" s="17"/>
      <c r="H1" s="17"/>
    </row>
    <row r="2" spans="1:10" ht="12.75" customHeight="1" x14ac:dyDescent="0.2">
      <c r="A2" s="24"/>
      <c r="B2" s="24"/>
      <c r="J2" s="22" t="s">
        <v>0</v>
      </c>
    </row>
    <row r="3" spans="1:10" ht="51" customHeight="1" x14ac:dyDescent="0.2">
      <c r="A3" s="23" t="s">
        <v>1</v>
      </c>
      <c r="B3" s="23" t="s">
        <v>2</v>
      </c>
      <c r="C3" s="25" t="s">
        <v>150</v>
      </c>
      <c r="D3" s="25" t="s">
        <v>152</v>
      </c>
      <c r="E3" s="25" t="s">
        <v>153</v>
      </c>
      <c r="F3" s="25" t="s">
        <v>154</v>
      </c>
      <c r="G3" s="25" t="s">
        <v>151</v>
      </c>
      <c r="H3" s="25" t="s">
        <v>155</v>
      </c>
      <c r="I3" s="25" t="s">
        <v>156</v>
      </c>
      <c r="J3" s="25" t="s">
        <v>151</v>
      </c>
    </row>
    <row r="4" spans="1:10" ht="13.5" customHeight="1" x14ac:dyDescent="0.2">
      <c r="A4" s="23">
        <v>1</v>
      </c>
      <c r="B4" s="23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</row>
    <row r="5" spans="1:10" ht="27.75" customHeight="1" x14ac:dyDescent="0.2">
      <c r="A5" s="2" t="s">
        <v>3</v>
      </c>
      <c r="B5" s="14" t="s">
        <v>4</v>
      </c>
      <c r="C5" s="18">
        <f>C6+C24</f>
        <v>4251468670</v>
      </c>
      <c r="D5" s="18">
        <f>F5-C5</f>
        <v>0</v>
      </c>
      <c r="E5" s="18">
        <f>((F5/C5)*100-100)</f>
        <v>0</v>
      </c>
      <c r="F5" s="18">
        <f>F6+F24</f>
        <v>4251468670</v>
      </c>
      <c r="G5" s="18">
        <f>G6+G24</f>
        <v>4184527070</v>
      </c>
      <c r="H5" s="18">
        <f>J5-G5</f>
        <v>0</v>
      </c>
      <c r="I5" s="18">
        <f>((J5/G5)*100-100)</f>
        <v>0</v>
      </c>
      <c r="J5" s="18">
        <f>J6+J24</f>
        <v>4184527070</v>
      </c>
    </row>
    <row r="6" spans="1:10" ht="15.75" outlineLevel="1" x14ac:dyDescent="0.2">
      <c r="A6" s="2"/>
      <c r="B6" s="3" t="s">
        <v>5</v>
      </c>
      <c r="C6" s="18">
        <f>C7+C8+C9+C13+C21</f>
        <v>3826536400</v>
      </c>
      <c r="D6" s="18">
        <f t="shared" ref="D6:D69" si="0">F6-C6</f>
        <v>0</v>
      </c>
      <c r="E6" s="18">
        <f t="shared" ref="E6:E69" si="1">((F6/C6)*100-100)</f>
        <v>0</v>
      </c>
      <c r="F6" s="18">
        <f>F7+F8+F9+F13+F21</f>
        <v>3826536400</v>
      </c>
      <c r="G6" s="18">
        <f>G7+G8+G9+G13+G21</f>
        <v>3763829200</v>
      </c>
      <c r="H6" s="18">
        <f t="shared" ref="H6:H69" si="2">J6-G6</f>
        <v>0</v>
      </c>
      <c r="I6" s="18">
        <f t="shared" ref="I6:I69" si="3">((J6/G6)*100-100)</f>
        <v>0</v>
      </c>
      <c r="J6" s="18">
        <f>J7+J8+J9+J13+J21</f>
        <v>3763829200</v>
      </c>
    </row>
    <row r="7" spans="1:10" ht="19.5" customHeight="1" outlineLevel="2" x14ac:dyDescent="0.2">
      <c r="A7" s="4" t="s">
        <v>6</v>
      </c>
      <c r="B7" s="5" t="s">
        <v>58</v>
      </c>
      <c r="C7" s="19">
        <f>2234550000+882268300</f>
        <v>3116818300</v>
      </c>
      <c r="D7" s="18">
        <f t="shared" si="0"/>
        <v>0</v>
      </c>
      <c r="E7" s="18">
        <f t="shared" si="1"/>
        <v>0</v>
      </c>
      <c r="F7" s="19">
        <f>2234550000+882268300</f>
        <v>3116818300</v>
      </c>
      <c r="G7" s="19">
        <f>2290413000+764370300</f>
        <v>3054783300</v>
      </c>
      <c r="H7" s="18">
        <f t="shared" si="2"/>
        <v>0</v>
      </c>
      <c r="I7" s="18">
        <f t="shared" si="3"/>
        <v>0</v>
      </c>
      <c r="J7" s="19">
        <f>2290413000+764370300</f>
        <v>3054783300</v>
      </c>
    </row>
    <row r="8" spans="1:10" ht="33.75" customHeight="1" outlineLevel="1" x14ac:dyDescent="0.2">
      <c r="A8" s="4" t="s">
        <v>107</v>
      </c>
      <c r="B8" s="7" t="s">
        <v>105</v>
      </c>
      <c r="C8" s="19">
        <v>8192400</v>
      </c>
      <c r="D8" s="18">
        <f t="shared" si="0"/>
        <v>0</v>
      </c>
      <c r="E8" s="18">
        <f t="shared" si="1"/>
        <v>0</v>
      </c>
      <c r="F8" s="19">
        <v>8192400</v>
      </c>
      <c r="G8" s="19">
        <v>8192400</v>
      </c>
      <c r="H8" s="18">
        <f t="shared" si="2"/>
        <v>0</v>
      </c>
      <c r="I8" s="18">
        <f t="shared" si="3"/>
        <v>0</v>
      </c>
      <c r="J8" s="19">
        <v>8192400</v>
      </c>
    </row>
    <row r="9" spans="1:10" ht="15.75" outlineLevel="1" x14ac:dyDescent="0.2">
      <c r="A9" s="4" t="s">
        <v>7</v>
      </c>
      <c r="B9" s="7" t="s">
        <v>8</v>
      </c>
      <c r="C9" s="19">
        <f>C10+C11+C12</f>
        <v>484240800</v>
      </c>
      <c r="D9" s="18">
        <f t="shared" si="0"/>
        <v>0</v>
      </c>
      <c r="E9" s="18">
        <f t="shared" si="1"/>
        <v>0</v>
      </c>
      <c r="F9" s="19">
        <f>F10+F11+F12</f>
        <v>484240800</v>
      </c>
      <c r="G9" s="19">
        <f>G10+G11+G12</f>
        <v>484239900</v>
      </c>
      <c r="H9" s="18">
        <f t="shared" si="2"/>
        <v>0</v>
      </c>
      <c r="I9" s="18">
        <f t="shared" si="3"/>
        <v>0</v>
      </c>
      <c r="J9" s="19">
        <f>J10+J11+J12</f>
        <v>484239900</v>
      </c>
    </row>
    <row r="10" spans="1:10" ht="21" customHeight="1" outlineLevel="2" x14ac:dyDescent="0.2">
      <c r="A10" s="4" t="s">
        <v>9</v>
      </c>
      <c r="B10" s="5" t="s">
        <v>59</v>
      </c>
      <c r="C10" s="19">
        <v>460000000</v>
      </c>
      <c r="D10" s="18">
        <f t="shared" si="0"/>
        <v>0</v>
      </c>
      <c r="E10" s="18">
        <f t="shared" si="1"/>
        <v>0</v>
      </c>
      <c r="F10" s="19">
        <v>460000000</v>
      </c>
      <c r="G10" s="19">
        <v>460000000</v>
      </c>
      <c r="H10" s="18">
        <f t="shared" si="2"/>
        <v>0</v>
      </c>
      <c r="I10" s="18">
        <f t="shared" si="3"/>
        <v>0</v>
      </c>
      <c r="J10" s="19">
        <v>460000000</v>
      </c>
    </row>
    <row r="11" spans="1:10" s="8" customFormat="1" ht="15.75" outlineLevel="3" x14ac:dyDescent="0.2">
      <c r="A11" s="4" t="s">
        <v>106</v>
      </c>
      <c r="B11" s="5" t="s">
        <v>60</v>
      </c>
      <c r="C11" s="19">
        <v>1240800</v>
      </c>
      <c r="D11" s="18">
        <f t="shared" si="0"/>
        <v>0</v>
      </c>
      <c r="E11" s="18">
        <f t="shared" si="1"/>
        <v>0</v>
      </c>
      <c r="F11" s="19">
        <v>1240800</v>
      </c>
      <c r="G11" s="19">
        <v>1239900</v>
      </c>
      <c r="H11" s="18">
        <f t="shared" si="2"/>
        <v>0</v>
      </c>
      <c r="I11" s="18">
        <f t="shared" si="3"/>
        <v>0</v>
      </c>
      <c r="J11" s="19">
        <v>1239900</v>
      </c>
    </row>
    <row r="12" spans="1:10" s="8" customFormat="1" ht="31.5" outlineLevel="3" x14ac:dyDescent="0.2">
      <c r="A12" s="4" t="s">
        <v>61</v>
      </c>
      <c r="B12" s="5" t="s">
        <v>62</v>
      </c>
      <c r="C12" s="19">
        <v>23000000</v>
      </c>
      <c r="D12" s="18">
        <f t="shared" si="0"/>
        <v>0</v>
      </c>
      <c r="E12" s="18">
        <f t="shared" si="1"/>
        <v>0</v>
      </c>
      <c r="F12" s="19">
        <v>23000000</v>
      </c>
      <c r="G12" s="19">
        <v>23000000</v>
      </c>
      <c r="H12" s="18">
        <f t="shared" si="2"/>
        <v>0</v>
      </c>
      <c r="I12" s="18">
        <f t="shared" si="3"/>
        <v>0</v>
      </c>
      <c r="J12" s="19">
        <v>23000000</v>
      </c>
    </row>
    <row r="13" spans="1:10" s="8" customFormat="1" ht="15.75" customHeight="1" outlineLevel="1" x14ac:dyDescent="0.2">
      <c r="A13" s="4" t="s">
        <v>10</v>
      </c>
      <c r="B13" s="9" t="s">
        <v>11</v>
      </c>
      <c r="C13" s="19">
        <f t="shared" ref="C13:G13" si="4">C14+C18+C15</f>
        <v>193215600</v>
      </c>
      <c r="D13" s="18">
        <f t="shared" si="0"/>
        <v>0</v>
      </c>
      <c r="E13" s="18">
        <f t="shared" si="1"/>
        <v>0</v>
      </c>
      <c r="F13" s="19">
        <f t="shared" ref="F13" si="5">F14+F18+F15</f>
        <v>193215600</v>
      </c>
      <c r="G13" s="19">
        <f t="shared" si="4"/>
        <v>193048900</v>
      </c>
      <c r="H13" s="18">
        <f t="shared" si="2"/>
        <v>0</v>
      </c>
      <c r="I13" s="18">
        <f t="shared" si="3"/>
        <v>0</v>
      </c>
      <c r="J13" s="19">
        <f t="shared" ref="J13" si="6">J14+J18+J15</f>
        <v>193048900</v>
      </c>
    </row>
    <row r="14" spans="1:10" s="8" customFormat="1" ht="45.75" customHeight="1" outlineLevel="3" x14ac:dyDescent="0.2">
      <c r="A14" s="4" t="s">
        <v>63</v>
      </c>
      <c r="B14" s="5" t="s">
        <v>64</v>
      </c>
      <c r="C14" s="19">
        <v>66678500</v>
      </c>
      <c r="D14" s="18">
        <f t="shared" si="0"/>
        <v>0</v>
      </c>
      <c r="E14" s="18">
        <f t="shared" si="1"/>
        <v>0</v>
      </c>
      <c r="F14" s="19">
        <v>66678500</v>
      </c>
      <c r="G14" s="19">
        <v>66745200</v>
      </c>
      <c r="H14" s="18">
        <f t="shared" si="2"/>
        <v>0</v>
      </c>
      <c r="I14" s="18">
        <f t="shared" si="3"/>
        <v>0</v>
      </c>
      <c r="J14" s="19">
        <v>66745200</v>
      </c>
    </row>
    <row r="15" spans="1:10" s="8" customFormat="1" ht="21.75" customHeight="1" outlineLevel="3" x14ac:dyDescent="0.2">
      <c r="A15" s="4" t="s">
        <v>12</v>
      </c>
      <c r="B15" s="5" t="s">
        <v>13</v>
      </c>
      <c r="C15" s="19">
        <f t="shared" ref="C15:G15" si="7">C16+C17</f>
        <v>59000000</v>
      </c>
      <c r="D15" s="18">
        <f t="shared" si="0"/>
        <v>0</v>
      </c>
      <c r="E15" s="18">
        <f t="shared" si="1"/>
        <v>0</v>
      </c>
      <c r="F15" s="19">
        <f t="shared" ref="F15" si="8">F16+F17</f>
        <v>59000000</v>
      </c>
      <c r="G15" s="19">
        <f t="shared" si="7"/>
        <v>59000000</v>
      </c>
      <c r="H15" s="18">
        <f t="shared" si="2"/>
        <v>0</v>
      </c>
      <c r="I15" s="18">
        <f t="shared" si="3"/>
        <v>0</v>
      </c>
      <c r="J15" s="19">
        <f t="shared" ref="J15" si="9">J16+J17</f>
        <v>59000000</v>
      </c>
    </row>
    <row r="16" spans="1:10" s="8" customFormat="1" ht="21.75" customHeight="1" outlineLevel="3" x14ac:dyDescent="0.2">
      <c r="A16" s="4" t="s">
        <v>65</v>
      </c>
      <c r="B16" s="5" t="s">
        <v>66</v>
      </c>
      <c r="C16" s="19">
        <v>25000000</v>
      </c>
      <c r="D16" s="18">
        <f t="shared" si="0"/>
        <v>0</v>
      </c>
      <c r="E16" s="18">
        <f t="shared" si="1"/>
        <v>0</v>
      </c>
      <c r="F16" s="19">
        <v>25000000</v>
      </c>
      <c r="G16" s="19">
        <v>25000000</v>
      </c>
      <c r="H16" s="18">
        <f t="shared" si="2"/>
        <v>0</v>
      </c>
      <c r="I16" s="18">
        <f t="shared" si="3"/>
        <v>0</v>
      </c>
      <c r="J16" s="19">
        <v>25000000</v>
      </c>
    </row>
    <row r="17" spans="1:10" s="8" customFormat="1" ht="21.75" customHeight="1" outlineLevel="3" x14ac:dyDescent="0.2">
      <c r="A17" s="4" t="s">
        <v>67</v>
      </c>
      <c r="B17" s="5" t="s">
        <v>68</v>
      </c>
      <c r="C17" s="19">
        <v>34000000</v>
      </c>
      <c r="D17" s="18">
        <f t="shared" si="0"/>
        <v>0</v>
      </c>
      <c r="E17" s="18">
        <f t="shared" si="1"/>
        <v>0</v>
      </c>
      <c r="F17" s="19">
        <v>34000000</v>
      </c>
      <c r="G17" s="19">
        <v>34000000</v>
      </c>
      <c r="H17" s="18">
        <f t="shared" si="2"/>
        <v>0</v>
      </c>
      <c r="I17" s="18">
        <f t="shared" si="3"/>
        <v>0</v>
      </c>
      <c r="J17" s="19">
        <v>34000000</v>
      </c>
    </row>
    <row r="18" spans="1:10" s="8" customFormat="1" ht="15.75" customHeight="1" outlineLevel="2" x14ac:dyDescent="0.2">
      <c r="A18" s="4" t="s">
        <v>14</v>
      </c>
      <c r="B18" s="5" t="s">
        <v>15</v>
      </c>
      <c r="C18" s="19">
        <f t="shared" ref="C18:G18" si="10">C19+C20</f>
        <v>67537100</v>
      </c>
      <c r="D18" s="18">
        <f t="shared" si="0"/>
        <v>0</v>
      </c>
      <c r="E18" s="18">
        <f t="shared" si="1"/>
        <v>0</v>
      </c>
      <c r="F18" s="19">
        <f t="shared" ref="F18" si="11">F19+F20</f>
        <v>67537100</v>
      </c>
      <c r="G18" s="19">
        <f t="shared" si="10"/>
        <v>67303700</v>
      </c>
      <c r="H18" s="18">
        <f t="shared" si="2"/>
        <v>0</v>
      </c>
      <c r="I18" s="18">
        <f t="shared" si="3"/>
        <v>0</v>
      </c>
      <c r="J18" s="19">
        <f t="shared" ref="J18" si="12">J19+J20</f>
        <v>67303700</v>
      </c>
    </row>
    <row r="19" spans="1:10" s="8" customFormat="1" ht="31.5" outlineLevel="4" x14ac:dyDescent="0.2">
      <c r="A19" s="4" t="s">
        <v>16</v>
      </c>
      <c r="B19" s="5" t="s">
        <v>17</v>
      </c>
      <c r="C19" s="19">
        <v>53416000</v>
      </c>
      <c r="D19" s="18">
        <f t="shared" si="0"/>
        <v>0</v>
      </c>
      <c r="E19" s="18">
        <f t="shared" si="1"/>
        <v>0</v>
      </c>
      <c r="F19" s="19">
        <v>53416000</v>
      </c>
      <c r="G19" s="19">
        <v>53416000</v>
      </c>
      <c r="H19" s="18">
        <f t="shared" si="2"/>
        <v>0</v>
      </c>
      <c r="I19" s="18">
        <f t="shared" si="3"/>
        <v>0</v>
      </c>
      <c r="J19" s="19">
        <v>53416000</v>
      </c>
    </row>
    <row r="20" spans="1:10" s="8" customFormat="1" ht="31.5" outlineLevel="4" x14ac:dyDescent="0.2">
      <c r="A20" s="4" t="s">
        <v>18</v>
      </c>
      <c r="B20" s="5" t="s">
        <v>19</v>
      </c>
      <c r="C20" s="19">
        <v>14121100</v>
      </c>
      <c r="D20" s="18">
        <f t="shared" si="0"/>
        <v>0</v>
      </c>
      <c r="E20" s="18">
        <f t="shared" si="1"/>
        <v>0</v>
      </c>
      <c r="F20" s="19">
        <v>14121100</v>
      </c>
      <c r="G20" s="19">
        <v>13887700</v>
      </c>
      <c r="H20" s="18">
        <f t="shared" si="2"/>
        <v>0</v>
      </c>
      <c r="I20" s="18">
        <f t="shared" si="3"/>
        <v>0</v>
      </c>
      <c r="J20" s="19">
        <v>13887700</v>
      </c>
    </row>
    <row r="21" spans="1:10" s="8" customFormat="1" ht="15.75" customHeight="1" outlineLevel="1" x14ac:dyDescent="0.2">
      <c r="A21" s="4" t="s">
        <v>20</v>
      </c>
      <c r="B21" s="10" t="s">
        <v>21</v>
      </c>
      <c r="C21" s="19">
        <f t="shared" ref="C21:G21" si="13">C22+C23</f>
        <v>24069300</v>
      </c>
      <c r="D21" s="18">
        <f t="shared" si="0"/>
        <v>0</v>
      </c>
      <c r="E21" s="18">
        <f t="shared" si="1"/>
        <v>0</v>
      </c>
      <c r="F21" s="19">
        <f t="shared" ref="F21" si="14">F22+F23</f>
        <v>24069300</v>
      </c>
      <c r="G21" s="19">
        <f t="shared" si="13"/>
        <v>23564700</v>
      </c>
      <c r="H21" s="18">
        <f t="shared" si="2"/>
        <v>0</v>
      </c>
      <c r="I21" s="18">
        <f t="shared" si="3"/>
        <v>0</v>
      </c>
      <c r="J21" s="19">
        <f t="shared" ref="J21" si="15">J22+J23</f>
        <v>23564700</v>
      </c>
    </row>
    <row r="22" spans="1:10" s="8" customFormat="1" ht="47.25" outlineLevel="3" x14ac:dyDescent="0.2">
      <c r="A22" s="4" t="s">
        <v>69</v>
      </c>
      <c r="B22" s="5" t="s">
        <v>70</v>
      </c>
      <c r="C22" s="19">
        <v>23954300</v>
      </c>
      <c r="D22" s="18">
        <f t="shared" si="0"/>
        <v>0</v>
      </c>
      <c r="E22" s="18">
        <f t="shared" si="1"/>
        <v>0</v>
      </c>
      <c r="F22" s="19">
        <v>23954300</v>
      </c>
      <c r="G22" s="19">
        <v>23449700</v>
      </c>
      <c r="H22" s="18">
        <f t="shared" si="2"/>
        <v>0</v>
      </c>
      <c r="I22" s="18">
        <f t="shared" si="3"/>
        <v>0</v>
      </c>
      <c r="J22" s="19">
        <v>23449700</v>
      </c>
    </row>
    <row r="23" spans="1:10" s="8" customFormat="1" ht="63.75" customHeight="1" outlineLevel="3" x14ac:dyDescent="0.2">
      <c r="A23" s="4" t="s">
        <v>71</v>
      </c>
      <c r="B23" s="5" t="s">
        <v>72</v>
      </c>
      <c r="C23" s="19">
        <v>115000</v>
      </c>
      <c r="D23" s="18">
        <f t="shared" si="0"/>
        <v>0</v>
      </c>
      <c r="E23" s="18">
        <f t="shared" si="1"/>
        <v>0</v>
      </c>
      <c r="F23" s="19">
        <v>115000</v>
      </c>
      <c r="G23" s="19">
        <v>115000</v>
      </c>
      <c r="H23" s="18">
        <f t="shared" si="2"/>
        <v>0</v>
      </c>
      <c r="I23" s="18">
        <f t="shared" si="3"/>
        <v>0</v>
      </c>
      <c r="J23" s="19">
        <v>115000</v>
      </c>
    </row>
    <row r="24" spans="1:10" s="12" customFormat="1" ht="15.75" outlineLevel="7" x14ac:dyDescent="0.2">
      <c r="A24" s="2"/>
      <c r="B24" s="11" t="s">
        <v>22</v>
      </c>
      <c r="C24" s="18">
        <f t="shared" ref="C24:G24" si="16">C25+C33+C35+C38+C42+C66</f>
        <v>424932270</v>
      </c>
      <c r="D24" s="18">
        <f t="shared" si="0"/>
        <v>0</v>
      </c>
      <c r="E24" s="18">
        <f t="shared" si="1"/>
        <v>0</v>
      </c>
      <c r="F24" s="18">
        <f t="shared" ref="F24" si="17">F25+F33+F35+F38+F42+F66</f>
        <v>424932270</v>
      </c>
      <c r="G24" s="18">
        <f t="shared" si="16"/>
        <v>420697870</v>
      </c>
      <c r="H24" s="18">
        <f t="shared" si="2"/>
        <v>0</v>
      </c>
      <c r="I24" s="18">
        <f t="shared" si="3"/>
        <v>0</v>
      </c>
      <c r="J24" s="18">
        <f t="shared" ref="J24" si="18">J25+J33+J35+J38+J42+J66</f>
        <v>420697870</v>
      </c>
    </row>
    <row r="25" spans="1:10" s="8" customFormat="1" ht="31.5" outlineLevel="1" x14ac:dyDescent="0.2">
      <c r="A25" s="4" t="s">
        <v>23</v>
      </c>
      <c r="B25" s="9" t="s">
        <v>24</v>
      </c>
      <c r="C25" s="19">
        <f t="shared" ref="C25:G25" si="19">SUM(C26:C32)</f>
        <v>348555548</v>
      </c>
      <c r="D25" s="18">
        <f t="shared" si="0"/>
        <v>0</v>
      </c>
      <c r="E25" s="18">
        <f t="shared" si="1"/>
        <v>0</v>
      </c>
      <c r="F25" s="19">
        <f t="shared" ref="F25" si="20">SUM(F26:F32)</f>
        <v>348555548</v>
      </c>
      <c r="G25" s="19">
        <f t="shared" si="19"/>
        <v>344869048</v>
      </c>
      <c r="H25" s="18">
        <f t="shared" si="2"/>
        <v>0</v>
      </c>
      <c r="I25" s="18">
        <f t="shared" si="3"/>
        <v>0</v>
      </c>
      <c r="J25" s="19">
        <f t="shared" ref="J25" si="21">SUM(J26:J32)</f>
        <v>344869048</v>
      </c>
    </row>
    <row r="26" spans="1:10" s="8" customFormat="1" ht="50.25" customHeight="1" outlineLevel="3" x14ac:dyDescent="0.2">
      <c r="A26" s="4" t="s">
        <v>73</v>
      </c>
      <c r="B26" s="5" t="s">
        <v>74</v>
      </c>
      <c r="C26" s="19">
        <v>3713000</v>
      </c>
      <c r="D26" s="18">
        <f t="shared" si="0"/>
        <v>0</v>
      </c>
      <c r="E26" s="18">
        <f t="shared" si="1"/>
        <v>0</v>
      </c>
      <c r="F26" s="19">
        <v>3713000</v>
      </c>
      <c r="G26" s="19">
        <v>3909000</v>
      </c>
      <c r="H26" s="18">
        <f t="shared" si="2"/>
        <v>0</v>
      </c>
      <c r="I26" s="18">
        <f t="shared" si="3"/>
        <v>0</v>
      </c>
      <c r="J26" s="19">
        <v>3909000</v>
      </c>
    </row>
    <row r="27" spans="1:10" s="8" customFormat="1" ht="64.5" customHeight="1" outlineLevel="4" x14ac:dyDescent="0.2">
      <c r="A27" s="4" t="s">
        <v>25</v>
      </c>
      <c r="B27" s="6" t="s">
        <v>26</v>
      </c>
      <c r="C27" s="19">
        <v>302430000</v>
      </c>
      <c r="D27" s="18">
        <f t="shared" si="0"/>
        <v>0</v>
      </c>
      <c r="E27" s="18">
        <f t="shared" si="1"/>
        <v>0</v>
      </c>
      <c r="F27" s="19">
        <v>302430000</v>
      </c>
      <c r="G27" s="19">
        <v>302430000</v>
      </c>
      <c r="H27" s="18">
        <f t="shared" si="2"/>
        <v>0</v>
      </c>
      <c r="I27" s="18">
        <f t="shared" si="3"/>
        <v>0</v>
      </c>
      <c r="J27" s="19">
        <v>302430000</v>
      </c>
    </row>
    <row r="28" spans="1:10" s="8" customFormat="1" ht="63" customHeight="1" outlineLevel="4" x14ac:dyDescent="0.2">
      <c r="A28" s="4" t="s">
        <v>27</v>
      </c>
      <c r="B28" s="5" t="s">
        <v>28</v>
      </c>
      <c r="C28" s="19">
        <v>583700</v>
      </c>
      <c r="D28" s="18">
        <f t="shared" si="0"/>
        <v>0</v>
      </c>
      <c r="E28" s="18">
        <f t="shared" si="1"/>
        <v>0</v>
      </c>
      <c r="F28" s="19">
        <v>583700</v>
      </c>
      <c r="G28" s="19">
        <v>583700</v>
      </c>
      <c r="H28" s="18">
        <f t="shared" si="2"/>
        <v>0</v>
      </c>
      <c r="I28" s="18">
        <f t="shared" si="3"/>
        <v>0</v>
      </c>
      <c r="J28" s="19">
        <v>583700</v>
      </c>
    </row>
    <row r="29" spans="1:10" s="8" customFormat="1" ht="65.25" customHeight="1" outlineLevel="4" x14ac:dyDescent="0.2">
      <c r="A29" s="4" t="s">
        <v>29</v>
      </c>
      <c r="B29" s="5" t="s">
        <v>30</v>
      </c>
      <c r="C29" s="19">
        <v>18248</v>
      </c>
      <c r="D29" s="18">
        <f t="shared" si="0"/>
        <v>0</v>
      </c>
      <c r="E29" s="18">
        <f t="shared" si="1"/>
        <v>0</v>
      </c>
      <c r="F29" s="19">
        <v>18248</v>
      </c>
      <c r="G29" s="19">
        <v>18248</v>
      </c>
      <c r="H29" s="18">
        <f t="shared" si="2"/>
        <v>0</v>
      </c>
      <c r="I29" s="18">
        <f t="shared" si="3"/>
        <v>0</v>
      </c>
      <c r="J29" s="19">
        <v>18248</v>
      </c>
    </row>
    <row r="30" spans="1:10" s="8" customFormat="1" ht="31.5" outlineLevel="4" x14ac:dyDescent="0.2">
      <c r="A30" s="4" t="s">
        <v>31</v>
      </c>
      <c r="B30" s="5" t="s">
        <v>32</v>
      </c>
      <c r="C30" s="19">
        <v>38480000</v>
      </c>
      <c r="D30" s="18">
        <f t="shared" si="0"/>
        <v>0</v>
      </c>
      <c r="E30" s="18">
        <f t="shared" si="1"/>
        <v>0</v>
      </c>
      <c r="F30" s="19">
        <v>38480000</v>
      </c>
      <c r="G30" s="19">
        <v>34570000</v>
      </c>
      <c r="H30" s="18">
        <f t="shared" si="2"/>
        <v>0</v>
      </c>
      <c r="I30" s="18">
        <f t="shared" si="3"/>
        <v>0</v>
      </c>
      <c r="J30" s="19">
        <v>34570000</v>
      </c>
    </row>
    <row r="31" spans="1:10" s="8" customFormat="1" ht="47.25" outlineLevel="4" x14ac:dyDescent="0.2">
      <c r="A31" s="4" t="s">
        <v>75</v>
      </c>
      <c r="B31" s="5" t="s">
        <v>76</v>
      </c>
      <c r="C31" s="19">
        <v>330600</v>
      </c>
      <c r="D31" s="18">
        <f t="shared" si="0"/>
        <v>0</v>
      </c>
      <c r="E31" s="18">
        <f t="shared" si="1"/>
        <v>0</v>
      </c>
      <c r="F31" s="19">
        <v>330600</v>
      </c>
      <c r="G31" s="19">
        <v>358100</v>
      </c>
      <c r="H31" s="18">
        <f t="shared" si="2"/>
        <v>0</v>
      </c>
      <c r="I31" s="18">
        <f t="shared" si="3"/>
        <v>0</v>
      </c>
      <c r="J31" s="19">
        <v>358100</v>
      </c>
    </row>
    <row r="32" spans="1:10" s="8" customFormat="1" ht="63" outlineLevel="4" x14ac:dyDescent="0.2">
      <c r="A32" s="4" t="s">
        <v>77</v>
      </c>
      <c r="B32" s="5" t="s">
        <v>78</v>
      </c>
      <c r="C32" s="19">
        <v>3000000</v>
      </c>
      <c r="D32" s="18">
        <f t="shared" si="0"/>
        <v>0</v>
      </c>
      <c r="E32" s="18">
        <f t="shared" si="1"/>
        <v>0</v>
      </c>
      <c r="F32" s="19">
        <v>3000000</v>
      </c>
      <c r="G32" s="19">
        <v>3000000</v>
      </c>
      <c r="H32" s="18">
        <f t="shared" si="2"/>
        <v>0</v>
      </c>
      <c r="I32" s="18">
        <f t="shared" si="3"/>
        <v>0</v>
      </c>
      <c r="J32" s="19">
        <v>3000000</v>
      </c>
    </row>
    <row r="33" spans="1:10" s="8" customFormat="1" ht="28.5" customHeight="1" outlineLevel="1" x14ac:dyDescent="0.2">
      <c r="A33" s="4" t="s">
        <v>33</v>
      </c>
      <c r="B33" s="9" t="s">
        <v>34</v>
      </c>
      <c r="C33" s="19">
        <f t="shared" ref="C33:G33" si="22">C34</f>
        <v>12229472</v>
      </c>
      <c r="D33" s="18">
        <f t="shared" si="0"/>
        <v>0</v>
      </c>
      <c r="E33" s="18">
        <f t="shared" si="1"/>
        <v>0</v>
      </c>
      <c r="F33" s="19">
        <f t="shared" si="22"/>
        <v>12229472</v>
      </c>
      <c r="G33" s="19">
        <f t="shared" si="22"/>
        <v>12229472</v>
      </c>
      <c r="H33" s="18">
        <f t="shared" si="2"/>
        <v>0</v>
      </c>
      <c r="I33" s="18">
        <f t="shared" si="3"/>
        <v>0</v>
      </c>
      <c r="J33" s="19">
        <f t="shared" ref="J33" si="23">J34</f>
        <v>12229472</v>
      </c>
    </row>
    <row r="34" spans="1:10" s="8" customFormat="1" ht="25.5" customHeight="1" outlineLevel="2" x14ac:dyDescent="0.2">
      <c r="A34" s="4" t="s">
        <v>35</v>
      </c>
      <c r="B34" s="5" t="s">
        <v>36</v>
      </c>
      <c r="C34" s="19">
        <v>12229472</v>
      </c>
      <c r="D34" s="18">
        <f t="shared" si="0"/>
        <v>0</v>
      </c>
      <c r="E34" s="18">
        <f t="shared" si="1"/>
        <v>0</v>
      </c>
      <c r="F34" s="19">
        <v>12229472</v>
      </c>
      <c r="G34" s="19">
        <v>12229472</v>
      </c>
      <c r="H34" s="18">
        <f t="shared" si="2"/>
        <v>0</v>
      </c>
      <c r="I34" s="18">
        <f t="shared" si="3"/>
        <v>0</v>
      </c>
      <c r="J34" s="19">
        <v>12229472</v>
      </c>
    </row>
    <row r="35" spans="1:10" s="8" customFormat="1" ht="32.25" customHeight="1" outlineLevel="1" x14ac:dyDescent="0.2">
      <c r="A35" s="4" t="s">
        <v>79</v>
      </c>
      <c r="B35" s="9" t="s">
        <v>126</v>
      </c>
      <c r="C35" s="19">
        <f t="shared" ref="C35:G35" si="24">C36+C37</f>
        <v>7985900</v>
      </c>
      <c r="D35" s="18">
        <f t="shared" si="0"/>
        <v>0</v>
      </c>
      <c r="E35" s="18">
        <f t="shared" si="1"/>
        <v>0</v>
      </c>
      <c r="F35" s="19">
        <f t="shared" ref="F35" si="25">F36+F37</f>
        <v>7985900</v>
      </c>
      <c r="G35" s="19">
        <f t="shared" si="24"/>
        <v>7985900</v>
      </c>
      <c r="H35" s="18">
        <f t="shared" si="2"/>
        <v>0</v>
      </c>
      <c r="I35" s="18">
        <f t="shared" si="3"/>
        <v>0</v>
      </c>
      <c r="J35" s="19">
        <f t="shared" ref="J35" si="26">J36+J37</f>
        <v>7985900</v>
      </c>
    </row>
    <row r="36" spans="1:10" s="8" customFormat="1" ht="31.5" outlineLevel="4" x14ac:dyDescent="0.2">
      <c r="A36" s="4" t="s">
        <v>80</v>
      </c>
      <c r="B36" s="5" t="s">
        <v>147</v>
      </c>
      <c r="C36" s="19">
        <f t="shared" ref="C36" si="27">272900+5352000</f>
        <v>5624900</v>
      </c>
      <c r="D36" s="18">
        <f t="shared" si="0"/>
        <v>0</v>
      </c>
      <c r="E36" s="18">
        <f t="shared" si="1"/>
        <v>0</v>
      </c>
      <c r="F36" s="19">
        <f t="shared" ref="F36" si="28">272900+5352000</f>
        <v>5624900</v>
      </c>
      <c r="G36" s="19">
        <f>272900+5352000</f>
        <v>5624900</v>
      </c>
      <c r="H36" s="18">
        <f t="shared" si="2"/>
        <v>0</v>
      </c>
      <c r="I36" s="18">
        <f t="shared" si="3"/>
        <v>0</v>
      </c>
      <c r="J36" s="19">
        <f>272900+5352000</f>
        <v>5624900</v>
      </c>
    </row>
    <row r="37" spans="1:10" s="8" customFormat="1" ht="15.75" outlineLevel="4" x14ac:dyDescent="0.2">
      <c r="A37" s="4" t="s">
        <v>81</v>
      </c>
      <c r="B37" s="5" t="s">
        <v>148</v>
      </c>
      <c r="C37" s="19">
        <f t="shared" ref="C37:G37" si="29">321000+30000+10000+2000000</f>
        <v>2361000</v>
      </c>
      <c r="D37" s="18">
        <f t="shared" si="0"/>
        <v>0</v>
      </c>
      <c r="E37" s="18">
        <f t="shared" si="1"/>
        <v>0</v>
      </c>
      <c r="F37" s="19">
        <f t="shared" si="29"/>
        <v>2361000</v>
      </c>
      <c r="G37" s="19">
        <f t="shared" si="29"/>
        <v>2361000</v>
      </c>
      <c r="H37" s="18">
        <f t="shared" si="2"/>
        <v>0</v>
      </c>
      <c r="I37" s="18">
        <f t="shared" si="3"/>
        <v>0</v>
      </c>
      <c r="J37" s="19">
        <f t="shared" ref="J37" si="30">321000+30000+10000+2000000</f>
        <v>2361000</v>
      </c>
    </row>
    <row r="38" spans="1:10" s="8" customFormat="1" ht="15.75" outlineLevel="1" x14ac:dyDescent="0.2">
      <c r="A38" s="4" t="s">
        <v>37</v>
      </c>
      <c r="B38" s="9" t="s">
        <v>38</v>
      </c>
      <c r="C38" s="19">
        <f t="shared" ref="C38:G38" si="31">SUM(C39:C41)</f>
        <v>36390000</v>
      </c>
      <c r="D38" s="18">
        <f t="shared" si="0"/>
        <v>0</v>
      </c>
      <c r="E38" s="18">
        <f t="shared" si="1"/>
        <v>0</v>
      </c>
      <c r="F38" s="19">
        <f t="shared" ref="F38" si="32">SUM(F39:F41)</f>
        <v>36390000</v>
      </c>
      <c r="G38" s="19">
        <f t="shared" si="31"/>
        <v>35840000</v>
      </c>
      <c r="H38" s="18">
        <f t="shared" si="2"/>
        <v>0</v>
      </c>
      <c r="I38" s="18">
        <f t="shared" si="3"/>
        <v>0</v>
      </c>
      <c r="J38" s="19">
        <f t="shared" ref="J38" si="33">SUM(J39:J41)</f>
        <v>35840000</v>
      </c>
    </row>
    <row r="39" spans="1:10" s="8" customFormat="1" ht="15.75" outlineLevel="3" x14ac:dyDescent="0.2">
      <c r="A39" s="4" t="s">
        <v>82</v>
      </c>
      <c r="B39" s="5" t="s">
        <v>83</v>
      </c>
      <c r="C39" s="19">
        <v>22700000</v>
      </c>
      <c r="D39" s="18">
        <f t="shared" si="0"/>
        <v>0</v>
      </c>
      <c r="E39" s="18">
        <f t="shared" si="1"/>
        <v>0</v>
      </c>
      <c r="F39" s="19">
        <v>22700000</v>
      </c>
      <c r="G39" s="19">
        <v>22500000</v>
      </c>
      <c r="H39" s="18">
        <f t="shared" si="2"/>
        <v>0</v>
      </c>
      <c r="I39" s="18">
        <f t="shared" si="3"/>
        <v>0</v>
      </c>
      <c r="J39" s="19">
        <v>22500000</v>
      </c>
    </row>
    <row r="40" spans="1:10" s="8" customFormat="1" ht="63" outlineLevel="4" x14ac:dyDescent="0.2">
      <c r="A40" s="4" t="s">
        <v>108</v>
      </c>
      <c r="B40" s="6" t="s">
        <v>109</v>
      </c>
      <c r="C40" s="19">
        <v>6190000</v>
      </c>
      <c r="D40" s="18">
        <f t="shared" si="0"/>
        <v>0</v>
      </c>
      <c r="E40" s="18">
        <f t="shared" si="1"/>
        <v>0</v>
      </c>
      <c r="F40" s="19">
        <v>6190000</v>
      </c>
      <c r="G40" s="19">
        <v>5840000</v>
      </c>
      <c r="H40" s="18">
        <f t="shared" si="2"/>
        <v>0</v>
      </c>
      <c r="I40" s="18">
        <f t="shared" si="3"/>
        <v>0</v>
      </c>
      <c r="J40" s="19">
        <v>5840000</v>
      </c>
    </row>
    <row r="41" spans="1:10" s="8" customFormat="1" ht="47.25" outlineLevel="4" x14ac:dyDescent="0.2">
      <c r="A41" s="4" t="s">
        <v>84</v>
      </c>
      <c r="B41" s="5" t="s">
        <v>85</v>
      </c>
      <c r="C41" s="19">
        <v>7500000</v>
      </c>
      <c r="D41" s="18">
        <f t="shared" si="0"/>
        <v>0</v>
      </c>
      <c r="E41" s="18">
        <f t="shared" si="1"/>
        <v>0</v>
      </c>
      <c r="F41" s="19">
        <v>7500000</v>
      </c>
      <c r="G41" s="19">
        <v>7500000</v>
      </c>
      <c r="H41" s="18">
        <f t="shared" si="2"/>
        <v>0</v>
      </c>
      <c r="I41" s="18">
        <f t="shared" si="3"/>
        <v>0</v>
      </c>
      <c r="J41" s="19">
        <v>7500000</v>
      </c>
    </row>
    <row r="42" spans="1:10" s="8" customFormat="1" ht="15.75" customHeight="1" outlineLevel="1" x14ac:dyDescent="0.2">
      <c r="A42" s="4" t="s">
        <v>39</v>
      </c>
      <c r="B42" s="9" t="s">
        <v>40</v>
      </c>
      <c r="C42" s="19">
        <f t="shared" ref="C42:G42" si="34">SUM(C43:C65)</f>
        <v>19771350</v>
      </c>
      <c r="D42" s="18">
        <f t="shared" si="0"/>
        <v>0</v>
      </c>
      <c r="E42" s="18">
        <f t="shared" si="1"/>
        <v>0</v>
      </c>
      <c r="F42" s="19">
        <f t="shared" ref="F42" si="35">SUM(F43:F65)</f>
        <v>19771350</v>
      </c>
      <c r="G42" s="19">
        <f t="shared" si="34"/>
        <v>19773450</v>
      </c>
      <c r="H42" s="18">
        <f t="shared" si="2"/>
        <v>0</v>
      </c>
      <c r="I42" s="18">
        <f t="shared" si="3"/>
        <v>0</v>
      </c>
      <c r="J42" s="19">
        <f t="shared" ref="J42" si="36">SUM(J43:J65)</f>
        <v>19773450</v>
      </c>
    </row>
    <row r="43" spans="1:10" s="8" customFormat="1" ht="63" outlineLevel="2" x14ac:dyDescent="0.2">
      <c r="A43" s="4" t="s">
        <v>86</v>
      </c>
      <c r="B43" s="5" t="s">
        <v>110</v>
      </c>
      <c r="C43" s="19">
        <v>11500</v>
      </c>
      <c r="D43" s="18">
        <f t="shared" si="0"/>
        <v>0</v>
      </c>
      <c r="E43" s="18">
        <f t="shared" si="1"/>
        <v>0</v>
      </c>
      <c r="F43" s="19">
        <v>11500</v>
      </c>
      <c r="G43" s="19">
        <v>11500</v>
      </c>
      <c r="H43" s="18">
        <f t="shared" si="2"/>
        <v>0</v>
      </c>
      <c r="I43" s="18">
        <f t="shared" si="3"/>
        <v>0</v>
      </c>
      <c r="J43" s="19">
        <v>11500</v>
      </c>
    </row>
    <row r="44" spans="1:10" s="8" customFormat="1" ht="86.25" customHeight="1" outlineLevel="2" x14ac:dyDescent="0.2">
      <c r="A44" s="4" t="s">
        <v>87</v>
      </c>
      <c r="B44" s="5" t="s">
        <v>111</v>
      </c>
      <c r="C44" s="19">
        <v>109600</v>
      </c>
      <c r="D44" s="18">
        <f t="shared" si="0"/>
        <v>0</v>
      </c>
      <c r="E44" s="18">
        <f t="shared" si="1"/>
        <v>0</v>
      </c>
      <c r="F44" s="19">
        <v>109600</v>
      </c>
      <c r="G44" s="19">
        <v>109600</v>
      </c>
      <c r="H44" s="18">
        <f t="shared" si="2"/>
        <v>0</v>
      </c>
      <c r="I44" s="18">
        <f t="shared" si="3"/>
        <v>0</v>
      </c>
      <c r="J44" s="19">
        <v>109600</v>
      </c>
    </row>
    <row r="45" spans="1:10" s="8" customFormat="1" ht="63" outlineLevel="2" x14ac:dyDescent="0.2">
      <c r="A45" s="4" t="s">
        <v>88</v>
      </c>
      <c r="B45" s="5" t="s">
        <v>112</v>
      </c>
      <c r="C45" s="19">
        <v>1800</v>
      </c>
      <c r="D45" s="18">
        <f t="shared" si="0"/>
        <v>0</v>
      </c>
      <c r="E45" s="18">
        <f t="shared" si="1"/>
        <v>0</v>
      </c>
      <c r="F45" s="19">
        <v>1800</v>
      </c>
      <c r="G45" s="19">
        <v>1800</v>
      </c>
      <c r="H45" s="18">
        <f t="shared" si="2"/>
        <v>0</v>
      </c>
      <c r="I45" s="18">
        <f t="shared" si="3"/>
        <v>0</v>
      </c>
      <c r="J45" s="19">
        <v>1800</v>
      </c>
    </row>
    <row r="46" spans="1:10" s="8" customFormat="1" ht="78.75" hidden="1" outlineLevel="2" x14ac:dyDescent="0.2">
      <c r="A46" s="4" t="s">
        <v>127</v>
      </c>
      <c r="B46" s="5" t="s">
        <v>135</v>
      </c>
      <c r="C46" s="19">
        <v>0</v>
      </c>
      <c r="D46" s="18">
        <f t="shared" si="0"/>
        <v>0</v>
      </c>
      <c r="E46" s="18" t="e">
        <f t="shared" si="1"/>
        <v>#DIV/0!</v>
      </c>
      <c r="F46" s="19">
        <v>0</v>
      </c>
      <c r="G46" s="19">
        <v>0</v>
      </c>
      <c r="H46" s="18">
        <f t="shared" si="2"/>
        <v>0</v>
      </c>
      <c r="I46" s="18" t="e">
        <f t="shared" si="3"/>
        <v>#DIV/0!</v>
      </c>
      <c r="J46" s="19">
        <v>0</v>
      </c>
    </row>
    <row r="47" spans="1:10" s="8" customFormat="1" ht="78.75" outlineLevel="2" x14ac:dyDescent="0.2">
      <c r="A47" s="4" t="s">
        <v>130</v>
      </c>
      <c r="B47" s="5" t="s">
        <v>136</v>
      </c>
      <c r="C47" s="19">
        <v>4000</v>
      </c>
      <c r="D47" s="18">
        <f t="shared" si="0"/>
        <v>0</v>
      </c>
      <c r="E47" s="18">
        <f t="shared" si="1"/>
        <v>0</v>
      </c>
      <c r="F47" s="19">
        <v>4000</v>
      </c>
      <c r="G47" s="19">
        <v>4000</v>
      </c>
      <c r="H47" s="18">
        <f t="shared" si="2"/>
        <v>0</v>
      </c>
      <c r="I47" s="18">
        <f t="shared" si="3"/>
        <v>0</v>
      </c>
      <c r="J47" s="19">
        <v>4000</v>
      </c>
    </row>
    <row r="48" spans="1:10" s="8" customFormat="1" ht="83.25" customHeight="1" outlineLevel="2" x14ac:dyDescent="0.2">
      <c r="A48" s="4" t="s">
        <v>89</v>
      </c>
      <c r="B48" s="5" t="s">
        <v>90</v>
      </c>
      <c r="C48" s="19">
        <f>1600000+8350</f>
        <v>1608350</v>
      </c>
      <c r="D48" s="18">
        <f t="shared" si="0"/>
        <v>0</v>
      </c>
      <c r="E48" s="18">
        <f t="shared" si="1"/>
        <v>0</v>
      </c>
      <c r="F48" s="19">
        <f>1600000+8350</f>
        <v>1608350</v>
      </c>
      <c r="G48" s="19">
        <f>1600000+8950</f>
        <v>1608950</v>
      </c>
      <c r="H48" s="18">
        <f t="shared" si="2"/>
        <v>0</v>
      </c>
      <c r="I48" s="18">
        <f t="shared" si="3"/>
        <v>0</v>
      </c>
      <c r="J48" s="19">
        <f>1600000+8950</f>
        <v>1608950</v>
      </c>
    </row>
    <row r="49" spans="1:10" s="8" customFormat="1" ht="83.25" hidden="1" customHeight="1" outlineLevel="2" x14ac:dyDescent="0.2">
      <c r="A49" s="4" t="s">
        <v>137</v>
      </c>
      <c r="B49" s="5" t="s">
        <v>138</v>
      </c>
      <c r="C49" s="19"/>
      <c r="D49" s="18">
        <f t="shared" si="0"/>
        <v>0</v>
      </c>
      <c r="E49" s="18" t="e">
        <f t="shared" si="1"/>
        <v>#DIV/0!</v>
      </c>
      <c r="F49" s="19"/>
      <c r="G49" s="19"/>
      <c r="H49" s="18">
        <f t="shared" si="2"/>
        <v>0</v>
      </c>
      <c r="I49" s="18" t="e">
        <f t="shared" si="3"/>
        <v>#DIV/0!</v>
      </c>
      <c r="J49" s="19"/>
    </row>
    <row r="50" spans="1:10" s="8" customFormat="1" ht="83.25" customHeight="1" outlineLevel="2" x14ac:dyDescent="0.2">
      <c r="A50" s="4" t="s">
        <v>129</v>
      </c>
      <c r="B50" s="5" t="s">
        <v>139</v>
      </c>
      <c r="C50" s="19">
        <v>50000</v>
      </c>
      <c r="D50" s="18">
        <f t="shared" si="0"/>
        <v>0</v>
      </c>
      <c r="E50" s="18">
        <f t="shared" si="1"/>
        <v>0</v>
      </c>
      <c r="F50" s="19">
        <v>50000</v>
      </c>
      <c r="G50" s="19">
        <v>50000</v>
      </c>
      <c r="H50" s="18">
        <f t="shared" si="2"/>
        <v>0</v>
      </c>
      <c r="I50" s="18">
        <f t="shared" si="3"/>
        <v>0</v>
      </c>
      <c r="J50" s="19">
        <v>50000</v>
      </c>
    </row>
    <row r="51" spans="1:10" s="8" customFormat="1" ht="99.75" customHeight="1" outlineLevel="2" x14ac:dyDescent="0.2">
      <c r="A51" s="4" t="s">
        <v>128</v>
      </c>
      <c r="B51" s="5" t="s">
        <v>140</v>
      </c>
      <c r="C51" s="19">
        <v>75000</v>
      </c>
      <c r="D51" s="18">
        <f t="shared" si="0"/>
        <v>0</v>
      </c>
      <c r="E51" s="18">
        <f t="shared" si="1"/>
        <v>0</v>
      </c>
      <c r="F51" s="19">
        <v>75000</v>
      </c>
      <c r="G51" s="19">
        <v>75000</v>
      </c>
      <c r="H51" s="18">
        <f t="shared" si="2"/>
        <v>0</v>
      </c>
      <c r="I51" s="18">
        <f t="shared" si="3"/>
        <v>0</v>
      </c>
      <c r="J51" s="19">
        <v>75000</v>
      </c>
    </row>
    <row r="52" spans="1:10" s="8" customFormat="1" ht="78.75" outlineLevel="2" x14ac:dyDescent="0.2">
      <c r="A52" s="4" t="s">
        <v>91</v>
      </c>
      <c r="B52" s="5" t="s">
        <v>92</v>
      </c>
      <c r="C52" s="19">
        <v>482900</v>
      </c>
      <c r="D52" s="18">
        <f t="shared" si="0"/>
        <v>0</v>
      </c>
      <c r="E52" s="18">
        <f t="shared" si="1"/>
        <v>0</v>
      </c>
      <c r="F52" s="19">
        <v>482900</v>
      </c>
      <c r="G52" s="19">
        <v>482900</v>
      </c>
      <c r="H52" s="18">
        <f t="shared" si="2"/>
        <v>0</v>
      </c>
      <c r="I52" s="18">
        <f t="shared" si="3"/>
        <v>0</v>
      </c>
      <c r="J52" s="19">
        <v>482900</v>
      </c>
    </row>
    <row r="53" spans="1:10" s="8" customFormat="1" ht="94.5" outlineLevel="3" x14ac:dyDescent="0.2">
      <c r="A53" s="4" t="s">
        <v>93</v>
      </c>
      <c r="B53" s="5" t="s">
        <v>145</v>
      </c>
      <c r="C53" s="19">
        <v>58000</v>
      </c>
      <c r="D53" s="18">
        <f t="shared" si="0"/>
        <v>0</v>
      </c>
      <c r="E53" s="18">
        <f t="shared" si="1"/>
        <v>0</v>
      </c>
      <c r="F53" s="19">
        <v>58000</v>
      </c>
      <c r="G53" s="19">
        <v>58000</v>
      </c>
      <c r="H53" s="18">
        <f t="shared" si="2"/>
        <v>0</v>
      </c>
      <c r="I53" s="18">
        <f t="shared" si="3"/>
        <v>0</v>
      </c>
      <c r="J53" s="19">
        <v>58000</v>
      </c>
    </row>
    <row r="54" spans="1:10" s="8" customFormat="1" ht="94.5" outlineLevel="3" x14ac:dyDescent="0.2">
      <c r="A54" s="4" t="s">
        <v>94</v>
      </c>
      <c r="B54" s="5" t="s">
        <v>146</v>
      </c>
      <c r="C54" s="19">
        <v>80000</v>
      </c>
      <c r="D54" s="18">
        <f t="shared" si="0"/>
        <v>0</v>
      </c>
      <c r="E54" s="18">
        <f t="shared" si="1"/>
        <v>0</v>
      </c>
      <c r="F54" s="19">
        <v>80000</v>
      </c>
      <c r="G54" s="19">
        <v>80000</v>
      </c>
      <c r="H54" s="18">
        <f t="shared" si="2"/>
        <v>0</v>
      </c>
      <c r="I54" s="18">
        <f t="shared" si="3"/>
        <v>0</v>
      </c>
      <c r="J54" s="19">
        <v>80000</v>
      </c>
    </row>
    <row r="55" spans="1:10" s="8" customFormat="1" ht="73.5" customHeight="1" outlineLevel="3" x14ac:dyDescent="0.2">
      <c r="A55" s="4" t="s">
        <v>95</v>
      </c>
      <c r="B55" s="5" t="s">
        <v>96</v>
      </c>
      <c r="C55" s="19">
        <v>53000</v>
      </c>
      <c r="D55" s="18">
        <f t="shared" si="0"/>
        <v>0</v>
      </c>
      <c r="E55" s="18">
        <f t="shared" si="1"/>
        <v>0</v>
      </c>
      <c r="F55" s="19">
        <v>53000</v>
      </c>
      <c r="G55" s="19">
        <v>53000</v>
      </c>
      <c r="H55" s="18">
        <f t="shared" si="2"/>
        <v>0</v>
      </c>
      <c r="I55" s="18">
        <f t="shared" si="3"/>
        <v>0</v>
      </c>
      <c r="J55" s="19">
        <v>53000</v>
      </c>
    </row>
    <row r="56" spans="1:10" s="8" customFormat="1" ht="94.5" outlineLevel="3" x14ac:dyDescent="0.2">
      <c r="A56" s="4" t="s">
        <v>97</v>
      </c>
      <c r="B56" s="5" t="s">
        <v>98</v>
      </c>
      <c r="C56" s="19">
        <v>17500</v>
      </c>
      <c r="D56" s="18">
        <f t="shared" si="0"/>
        <v>0</v>
      </c>
      <c r="E56" s="18">
        <f t="shared" si="1"/>
        <v>0</v>
      </c>
      <c r="F56" s="19">
        <v>17500</v>
      </c>
      <c r="G56" s="19">
        <v>17500</v>
      </c>
      <c r="H56" s="18">
        <f t="shared" si="2"/>
        <v>0</v>
      </c>
      <c r="I56" s="18">
        <f t="shared" si="3"/>
        <v>0</v>
      </c>
      <c r="J56" s="19">
        <v>17500</v>
      </c>
    </row>
    <row r="57" spans="1:10" s="8" customFormat="1" ht="78.75" outlineLevel="3" x14ac:dyDescent="0.2">
      <c r="A57" s="4" t="s">
        <v>99</v>
      </c>
      <c r="B57" s="5" t="s">
        <v>100</v>
      </c>
      <c r="C57" s="19">
        <v>13500</v>
      </c>
      <c r="D57" s="18">
        <f t="shared" si="0"/>
        <v>0</v>
      </c>
      <c r="E57" s="18">
        <f t="shared" si="1"/>
        <v>0</v>
      </c>
      <c r="F57" s="19">
        <v>13500</v>
      </c>
      <c r="G57" s="19">
        <v>15000</v>
      </c>
      <c r="H57" s="18">
        <f t="shared" si="2"/>
        <v>0</v>
      </c>
      <c r="I57" s="18">
        <f t="shared" si="3"/>
        <v>0</v>
      </c>
      <c r="J57" s="19">
        <v>15000</v>
      </c>
    </row>
    <row r="58" spans="1:10" s="8" customFormat="1" ht="63" outlineLevel="3" x14ac:dyDescent="0.2">
      <c r="A58" s="4" t="s">
        <v>101</v>
      </c>
      <c r="B58" s="5" t="s">
        <v>102</v>
      </c>
      <c r="C58" s="19">
        <f t="shared" ref="C58:G58" si="37">100000+1007300</f>
        <v>1107300</v>
      </c>
      <c r="D58" s="18">
        <f t="shared" si="0"/>
        <v>0</v>
      </c>
      <c r="E58" s="18">
        <f t="shared" si="1"/>
        <v>0</v>
      </c>
      <c r="F58" s="19">
        <f t="shared" si="37"/>
        <v>1107300</v>
      </c>
      <c r="G58" s="19">
        <f t="shared" si="37"/>
        <v>1107300</v>
      </c>
      <c r="H58" s="18">
        <f t="shared" si="2"/>
        <v>0</v>
      </c>
      <c r="I58" s="18">
        <f t="shared" si="3"/>
        <v>0</v>
      </c>
      <c r="J58" s="19">
        <f t="shared" ref="J58" si="38">100000+1007300</f>
        <v>1107300</v>
      </c>
    </row>
    <row r="59" spans="1:10" s="8" customFormat="1" ht="78.75" outlineLevel="3" x14ac:dyDescent="0.2">
      <c r="A59" s="4" t="s">
        <v>103</v>
      </c>
      <c r="B59" s="5" t="s">
        <v>104</v>
      </c>
      <c r="C59" s="19">
        <f t="shared" ref="C59:G59" si="39">50000+4217700</f>
        <v>4267700</v>
      </c>
      <c r="D59" s="18">
        <f t="shared" si="0"/>
        <v>0</v>
      </c>
      <c r="E59" s="18">
        <f t="shared" si="1"/>
        <v>0</v>
      </c>
      <c r="F59" s="19">
        <f t="shared" si="39"/>
        <v>4267700</v>
      </c>
      <c r="G59" s="19">
        <f t="shared" si="39"/>
        <v>4267700</v>
      </c>
      <c r="H59" s="18">
        <f t="shared" si="2"/>
        <v>0</v>
      </c>
      <c r="I59" s="18">
        <f t="shared" si="3"/>
        <v>0</v>
      </c>
      <c r="J59" s="19">
        <f t="shared" ref="J59" si="40">50000+4217700</f>
        <v>4267700</v>
      </c>
    </row>
    <row r="60" spans="1:10" s="8" customFormat="1" ht="47.25" outlineLevel="1" x14ac:dyDescent="0.2">
      <c r="A60" s="4" t="s">
        <v>43</v>
      </c>
      <c r="B60" s="13" t="s">
        <v>44</v>
      </c>
      <c r="C60" s="19">
        <v>451000</v>
      </c>
      <c r="D60" s="18">
        <f t="shared" si="0"/>
        <v>0</v>
      </c>
      <c r="E60" s="18">
        <f t="shared" si="1"/>
        <v>0</v>
      </c>
      <c r="F60" s="19">
        <v>451000</v>
      </c>
      <c r="G60" s="19">
        <v>451000</v>
      </c>
      <c r="H60" s="18">
        <f t="shared" si="2"/>
        <v>0</v>
      </c>
      <c r="I60" s="18">
        <f t="shared" si="3"/>
        <v>0</v>
      </c>
      <c r="J60" s="19">
        <v>451000</v>
      </c>
    </row>
    <row r="61" spans="1:10" s="8" customFormat="1" ht="69.75" customHeight="1" outlineLevel="1" x14ac:dyDescent="0.2">
      <c r="A61" s="4" t="s">
        <v>45</v>
      </c>
      <c r="B61" s="13" t="s">
        <v>46</v>
      </c>
      <c r="C61" s="19">
        <f t="shared" ref="C61:G61" si="41">41000+474700+300000</f>
        <v>815700</v>
      </c>
      <c r="D61" s="18">
        <f t="shared" si="0"/>
        <v>0</v>
      </c>
      <c r="E61" s="18">
        <f t="shared" si="1"/>
        <v>0</v>
      </c>
      <c r="F61" s="19">
        <f t="shared" si="41"/>
        <v>815700</v>
      </c>
      <c r="G61" s="19">
        <f t="shared" si="41"/>
        <v>815700</v>
      </c>
      <c r="H61" s="18">
        <f t="shared" si="2"/>
        <v>0</v>
      </c>
      <c r="I61" s="18">
        <f t="shared" si="3"/>
        <v>0</v>
      </c>
      <c r="J61" s="19">
        <f t="shared" ref="J61" si="42">41000+474700+300000</f>
        <v>815700</v>
      </c>
    </row>
    <row r="62" spans="1:10" s="8" customFormat="1" ht="63" outlineLevel="1" x14ac:dyDescent="0.2">
      <c r="A62" s="4" t="s">
        <v>47</v>
      </c>
      <c r="B62" s="13" t="s">
        <v>48</v>
      </c>
      <c r="C62" s="19">
        <f t="shared" ref="C62:G62" si="43">24500+1500000+40000</f>
        <v>1564500</v>
      </c>
      <c r="D62" s="18">
        <f t="shared" si="0"/>
        <v>0</v>
      </c>
      <c r="E62" s="18">
        <f t="shared" si="1"/>
        <v>0</v>
      </c>
      <c r="F62" s="19">
        <f t="shared" si="43"/>
        <v>1564500</v>
      </c>
      <c r="G62" s="19">
        <f t="shared" si="43"/>
        <v>1564500</v>
      </c>
      <c r="H62" s="18">
        <f t="shared" si="2"/>
        <v>0</v>
      </c>
      <c r="I62" s="18">
        <f t="shared" si="3"/>
        <v>0</v>
      </c>
      <c r="J62" s="19">
        <f t="shared" ref="J62" si="44">24500+1500000+40000</f>
        <v>1564500</v>
      </c>
    </row>
    <row r="63" spans="1:10" s="8" customFormat="1" ht="63" hidden="1" outlineLevel="1" x14ac:dyDescent="0.2">
      <c r="A63" s="4" t="s">
        <v>131</v>
      </c>
      <c r="B63" s="13" t="s">
        <v>141</v>
      </c>
      <c r="C63" s="19"/>
      <c r="D63" s="18">
        <f t="shared" si="0"/>
        <v>0</v>
      </c>
      <c r="E63" s="18" t="e">
        <f t="shared" si="1"/>
        <v>#DIV/0!</v>
      </c>
      <c r="F63" s="19"/>
      <c r="G63" s="19"/>
      <c r="H63" s="18">
        <f t="shared" si="2"/>
        <v>0</v>
      </c>
      <c r="I63" s="18" t="e">
        <f t="shared" si="3"/>
        <v>#DIV/0!</v>
      </c>
      <c r="J63" s="19"/>
    </row>
    <row r="64" spans="1:10" s="8" customFormat="1" ht="63" hidden="1" outlineLevel="1" x14ac:dyDescent="0.2">
      <c r="A64" s="4" t="s">
        <v>132</v>
      </c>
      <c r="B64" s="13" t="s">
        <v>142</v>
      </c>
      <c r="C64" s="19"/>
      <c r="D64" s="18">
        <f t="shared" si="0"/>
        <v>0</v>
      </c>
      <c r="E64" s="18" t="e">
        <f t="shared" si="1"/>
        <v>#DIV/0!</v>
      </c>
      <c r="F64" s="19"/>
      <c r="G64" s="19"/>
      <c r="H64" s="18">
        <f t="shared" si="2"/>
        <v>0</v>
      </c>
      <c r="I64" s="18" t="e">
        <f t="shared" si="3"/>
        <v>#DIV/0!</v>
      </c>
      <c r="J64" s="19"/>
    </row>
    <row r="65" spans="1:10" s="8" customFormat="1" ht="47.25" outlineLevel="3" x14ac:dyDescent="0.2">
      <c r="A65" s="4" t="s">
        <v>41</v>
      </c>
      <c r="B65" s="5" t="s">
        <v>42</v>
      </c>
      <c r="C65" s="19">
        <v>9000000</v>
      </c>
      <c r="D65" s="18">
        <f t="shared" si="0"/>
        <v>0</v>
      </c>
      <c r="E65" s="18">
        <f t="shared" si="1"/>
        <v>0</v>
      </c>
      <c r="F65" s="19">
        <v>9000000</v>
      </c>
      <c r="G65" s="19">
        <v>9000000</v>
      </c>
      <c r="H65" s="18">
        <f t="shared" si="2"/>
        <v>0</v>
      </c>
      <c r="I65" s="18">
        <f t="shared" si="3"/>
        <v>0</v>
      </c>
      <c r="J65" s="19">
        <v>9000000</v>
      </c>
    </row>
    <row r="66" spans="1:10" s="8" customFormat="1" ht="15.75" hidden="1" outlineLevel="3" x14ac:dyDescent="0.2">
      <c r="A66" s="4" t="s">
        <v>120</v>
      </c>
      <c r="B66" s="5" t="s">
        <v>121</v>
      </c>
      <c r="C66" s="19">
        <f t="shared" ref="C66:G66" si="45">C68+C69</f>
        <v>0</v>
      </c>
      <c r="D66" s="18">
        <f t="shared" si="0"/>
        <v>0</v>
      </c>
      <c r="E66" s="18" t="e">
        <f t="shared" si="1"/>
        <v>#DIV/0!</v>
      </c>
      <c r="F66" s="19">
        <f t="shared" ref="F66" si="46">F68+F69</f>
        <v>0</v>
      </c>
      <c r="G66" s="19">
        <f t="shared" si="45"/>
        <v>0</v>
      </c>
      <c r="H66" s="18">
        <f t="shared" si="2"/>
        <v>0</v>
      </c>
      <c r="I66" s="18" t="e">
        <f t="shared" si="3"/>
        <v>#DIV/0!</v>
      </c>
      <c r="J66" s="19">
        <f t="shared" ref="J66" si="47">J68+J69</f>
        <v>0</v>
      </c>
    </row>
    <row r="67" spans="1:10" s="8" customFormat="1" ht="15.75" hidden="1" outlineLevel="3" x14ac:dyDescent="0.2">
      <c r="A67" s="4" t="s">
        <v>133</v>
      </c>
      <c r="B67" s="5" t="s">
        <v>134</v>
      </c>
      <c r="C67" s="19"/>
      <c r="D67" s="18">
        <f t="shared" si="0"/>
        <v>0</v>
      </c>
      <c r="E67" s="18" t="e">
        <f t="shared" si="1"/>
        <v>#DIV/0!</v>
      </c>
      <c r="F67" s="19"/>
      <c r="G67" s="19"/>
      <c r="H67" s="18">
        <f t="shared" si="2"/>
        <v>0</v>
      </c>
      <c r="I67" s="18" t="e">
        <f t="shared" si="3"/>
        <v>#DIV/0!</v>
      </c>
      <c r="J67" s="19"/>
    </row>
    <row r="68" spans="1:10" s="8" customFormat="1" ht="15.75" hidden="1" outlineLevel="3" x14ac:dyDescent="0.2">
      <c r="A68" s="4" t="s">
        <v>122</v>
      </c>
      <c r="B68" s="5" t="s">
        <v>123</v>
      </c>
      <c r="C68" s="19"/>
      <c r="D68" s="18">
        <f t="shared" si="0"/>
        <v>0</v>
      </c>
      <c r="E68" s="18" t="e">
        <f t="shared" si="1"/>
        <v>#DIV/0!</v>
      </c>
      <c r="F68" s="19"/>
      <c r="G68" s="19"/>
      <c r="H68" s="18">
        <f t="shared" si="2"/>
        <v>0</v>
      </c>
      <c r="I68" s="18" t="e">
        <f t="shared" si="3"/>
        <v>#DIV/0!</v>
      </c>
      <c r="J68" s="19"/>
    </row>
    <row r="69" spans="1:10" s="8" customFormat="1" ht="15.75" hidden="1" outlineLevel="3" x14ac:dyDescent="0.2">
      <c r="A69" s="4" t="s">
        <v>124</v>
      </c>
      <c r="B69" s="5" t="s">
        <v>125</v>
      </c>
      <c r="C69" s="19"/>
      <c r="D69" s="18">
        <f t="shared" si="0"/>
        <v>0</v>
      </c>
      <c r="E69" s="18" t="e">
        <f t="shared" si="1"/>
        <v>#DIV/0!</v>
      </c>
      <c r="F69" s="19"/>
      <c r="G69" s="19"/>
      <c r="H69" s="18">
        <f t="shared" si="2"/>
        <v>0</v>
      </c>
      <c r="I69" s="18" t="e">
        <f t="shared" si="3"/>
        <v>#DIV/0!</v>
      </c>
      <c r="J69" s="19"/>
    </row>
    <row r="70" spans="1:10" ht="15.75" x14ac:dyDescent="0.2">
      <c r="A70" s="2" t="s">
        <v>49</v>
      </c>
      <c r="B70" s="14" t="s">
        <v>50</v>
      </c>
      <c r="C70" s="18">
        <f>C71+C75+C78+C77</f>
        <v>6725991900</v>
      </c>
      <c r="D70" s="18">
        <f t="shared" ref="D70:D79" si="48">F70-C70</f>
        <v>624437600</v>
      </c>
      <c r="E70" s="18">
        <f t="shared" ref="E70:E79" si="49">((F70/C70)*100-100)</f>
        <v>9.2839481415373086</v>
      </c>
      <c r="F70" s="18">
        <f>F71+F75+F78+F77</f>
        <v>7350429500</v>
      </c>
      <c r="G70" s="18">
        <f>G71+G75+G78+G77</f>
        <v>4162766400</v>
      </c>
      <c r="H70" s="18">
        <f t="shared" ref="H70:H79" si="50">J70-G70</f>
        <v>0</v>
      </c>
      <c r="I70" s="18">
        <f t="shared" ref="I70:I79" si="51">((J70/G70)*100-100)</f>
        <v>0</v>
      </c>
      <c r="J70" s="18">
        <f>J71+J75+J78+J77</f>
        <v>4162766400</v>
      </c>
    </row>
    <row r="71" spans="1:10" ht="15" customHeight="1" outlineLevel="1" x14ac:dyDescent="0.2">
      <c r="A71" s="4" t="s">
        <v>51</v>
      </c>
      <c r="B71" s="10" t="s">
        <v>149</v>
      </c>
      <c r="C71" s="19">
        <f>C72+C73+C74</f>
        <v>6725991900</v>
      </c>
      <c r="D71" s="18">
        <f t="shared" si="48"/>
        <v>624437600</v>
      </c>
      <c r="E71" s="18">
        <f t="shared" si="49"/>
        <v>9.2839481415373086</v>
      </c>
      <c r="F71" s="19">
        <f>F72+F73+F74</f>
        <v>7350429500</v>
      </c>
      <c r="G71" s="19">
        <f>G72+G73+G74</f>
        <v>4162766400</v>
      </c>
      <c r="H71" s="18">
        <f t="shared" si="50"/>
        <v>0</v>
      </c>
      <c r="I71" s="18">
        <f t="shared" si="51"/>
        <v>0</v>
      </c>
      <c r="J71" s="19">
        <f>J72+J73+J74</f>
        <v>4162766400</v>
      </c>
    </row>
    <row r="72" spans="1:10" ht="31.5" outlineLevel="2" x14ac:dyDescent="0.2">
      <c r="A72" s="4" t="s">
        <v>113</v>
      </c>
      <c r="B72" s="5" t="s">
        <v>52</v>
      </c>
      <c r="C72" s="19">
        <v>2940087300</v>
      </c>
      <c r="D72" s="18">
        <f t="shared" si="48"/>
        <v>624437600</v>
      </c>
      <c r="E72" s="18">
        <f t="shared" si="49"/>
        <v>21.238743489011355</v>
      </c>
      <c r="F72" s="19">
        <f>2940087300+624437600</f>
        <v>3564524900</v>
      </c>
      <c r="G72" s="19">
        <v>436129900</v>
      </c>
      <c r="H72" s="18">
        <f t="shared" si="50"/>
        <v>0</v>
      </c>
      <c r="I72" s="18">
        <f t="shared" si="51"/>
        <v>0</v>
      </c>
      <c r="J72" s="19">
        <v>436129900</v>
      </c>
    </row>
    <row r="73" spans="1:10" ht="15.75" outlineLevel="2" x14ac:dyDescent="0.2">
      <c r="A73" s="4" t="s">
        <v>114</v>
      </c>
      <c r="B73" s="5" t="s">
        <v>53</v>
      </c>
      <c r="C73" s="19">
        <v>3689872800</v>
      </c>
      <c r="D73" s="18">
        <f t="shared" si="48"/>
        <v>0</v>
      </c>
      <c r="E73" s="18">
        <f t="shared" si="49"/>
        <v>0</v>
      </c>
      <c r="F73" s="19">
        <v>3689872800</v>
      </c>
      <c r="G73" s="19">
        <v>3628943200</v>
      </c>
      <c r="H73" s="18">
        <f t="shared" si="50"/>
        <v>0</v>
      </c>
      <c r="I73" s="18">
        <f t="shared" si="51"/>
        <v>0</v>
      </c>
      <c r="J73" s="19">
        <v>3628943200</v>
      </c>
    </row>
    <row r="74" spans="1:10" ht="15.75" outlineLevel="2" x14ac:dyDescent="0.2">
      <c r="A74" s="4" t="s">
        <v>115</v>
      </c>
      <c r="B74" s="5" t="s">
        <v>54</v>
      </c>
      <c r="C74" s="19">
        <v>96031800</v>
      </c>
      <c r="D74" s="18">
        <f t="shared" si="48"/>
        <v>0</v>
      </c>
      <c r="E74" s="18">
        <f t="shared" si="49"/>
        <v>0</v>
      </c>
      <c r="F74" s="19">
        <v>96031800</v>
      </c>
      <c r="G74" s="19">
        <v>97693300</v>
      </c>
      <c r="H74" s="18">
        <f t="shared" si="50"/>
        <v>0</v>
      </c>
      <c r="I74" s="18">
        <f t="shared" si="51"/>
        <v>0</v>
      </c>
      <c r="J74" s="19">
        <v>97693300</v>
      </c>
    </row>
    <row r="75" spans="1:10" ht="31.5" hidden="1" outlineLevel="2" x14ac:dyDescent="0.2">
      <c r="A75" s="4" t="s">
        <v>55</v>
      </c>
      <c r="B75" s="5" t="s">
        <v>56</v>
      </c>
      <c r="C75" s="19"/>
      <c r="D75" s="18">
        <f t="shared" si="48"/>
        <v>0</v>
      </c>
      <c r="E75" s="18" t="e">
        <f t="shared" si="49"/>
        <v>#DIV/0!</v>
      </c>
      <c r="F75" s="19"/>
      <c r="G75" s="19"/>
      <c r="H75" s="18">
        <f t="shared" si="50"/>
        <v>0</v>
      </c>
      <c r="I75" s="18" t="e">
        <f t="shared" si="51"/>
        <v>#DIV/0!</v>
      </c>
      <c r="J75" s="19"/>
    </row>
    <row r="76" spans="1:10" ht="15.75" hidden="1" outlineLevel="2" x14ac:dyDescent="0.2">
      <c r="A76" s="4" t="s">
        <v>143</v>
      </c>
      <c r="B76" s="5" t="s">
        <v>144</v>
      </c>
      <c r="C76" s="19"/>
      <c r="D76" s="18">
        <f t="shared" si="48"/>
        <v>0</v>
      </c>
      <c r="E76" s="18" t="e">
        <f t="shared" si="49"/>
        <v>#DIV/0!</v>
      </c>
      <c r="F76" s="19"/>
      <c r="G76" s="19"/>
      <c r="H76" s="18">
        <f t="shared" si="50"/>
        <v>0</v>
      </c>
      <c r="I76" s="18" t="e">
        <f t="shared" si="51"/>
        <v>#DIV/0!</v>
      </c>
      <c r="J76" s="19"/>
    </row>
    <row r="77" spans="1:10" ht="31.5" hidden="1" outlineLevel="2" x14ac:dyDescent="0.2">
      <c r="A77" s="4" t="s">
        <v>118</v>
      </c>
      <c r="B77" s="5" t="s">
        <v>119</v>
      </c>
      <c r="C77" s="19"/>
      <c r="D77" s="18">
        <f t="shared" si="48"/>
        <v>0</v>
      </c>
      <c r="E77" s="18" t="e">
        <f t="shared" si="49"/>
        <v>#DIV/0!</v>
      </c>
      <c r="F77" s="19"/>
      <c r="G77" s="19"/>
      <c r="H77" s="18">
        <f t="shared" si="50"/>
        <v>0</v>
      </c>
      <c r="I77" s="18" t="e">
        <f t="shared" si="51"/>
        <v>#DIV/0!</v>
      </c>
      <c r="J77" s="19"/>
    </row>
    <row r="78" spans="1:10" ht="31.5" hidden="1" outlineLevel="2" x14ac:dyDescent="0.2">
      <c r="A78" s="4" t="s">
        <v>116</v>
      </c>
      <c r="B78" s="5" t="s">
        <v>117</v>
      </c>
      <c r="C78" s="19"/>
      <c r="D78" s="18">
        <f t="shared" si="48"/>
        <v>0</v>
      </c>
      <c r="E78" s="18" t="e">
        <f t="shared" si="49"/>
        <v>#DIV/0!</v>
      </c>
      <c r="F78" s="19"/>
      <c r="G78" s="19"/>
      <c r="H78" s="18">
        <f t="shared" si="50"/>
        <v>0</v>
      </c>
      <c r="I78" s="18" t="e">
        <f t="shared" si="51"/>
        <v>#DIV/0!</v>
      </c>
      <c r="J78" s="19"/>
    </row>
    <row r="79" spans="1:10" ht="15.75" x14ac:dyDescent="0.2">
      <c r="A79" s="15"/>
      <c r="B79" s="11" t="s">
        <v>57</v>
      </c>
      <c r="C79" s="21">
        <f>C5+C70</f>
        <v>10977460570</v>
      </c>
      <c r="D79" s="18">
        <f t="shared" si="48"/>
        <v>624437600</v>
      </c>
      <c r="E79" s="18">
        <f t="shared" si="49"/>
        <v>5.6883611288617146</v>
      </c>
      <c r="F79" s="21">
        <f>F5+F70</f>
        <v>11601898170</v>
      </c>
      <c r="G79" s="21">
        <f>G5+G70</f>
        <v>8347293470</v>
      </c>
      <c r="H79" s="18">
        <f t="shared" si="50"/>
        <v>0</v>
      </c>
      <c r="I79" s="18">
        <f t="shared" si="51"/>
        <v>0</v>
      </c>
      <c r="J79" s="21">
        <f>J5+J70</f>
        <v>8347293470</v>
      </c>
    </row>
  </sheetData>
  <mergeCells count="1">
    <mergeCell ref="A2:B2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2021-12-03T03:52:16Z</cp:lastPrinted>
  <dcterms:created xsi:type="dcterms:W3CDTF">2019-11-01T04:08:00Z</dcterms:created>
  <dcterms:modified xsi:type="dcterms:W3CDTF">2022-06-28T10:54:55Z</dcterms:modified>
</cp:coreProperties>
</file>