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K:\2022 исполнение бюджета\Отчет за 1 квартал\На сайт\"/>
    </mc:Choice>
  </mc:AlternateContent>
  <bookViews>
    <workbookView xWindow="0" yWindow="0" windowWidth="22950" windowHeight="7425"/>
  </bookViews>
  <sheets>
    <sheet name="2022" sheetId="5" r:id="rId1"/>
  </sheets>
  <calcPr calcId="162913"/>
</workbook>
</file>

<file path=xl/calcChain.xml><?xml version="1.0" encoding="utf-8"?>
<calcChain xmlns="http://schemas.openxmlformats.org/spreadsheetml/2006/main">
  <c r="F81" i="5" l="1"/>
  <c r="G81" i="5"/>
  <c r="H81" i="5"/>
  <c r="I81" i="5"/>
  <c r="J81" i="5"/>
  <c r="K81" i="5"/>
  <c r="K84" i="5"/>
  <c r="J84" i="5"/>
  <c r="I84" i="5"/>
  <c r="H84" i="5"/>
  <c r="G84" i="5"/>
  <c r="F84" i="5"/>
  <c r="F86" i="5"/>
  <c r="G86" i="5"/>
  <c r="H86" i="5"/>
  <c r="I86" i="5"/>
  <c r="J86" i="5"/>
  <c r="K86" i="5"/>
  <c r="F101" i="5"/>
  <c r="G101" i="5"/>
  <c r="H101" i="5"/>
  <c r="I101" i="5"/>
  <c r="J101" i="5"/>
  <c r="K101" i="5"/>
  <c r="F137" i="5"/>
  <c r="G137" i="5"/>
  <c r="H137" i="5"/>
  <c r="I137" i="5"/>
  <c r="J137" i="5"/>
  <c r="K137" i="5"/>
  <c r="C133" i="5"/>
  <c r="D133" i="5"/>
  <c r="E133" i="5"/>
  <c r="B133" i="5"/>
  <c r="C83" i="5"/>
  <c r="D83" i="5"/>
  <c r="E83" i="5"/>
  <c r="B83" i="5"/>
  <c r="F50" i="5"/>
  <c r="B28" i="5"/>
  <c r="K9" i="5"/>
  <c r="J9" i="5"/>
  <c r="I9" i="5"/>
  <c r="H9" i="5"/>
  <c r="G9" i="5"/>
  <c r="F9" i="5"/>
  <c r="K140" i="5" l="1"/>
  <c r="J140" i="5"/>
  <c r="I140" i="5"/>
  <c r="H140" i="5"/>
  <c r="G140" i="5"/>
  <c r="F140" i="5"/>
  <c r="K139" i="5"/>
  <c r="J139" i="5"/>
  <c r="I139" i="5"/>
  <c r="H139" i="5"/>
  <c r="G139" i="5"/>
  <c r="F139" i="5"/>
  <c r="E138" i="5"/>
  <c r="D138" i="5"/>
  <c r="C138" i="5"/>
  <c r="B138" i="5"/>
  <c r="F138" i="5" s="1"/>
  <c r="K136" i="5"/>
  <c r="J136" i="5"/>
  <c r="H136" i="5"/>
  <c r="G136" i="5"/>
  <c r="F136" i="5"/>
  <c r="I136" i="5"/>
  <c r="K135" i="5"/>
  <c r="J135" i="5"/>
  <c r="H135" i="5"/>
  <c r="G135" i="5"/>
  <c r="F135" i="5"/>
  <c r="I135" i="5"/>
  <c r="K134" i="5"/>
  <c r="J134" i="5"/>
  <c r="H134" i="5"/>
  <c r="G134" i="5"/>
  <c r="I134" i="5"/>
  <c r="K132" i="5"/>
  <c r="J132" i="5"/>
  <c r="I132" i="5"/>
  <c r="H132" i="5"/>
  <c r="G132" i="5"/>
  <c r="F132" i="5"/>
  <c r="E131" i="5"/>
  <c r="D131" i="5"/>
  <c r="C131" i="5"/>
  <c r="B131" i="5"/>
  <c r="K130" i="5"/>
  <c r="J130" i="5"/>
  <c r="I130" i="5"/>
  <c r="H130" i="5"/>
  <c r="G130" i="5"/>
  <c r="F130" i="5"/>
  <c r="K129" i="5"/>
  <c r="J129" i="5"/>
  <c r="I129" i="5"/>
  <c r="H129" i="5"/>
  <c r="G129" i="5"/>
  <c r="F129" i="5"/>
  <c r="K128" i="5"/>
  <c r="J128" i="5"/>
  <c r="I128" i="5"/>
  <c r="H128" i="5"/>
  <c r="G128" i="5"/>
  <c r="F128" i="5"/>
  <c r="E127" i="5"/>
  <c r="D127" i="5"/>
  <c r="C127" i="5"/>
  <c r="B127" i="5"/>
  <c r="K125" i="5"/>
  <c r="J125" i="5"/>
  <c r="I125" i="5"/>
  <c r="H125" i="5"/>
  <c r="G125" i="5"/>
  <c r="F125" i="5"/>
  <c r="K124" i="5"/>
  <c r="J124" i="5"/>
  <c r="I124" i="5"/>
  <c r="H124" i="5"/>
  <c r="G124" i="5"/>
  <c r="F124" i="5"/>
  <c r="E123" i="5"/>
  <c r="D123" i="5"/>
  <c r="C123" i="5"/>
  <c r="B123" i="5"/>
  <c r="K122" i="5"/>
  <c r="J122" i="5"/>
  <c r="I122" i="5"/>
  <c r="H122" i="5"/>
  <c r="G122" i="5"/>
  <c r="F122" i="5"/>
  <c r="E121" i="5"/>
  <c r="D121" i="5"/>
  <c r="C121" i="5"/>
  <c r="B121" i="5"/>
  <c r="K120" i="5"/>
  <c r="J120" i="5"/>
  <c r="I120" i="5"/>
  <c r="H120" i="5"/>
  <c r="G120" i="5"/>
  <c r="F120" i="5"/>
  <c r="E119" i="5"/>
  <c r="D119" i="5"/>
  <c r="C119" i="5"/>
  <c r="B119" i="5"/>
  <c r="K117" i="5"/>
  <c r="J117" i="5"/>
  <c r="I117" i="5"/>
  <c r="H117" i="5"/>
  <c r="G117" i="5"/>
  <c r="F117" i="5"/>
  <c r="K116" i="5"/>
  <c r="J116" i="5"/>
  <c r="I116" i="5"/>
  <c r="H116" i="5"/>
  <c r="G116" i="5"/>
  <c r="F116" i="5"/>
  <c r="E115" i="5"/>
  <c r="D115" i="5"/>
  <c r="C115" i="5"/>
  <c r="B115" i="5"/>
  <c r="K114" i="5"/>
  <c r="J114" i="5"/>
  <c r="I114" i="5"/>
  <c r="H114" i="5"/>
  <c r="G114" i="5"/>
  <c r="F114" i="5"/>
  <c r="K113" i="5"/>
  <c r="J113" i="5"/>
  <c r="I113" i="5"/>
  <c r="H113" i="5"/>
  <c r="G113" i="5"/>
  <c r="F113" i="5"/>
  <c r="E112" i="5"/>
  <c r="D112" i="5"/>
  <c r="C112" i="5"/>
  <c r="B112" i="5"/>
  <c r="K111" i="5"/>
  <c r="J111" i="5"/>
  <c r="I111" i="5"/>
  <c r="H111" i="5"/>
  <c r="G111" i="5"/>
  <c r="F111" i="5"/>
  <c r="E110" i="5"/>
  <c r="D110" i="5"/>
  <c r="C110" i="5"/>
  <c r="B110" i="5"/>
  <c r="K108" i="5"/>
  <c r="J108" i="5"/>
  <c r="I108" i="5"/>
  <c r="H108" i="5"/>
  <c r="G108" i="5"/>
  <c r="F108" i="5"/>
  <c r="K107" i="5"/>
  <c r="J107" i="5"/>
  <c r="I107" i="5"/>
  <c r="H107" i="5"/>
  <c r="G107" i="5"/>
  <c r="F107" i="5"/>
  <c r="E106" i="5"/>
  <c r="D106" i="5"/>
  <c r="C106" i="5"/>
  <c r="B106" i="5"/>
  <c r="K105" i="5"/>
  <c r="J105" i="5"/>
  <c r="I105" i="5"/>
  <c r="H105" i="5"/>
  <c r="G105" i="5"/>
  <c r="F105" i="5"/>
  <c r="E104" i="5"/>
  <c r="D104" i="5"/>
  <c r="C104" i="5"/>
  <c r="B104" i="5"/>
  <c r="K103" i="5"/>
  <c r="J103" i="5"/>
  <c r="I103" i="5"/>
  <c r="H103" i="5"/>
  <c r="G103" i="5"/>
  <c r="F103" i="5"/>
  <c r="E102" i="5"/>
  <c r="D102" i="5"/>
  <c r="C102" i="5"/>
  <c r="B102" i="5"/>
  <c r="K100" i="5"/>
  <c r="J100" i="5"/>
  <c r="H100" i="5"/>
  <c r="G100" i="5"/>
  <c r="F100" i="5"/>
  <c r="B99" i="5"/>
  <c r="E99" i="5"/>
  <c r="D99" i="5"/>
  <c r="C99" i="5"/>
  <c r="K97" i="5"/>
  <c r="J97" i="5"/>
  <c r="I97" i="5"/>
  <c r="H97" i="5"/>
  <c r="G97" i="5"/>
  <c r="F97" i="5"/>
  <c r="K96" i="5"/>
  <c r="J96" i="5"/>
  <c r="I96" i="5"/>
  <c r="H96" i="5"/>
  <c r="G96" i="5"/>
  <c r="F96" i="5"/>
  <c r="K95" i="5"/>
  <c r="J95" i="5"/>
  <c r="I95" i="5"/>
  <c r="H95" i="5"/>
  <c r="G95" i="5"/>
  <c r="F95" i="5"/>
  <c r="K94" i="5"/>
  <c r="J94" i="5"/>
  <c r="I94" i="5"/>
  <c r="H94" i="5"/>
  <c r="G94" i="5"/>
  <c r="F94" i="5"/>
  <c r="K93" i="5"/>
  <c r="J93" i="5"/>
  <c r="I93" i="5"/>
  <c r="H93" i="5"/>
  <c r="G93" i="5"/>
  <c r="F93" i="5"/>
  <c r="K92" i="5"/>
  <c r="J92" i="5"/>
  <c r="I92" i="5"/>
  <c r="H92" i="5"/>
  <c r="G92" i="5"/>
  <c r="F92" i="5"/>
  <c r="K91" i="5"/>
  <c r="J91" i="5"/>
  <c r="I91" i="5"/>
  <c r="H91" i="5"/>
  <c r="G91" i="5"/>
  <c r="F91" i="5"/>
  <c r="E90" i="5"/>
  <c r="D90" i="5"/>
  <c r="C90" i="5"/>
  <c r="B90" i="5"/>
  <c r="K89" i="5"/>
  <c r="J89" i="5"/>
  <c r="I89" i="5"/>
  <c r="H89" i="5"/>
  <c r="G89" i="5"/>
  <c r="F89" i="5"/>
  <c r="E88" i="5"/>
  <c r="D88" i="5"/>
  <c r="C88" i="5"/>
  <c r="B88" i="5"/>
  <c r="K85" i="5"/>
  <c r="J85" i="5"/>
  <c r="I85" i="5"/>
  <c r="H85" i="5"/>
  <c r="G85" i="5"/>
  <c r="F85" i="5"/>
  <c r="H83" i="5"/>
  <c r="K82" i="5"/>
  <c r="J82" i="5"/>
  <c r="I82" i="5"/>
  <c r="H82" i="5"/>
  <c r="G82" i="5"/>
  <c r="F82" i="5"/>
  <c r="K80" i="5"/>
  <c r="J80" i="5"/>
  <c r="I80" i="5"/>
  <c r="H80" i="5"/>
  <c r="G80" i="5"/>
  <c r="E79" i="5"/>
  <c r="D79" i="5"/>
  <c r="C79" i="5"/>
  <c r="K77" i="5"/>
  <c r="J77" i="5"/>
  <c r="I77" i="5"/>
  <c r="H77" i="5"/>
  <c r="G77" i="5"/>
  <c r="F77" i="5"/>
  <c r="E76" i="5"/>
  <c r="D76" i="5"/>
  <c r="C76" i="5"/>
  <c r="B76" i="5"/>
  <c r="K75" i="5"/>
  <c r="J75" i="5"/>
  <c r="I75" i="5"/>
  <c r="H75" i="5"/>
  <c r="G75" i="5"/>
  <c r="F75" i="5"/>
  <c r="E74" i="5"/>
  <c r="D74" i="5"/>
  <c r="C74" i="5"/>
  <c r="B74" i="5"/>
  <c r="K73" i="5"/>
  <c r="J73" i="5"/>
  <c r="I73" i="5"/>
  <c r="H73" i="5"/>
  <c r="G73" i="5"/>
  <c r="F73" i="5"/>
  <c r="K72" i="5"/>
  <c r="J72" i="5"/>
  <c r="I72" i="5"/>
  <c r="H72" i="5"/>
  <c r="G72" i="5"/>
  <c r="F72" i="5"/>
  <c r="E71" i="5"/>
  <c r="D71" i="5"/>
  <c r="C71" i="5"/>
  <c r="B71" i="5"/>
  <c r="K70" i="5"/>
  <c r="J70" i="5"/>
  <c r="I70" i="5"/>
  <c r="H70" i="5"/>
  <c r="G70" i="5"/>
  <c r="F70" i="5"/>
  <c r="K69" i="5"/>
  <c r="J69" i="5"/>
  <c r="I69" i="5"/>
  <c r="H69" i="5"/>
  <c r="G69" i="5"/>
  <c r="F69" i="5"/>
  <c r="K68" i="5"/>
  <c r="J68" i="5"/>
  <c r="I68" i="5"/>
  <c r="H68" i="5"/>
  <c r="G68" i="5"/>
  <c r="F68" i="5"/>
  <c r="K67" i="5"/>
  <c r="J67" i="5"/>
  <c r="I67" i="5"/>
  <c r="H67" i="5"/>
  <c r="G67" i="5"/>
  <c r="F67" i="5"/>
  <c r="K66" i="5"/>
  <c r="J66" i="5"/>
  <c r="I66" i="5"/>
  <c r="H66" i="5"/>
  <c r="G66" i="5"/>
  <c r="F66" i="5"/>
  <c r="E65" i="5"/>
  <c r="D65" i="5"/>
  <c r="C65" i="5"/>
  <c r="B65" i="5"/>
  <c r="K64" i="5"/>
  <c r="J64" i="5"/>
  <c r="I64" i="5"/>
  <c r="H64" i="5"/>
  <c r="G64" i="5"/>
  <c r="F64" i="5"/>
  <c r="K63" i="5"/>
  <c r="J63" i="5"/>
  <c r="I63" i="5"/>
  <c r="H63" i="5"/>
  <c r="G63" i="5"/>
  <c r="F63" i="5"/>
  <c r="E62" i="5"/>
  <c r="D62" i="5"/>
  <c r="C62" i="5"/>
  <c r="B62" i="5"/>
  <c r="K61" i="5"/>
  <c r="J61" i="5"/>
  <c r="I61" i="5"/>
  <c r="H61" i="5"/>
  <c r="G61" i="5"/>
  <c r="F61" i="5"/>
  <c r="K60" i="5"/>
  <c r="J60" i="5"/>
  <c r="I60" i="5"/>
  <c r="H60" i="5"/>
  <c r="G60" i="5"/>
  <c r="F60" i="5"/>
  <c r="E59" i="5"/>
  <c r="D59" i="5"/>
  <c r="C59" i="5"/>
  <c r="B59" i="5"/>
  <c r="K57" i="5"/>
  <c r="J57" i="5"/>
  <c r="I57" i="5"/>
  <c r="H57" i="5"/>
  <c r="G57" i="5"/>
  <c r="F57" i="5"/>
  <c r="E56" i="5"/>
  <c r="D56" i="5"/>
  <c r="C56" i="5"/>
  <c r="B56" i="5"/>
  <c r="K55" i="5"/>
  <c r="J55" i="5"/>
  <c r="I55" i="5"/>
  <c r="H55" i="5"/>
  <c r="G55" i="5"/>
  <c r="F55" i="5"/>
  <c r="K54" i="5"/>
  <c r="J54" i="5"/>
  <c r="I54" i="5"/>
  <c r="H54" i="5"/>
  <c r="G54" i="5"/>
  <c r="F54" i="5"/>
  <c r="E53" i="5"/>
  <c r="D53" i="5"/>
  <c r="C53" i="5"/>
  <c r="B53" i="5"/>
  <c r="K52" i="5"/>
  <c r="J52" i="5"/>
  <c r="I52" i="5"/>
  <c r="H52" i="5"/>
  <c r="G52" i="5"/>
  <c r="F52" i="5"/>
  <c r="E51" i="5"/>
  <c r="D51" i="5"/>
  <c r="C51" i="5"/>
  <c r="B51" i="5"/>
  <c r="K49" i="5"/>
  <c r="J49" i="5"/>
  <c r="I49" i="5"/>
  <c r="H49" i="5"/>
  <c r="G49" i="5"/>
  <c r="F49" i="5"/>
  <c r="K48" i="5"/>
  <c r="J48" i="5"/>
  <c r="I48" i="5"/>
  <c r="H48" i="5"/>
  <c r="G48" i="5"/>
  <c r="F48" i="5"/>
  <c r="E47" i="5"/>
  <c r="D47" i="5"/>
  <c r="C47" i="5"/>
  <c r="B47" i="5"/>
  <c r="K45" i="5"/>
  <c r="J45" i="5"/>
  <c r="I45" i="5"/>
  <c r="H45" i="5"/>
  <c r="G45" i="5"/>
  <c r="F45" i="5"/>
  <c r="E44" i="5"/>
  <c r="D44" i="5"/>
  <c r="C44" i="5"/>
  <c r="B44" i="5"/>
  <c r="K43" i="5"/>
  <c r="J43" i="5"/>
  <c r="I43" i="5"/>
  <c r="H43" i="5"/>
  <c r="G43" i="5"/>
  <c r="F43" i="5"/>
  <c r="K42" i="5"/>
  <c r="J42" i="5"/>
  <c r="I42" i="5"/>
  <c r="H42" i="5"/>
  <c r="G42" i="5"/>
  <c r="F42" i="5"/>
  <c r="E41" i="5"/>
  <c r="D41" i="5"/>
  <c r="C41" i="5"/>
  <c r="B41" i="5"/>
  <c r="K40" i="5"/>
  <c r="J40" i="5"/>
  <c r="I40" i="5"/>
  <c r="H40" i="5"/>
  <c r="G40" i="5"/>
  <c r="F40" i="5"/>
  <c r="K39" i="5"/>
  <c r="J39" i="5"/>
  <c r="I39" i="5"/>
  <c r="H39" i="5"/>
  <c r="G39" i="5"/>
  <c r="F39" i="5"/>
  <c r="E38" i="5"/>
  <c r="D38" i="5"/>
  <c r="C38" i="5"/>
  <c r="B38" i="5"/>
  <c r="K36" i="5"/>
  <c r="J36" i="5"/>
  <c r="I36" i="5"/>
  <c r="H36" i="5"/>
  <c r="G36" i="5"/>
  <c r="F36" i="5"/>
  <c r="E35" i="5"/>
  <c r="D35" i="5"/>
  <c r="C35" i="5"/>
  <c r="B35" i="5"/>
  <c r="K34" i="5"/>
  <c r="J34" i="5"/>
  <c r="I34" i="5"/>
  <c r="H34" i="5"/>
  <c r="G34" i="5"/>
  <c r="F34" i="5"/>
  <c r="K33" i="5"/>
  <c r="J33" i="5"/>
  <c r="I33" i="5"/>
  <c r="H33" i="5"/>
  <c r="G33" i="5"/>
  <c r="F33" i="5"/>
  <c r="K32" i="5"/>
  <c r="J32" i="5"/>
  <c r="I32" i="5"/>
  <c r="H32" i="5"/>
  <c r="G32" i="5"/>
  <c r="F32" i="5"/>
  <c r="E31" i="5"/>
  <c r="D31" i="5"/>
  <c r="C31" i="5"/>
  <c r="B31" i="5"/>
  <c r="K29" i="5"/>
  <c r="J29" i="5"/>
  <c r="I29" i="5"/>
  <c r="H29" i="5"/>
  <c r="G29" i="5"/>
  <c r="F29" i="5"/>
  <c r="E28" i="5"/>
  <c r="D28" i="5"/>
  <c r="C28" i="5"/>
  <c r="K27" i="5"/>
  <c r="J27" i="5"/>
  <c r="I27" i="5"/>
  <c r="H27" i="5"/>
  <c r="G27" i="5"/>
  <c r="F27" i="5"/>
  <c r="E26" i="5"/>
  <c r="D26" i="5"/>
  <c r="C26" i="5"/>
  <c r="B26" i="5"/>
  <c r="K25" i="5"/>
  <c r="J25" i="5"/>
  <c r="I25" i="5"/>
  <c r="H25" i="5"/>
  <c r="G25" i="5"/>
  <c r="F25" i="5"/>
  <c r="K24" i="5"/>
  <c r="J24" i="5"/>
  <c r="I24" i="5"/>
  <c r="H24" i="5"/>
  <c r="G24" i="5"/>
  <c r="F24" i="5"/>
  <c r="K23" i="5"/>
  <c r="J23" i="5"/>
  <c r="I23" i="5"/>
  <c r="H23" i="5"/>
  <c r="G23" i="5"/>
  <c r="F23" i="5"/>
  <c r="E22" i="5"/>
  <c r="D22" i="5"/>
  <c r="C22" i="5"/>
  <c r="B22" i="5"/>
  <c r="K20" i="5"/>
  <c r="J20" i="5"/>
  <c r="I20" i="5"/>
  <c r="H20" i="5"/>
  <c r="G20" i="5"/>
  <c r="F20" i="5"/>
  <c r="E19" i="5"/>
  <c r="D19" i="5"/>
  <c r="C19" i="5"/>
  <c r="B19" i="5"/>
  <c r="K18" i="5"/>
  <c r="J18" i="5"/>
  <c r="I18" i="5"/>
  <c r="H18" i="5"/>
  <c r="G18" i="5"/>
  <c r="F18" i="5"/>
  <c r="E17" i="5"/>
  <c r="D17" i="5"/>
  <c r="C17" i="5"/>
  <c r="B17" i="5"/>
  <c r="K16" i="5"/>
  <c r="J16" i="5"/>
  <c r="I16" i="5"/>
  <c r="H16" i="5"/>
  <c r="G16" i="5"/>
  <c r="F16" i="5"/>
  <c r="E15" i="5"/>
  <c r="D15" i="5"/>
  <c r="C15" i="5"/>
  <c r="B15" i="5"/>
  <c r="K14" i="5"/>
  <c r="J14" i="5"/>
  <c r="I14" i="5"/>
  <c r="H14" i="5"/>
  <c r="G14" i="5"/>
  <c r="F14" i="5"/>
  <c r="E13" i="5"/>
  <c r="D13" i="5"/>
  <c r="C13" i="5"/>
  <c r="B13" i="5"/>
  <c r="K12" i="5"/>
  <c r="J12" i="5"/>
  <c r="I12" i="5"/>
  <c r="H12" i="5"/>
  <c r="G12" i="5"/>
  <c r="E11" i="5"/>
  <c r="D11" i="5"/>
  <c r="C11" i="5"/>
  <c r="B11" i="5"/>
  <c r="K10" i="5"/>
  <c r="J10" i="5"/>
  <c r="I10" i="5"/>
  <c r="H10" i="5"/>
  <c r="G10" i="5"/>
  <c r="K8" i="5"/>
  <c r="J8" i="5"/>
  <c r="I8" i="5"/>
  <c r="H8" i="5"/>
  <c r="G8" i="5"/>
  <c r="F8" i="5"/>
  <c r="E7" i="5"/>
  <c r="D7" i="5"/>
  <c r="C7" i="5"/>
  <c r="B7" i="5"/>
  <c r="F104" i="5" l="1"/>
  <c r="K106" i="5"/>
  <c r="G131" i="5"/>
  <c r="E87" i="5"/>
  <c r="H110" i="5"/>
  <c r="C87" i="5"/>
  <c r="K47" i="5"/>
  <c r="E78" i="5"/>
  <c r="H62" i="5"/>
  <c r="H59" i="5"/>
  <c r="H11" i="5"/>
  <c r="H26" i="5"/>
  <c r="E21" i="5"/>
  <c r="J44" i="5"/>
  <c r="J38" i="5"/>
  <c r="I17" i="5"/>
  <c r="I28" i="5"/>
  <c r="G62" i="5"/>
  <c r="G83" i="5"/>
  <c r="G110" i="5"/>
  <c r="J112" i="5"/>
  <c r="E126" i="5"/>
  <c r="I7" i="5"/>
  <c r="I31" i="5"/>
  <c r="H22" i="5"/>
  <c r="H79" i="5"/>
  <c r="I83" i="5"/>
  <c r="I90" i="5"/>
  <c r="G104" i="5"/>
  <c r="F131" i="5"/>
  <c r="K133" i="5"/>
  <c r="G138" i="5"/>
  <c r="H35" i="5"/>
  <c r="G90" i="5"/>
  <c r="K104" i="5"/>
  <c r="D118" i="5"/>
  <c r="J127" i="5"/>
  <c r="J133" i="5"/>
  <c r="H138" i="5"/>
  <c r="K22" i="5"/>
  <c r="K41" i="5"/>
  <c r="J19" i="5"/>
  <c r="K26" i="5"/>
  <c r="I35" i="5"/>
  <c r="K71" i="5"/>
  <c r="H88" i="5"/>
  <c r="K115" i="5"/>
  <c r="H15" i="5"/>
  <c r="H7" i="5"/>
  <c r="F102" i="5"/>
  <c r="G127" i="5"/>
  <c r="I11" i="5"/>
  <c r="I15" i="5"/>
  <c r="G19" i="5"/>
  <c r="F22" i="5"/>
  <c r="J22" i="5"/>
  <c r="F26" i="5"/>
  <c r="J28" i="5"/>
  <c r="G41" i="5"/>
  <c r="H51" i="5"/>
  <c r="F59" i="5"/>
  <c r="J65" i="5"/>
  <c r="K76" i="5"/>
  <c r="I88" i="5"/>
  <c r="F110" i="5"/>
  <c r="K131" i="5"/>
  <c r="D21" i="5"/>
  <c r="F13" i="5"/>
  <c r="F19" i="5"/>
  <c r="F41" i="5"/>
  <c r="K123" i="5"/>
  <c r="F127" i="5"/>
  <c r="B6" i="5"/>
  <c r="H13" i="5"/>
  <c r="H17" i="5"/>
  <c r="H19" i="5"/>
  <c r="G22" i="5"/>
  <c r="J26" i="5"/>
  <c r="K28" i="5"/>
  <c r="H31" i="5"/>
  <c r="H41" i="5"/>
  <c r="I47" i="5"/>
  <c r="K53" i="5"/>
  <c r="G88" i="5"/>
  <c r="K102" i="5"/>
  <c r="H104" i="5"/>
  <c r="G106" i="5"/>
  <c r="G123" i="5"/>
  <c r="H127" i="5"/>
  <c r="J74" i="5"/>
  <c r="I138" i="5"/>
  <c r="G133" i="5"/>
  <c r="C126" i="5"/>
  <c r="J131" i="5"/>
  <c r="B126" i="5"/>
  <c r="F123" i="5"/>
  <c r="I123" i="5"/>
  <c r="J123" i="5"/>
  <c r="H123" i="5"/>
  <c r="B118" i="5"/>
  <c r="C118" i="5"/>
  <c r="F121" i="5"/>
  <c r="J119" i="5"/>
  <c r="F115" i="5"/>
  <c r="G112" i="5"/>
  <c r="C109" i="5"/>
  <c r="H112" i="5"/>
  <c r="E109" i="5"/>
  <c r="F112" i="5"/>
  <c r="B109" i="5"/>
  <c r="J110" i="5"/>
  <c r="J106" i="5"/>
  <c r="F106" i="5"/>
  <c r="F99" i="5"/>
  <c r="B87" i="5"/>
  <c r="K88" i="5"/>
  <c r="C78" i="5"/>
  <c r="G78" i="5" s="1"/>
  <c r="F76" i="5"/>
  <c r="I76" i="5"/>
  <c r="G76" i="5"/>
  <c r="J76" i="5"/>
  <c r="H76" i="5"/>
  <c r="F71" i="5"/>
  <c r="H71" i="5"/>
  <c r="G71" i="5"/>
  <c r="K65" i="5"/>
  <c r="H65" i="5"/>
  <c r="F65" i="5"/>
  <c r="G65" i="5"/>
  <c r="J62" i="5"/>
  <c r="K62" i="5"/>
  <c r="C58" i="5"/>
  <c r="F62" i="5"/>
  <c r="I62" i="5"/>
  <c r="B58" i="5"/>
  <c r="J56" i="5"/>
  <c r="F56" i="5"/>
  <c r="F53" i="5"/>
  <c r="J53" i="5"/>
  <c r="H53" i="5"/>
  <c r="I51" i="5"/>
  <c r="G51" i="5"/>
  <c r="F47" i="5"/>
  <c r="G47" i="5"/>
  <c r="C37" i="5"/>
  <c r="J41" i="5"/>
  <c r="F38" i="5"/>
  <c r="B37" i="5"/>
  <c r="D30" i="5"/>
  <c r="F35" i="5"/>
  <c r="E30" i="5"/>
  <c r="G35" i="5"/>
  <c r="J35" i="5"/>
  <c r="K35" i="5"/>
  <c r="F31" i="5"/>
  <c r="B30" i="5"/>
  <c r="G31" i="5"/>
  <c r="K31" i="5"/>
  <c r="F28" i="5"/>
  <c r="G28" i="5"/>
  <c r="C21" i="5"/>
  <c r="J21" i="5" s="1"/>
  <c r="B21" i="5"/>
  <c r="I19" i="5"/>
  <c r="K19" i="5"/>
  <c r="F17" i="5"/>
  <c r="F15" i="5"/>
  <c r="I13" i="5"/>
  <c r="D6" i="5"/>
  <c r="F11" i="5"/>
  <c r="E6" i="5"/>
  <c r="J7" i="5"/>
  <c r="G13" i="5"/>
  <c r="G17" i="5"/>
  <c r="G26" i="5"/>
  <c r="C30" i="5"/>
  <c r="G30" i="5" s="1"/>
  <c r="J31" i="5"/>
  <c r="K44" i="5"/>
  <c r="E58" i="5"/>
  <c r="B98" i="5"/>
  <c r="D98" i="5"/>
  <c r="H99" i="5"/>
  <c r="K112" i="5"/>
  <c r="F119" i="5"/>
  <c r="F51" i="5"/>
  <c r="F7" i="5"/>
  <c r="K7" i="5"/>
  <c r="G11" i="5"/>
  <c r="G15" i="5"/>
  <c r="C6" i="5"/>
  <c r="G7" i="5"/>
  <c r="I22" i="5"/>
  <c r="H28" i="5"/>
  <c r="I41" i="5"/>
  <c r="F44" i="5"/>
  <c r="I44" i="5"/>
  <c r="B46" i="5"/>
  <c r="G79" i="5"/>
  <c r="G87" i="5"/>
  <c r="J88" i="5"/>
  <c r="H90" i="5"/>
  <c r="D87" i="5"/>
  <c r="H87" i="5" s="1"/>
  <c r="K99" i="5"/>
  <c r="E98" i="5"/>
  <c r="J99" i="5"/>
  <c r="I99" i="5"/>
  <c r="H102" i="5"/>
  <c r="K11" i="5"/>
  <c r="J11" i="5"/>
  <c r="K13" i="5"/>
  <c r="J13" i="5"/>
  <c r="K15" i="5"/>
  <c r="J15" i="5"/>
  <c r="K17" i="5"/>
  <c r="J17" i="5"/>
  <c r="D46" i="5"/>
  <c r="C46" i="5"/>
  <c r="J47" i="5"/>
  <c r="H47" i="5"/>
  <c r="G53" i="5"/>
  <c r="G59" i="5"/>
  <c r="H74" i="5"/>
  <c r="J87" i="5"/>
  <c r="I100" i="5"/>
  <c r="G102" i="5"/>
  <c r="C98" i="5"/>
  <c r="K121" i="5"/>
  <c r="J121" i="5"/>
  <c r="I121" i="5"/>
  <c r="K38" i="5"/>
  <c r="E37" i="5"/>
  <c r="I38" i="5"/>
  <c r="H38" i="5"/>
  <c r="H44" i="5"/>
  <c r="D37" i="5"/>
  <c r="K56" i="5"/>
  <c r="I56" i="5"/>
  <c r="H56" i="5"/>
  <c r="E46" i="5"/>
  <c r="K74" i="5"/>
  <c r="I74" i="5"/>
  <c r="G38" i="5"/>
  <c r="G56" i="5"/>
  <c r="D58" i="5"/>
  <c r="K59" i="5"/>
  <c r="J71" i="5"/>
  <c r="F74" i="5"/>
  <c r="D78" i="5"/>
  <c r="K79" i="5"/>
  <c r="K83" i="5"/>
  <c r="J83" i="5"/>
  <c r="K90" i="5"/>
  <c r="J90" i="5"/>
  <c r="J102" i="5"/>
  <c r="H106" i="5"/>
  <c r="G115" i="5"/>
  <c r="I115" i="5"/>
  <c r="G119" i="5"/>
  <c r="I119" i="5"/>
  <c r="I26" i="5"/>
  <c r="G44" i="5"/>
  <c r="K51" i="5"/>
  <c r="J51" i="5"/>
  <c r="I53" i="5"/>
  <c r="J59" i="5"/>
  <c r="G74" i="5"/>
  <c r="J79" i="5"/>
  <c r="B79" i="5"/>
  <c r="I79" i="5" s="1"/>
  <c r="F80" i="5"/>
  <c r="F83" i="5"/>
  <c r="F88" i="5"/>
  <c r="F90" i="5"/>
  <c r="G99" i="5"/>
  <c r="J104" i="5"/>
  <c r="D109" i="5"/>
  <c r="K110" i="5"/>
  <c r="H115" i="5"/>
  <c r="J115" i="5"/>
  <c r="H119" i="5"/>
  <c r="G121" i="5"/>
  <c r="D126" i="5"/>
  <c r="K127" i="5"/>
  <c r="H131" i="5"/>
  <c r="H133" i="5"/>
  <c r="K138" i="5"/>
  <c r="J138" i="5"/>
  <c r="K119" i="5"/>
  <c r="E118" i="5"/>
  <c r="H121" i="5"/>
  <c r="F133" i="5"/>
  <c r="F134" i="5"/>
  <c r="I59" i="5"/>
  <c r="I65" i="5"/>
  <c r="I71" i="5"/>
  <c r="I102" i="5"/>
  <c r="I104" i="5"/>
  <c r="I106" i="5"/>
  <c r="I110" i="5"/>
  <c r="I112" i="5"/>
  <c r="I127" i="5"/>
  <c r="I131" i="5"/>
  <c r="I87" i="5" l="1"/>
  <c r="H37" i="5"/>
  <c r="H21" i="5"/>
  <c r="F21" i="5"/>
  <c r="F126" i="5"/>
  <c r="H78" i="5"/>
  <c r="H126" i="5"/>
  <c r="J126" i="5"/>
  <c r="J109" i="5"/>
  <c r="I126" i="5"/>
  <c r="F30" i="5"/>
  <c r="G118" i="5"/>
  <c r="K21" i="5"/>
  <c r="H118" i="5"/>
  <c r="K87" i="5"/>
  <c r="F37" i="5"/>
  <c r="H30" i="5"/>
  <c r="G126" i="5"/>
  <c r="I30" i="5"/>
  <c r="J78" i="5"/>
  <c r="G21" i="5"/>
  <c r="I6" i="5"/>
  <c r="K6" i="5"/>
  <c r="K126" i="5"/>
  <c r="I109" i="5"/>
  <c r="G109" i="5"/>
  <c r="H109" i="5"/>
  <c r="F109" i="5"/>
  <c r="F98" i="5"/>
  <c r="F87" i="5"/>
  <c r="F58" i="5"/>
  <c r="G58" i="5"/>
  <c r="H58" i="5"/>
  <c r="G46" i="5"/>
  <c r="K30" i="5"/>
  <c r="J30" i="5"/>
  <c r="I21" i="5"/>
  <c r="D141" i="5"/>
  <c r="F6" i="5"/>
  <c r="H6" i="5"/>
  <c r="E141" i="5"/>
  <c r="C141" i="5"/>
  <c r="G6" i="5"/>
  <c r="I98" i="5"/>
  <c r="K98" i="5"/>
  <c r="J98" i="5"/>
  <c r="F46" i="5"/>
  <c r="K78" i="5"/>
  <c r="J6" i="5"/>
  <c r="J118" i="5"/>
  <c r="I118" i="5"/>
  <c r="K118" i="5"/>
  <c r="K46" i="5"/>
  <c r="J46" i="5"/>
  <c r="I46" i="5"/>
  <c r="I37" i="5"/>
  <c r="J37" i="5"/>
  <c r="G37" i="5"/>
  <c r="K37" i="5"/>
  <c r="G98" i="5"/>
  <c r="H46" i="5"/>
  <c r="F118" i="5"/>
  <c r="H98" i="5"/>
  <c r="K58" i="5"/>
  <c r="J58" i="5"/>
  <c r="I58" i="5"/>
  <c r="I133" i="5"/>
  <c r="F79" i="5"/>
  <c r="B78" i="5"/>
  <c r="B141" i="5" s="1"/>
  <c r="K109" i="5"/>
  <c r="K141" i="5" l="1"/>
  <c r="H141" i="5"/>
  <c r="J141" i="5"/>
  <c r="F141" i="5"/>
  <c r="F78" i="5"/>
  <c r="I78" i="5"/>
  <c r="I141" i="5"/>
  <c r="G141" i="5"/>
</calcChain>
</file>

<file path=xl/sharedStrings.xml><?xml version="1.0" encoding="utf-8"?>
<sst xmlns="http://schemas.openxmlformats.org/spreadsheetml/2006/main" count="149" uniqueCount="75">
  <si>
    <t>Департамент финансов администрации города Нефтеюганска</t>
  </si>
  <si>
    <t>Департамент образования и молодёжной политики администрации города Нефтеюганска</t>
  </si>
  <si>
    <t>ДЕПАРТАМЕНТ ГРАДОСТРОИТЕЛЬСТВА И ЗЕМЕЛЬНЫХ ОТНОШЕНИЙ АДМИНИСТРАЦИИ ГОРОДА НЕФТЕЮГАНСКА</t>
  </si>
  <si>
    <t>Подпрограмма "Молодёжь Нефтеюганска"</t>
  </si>
  <si>
    <t>ДЕПАРТАМЕНТ МУНИЦИПАЛЬНОГО ИМУЩЕСТВА АДМИНИСТРАЦИИ ГОРОДА НЕФТЕЮГАНСКА</t>
  </si>
  <si>
    <t>Комитет культуры и туризма администрации города Нефтеюганска</t>
  </si>
  <si>
    <t>Комитет физической культуры и спорта администрации города Нефтеюганска</t>
  </si>
  <si>
    <t>Подпрограмма "Обеспечение реализации муниципальной программы"</t>
  </si>
  <si>
    <t>Подпрограмма "Развитие системы массовой физической культуры, подготовки спортивного резерва и спорта высших достижений"</t>
  </si>
  <si>
    <t>Департамент жилищно-коммунального хозяйства администрации города Нефтеюганска</t>
  </si>
  <si>
    <t>Подпрограмма "Создание условий для обеспечения качественными коммунальными услугами"</t>
  </si>
  <si>
    <t>Подпрограмма "Создание условий для обеспечения доступности и повышения качества жилищных услуг"</t>
  </si>
  <si>
    <t>Подпрограмма "Повышение энергоэффективности в отраслях экономики"</t>
  </si>
  <si>
    <t>администрация города Нефтеюганска</t>
  </si>
  <si>
    <t>Подпрограмма "Профилактика правонарушений"</t>
  </si>
  <si>
    <t>Подпрограмма "Безопасность дорожного движения"</t>
  </si>
  <si>
    <t>Подпрограмма "Обеспечение первичных мер пожарной безопасности в городе Нефтеюганске"</t>
  </si>
  <si>
    <t>Подпрограмма "Совершенствование муниципального управления"</t>
  </si>
  <si>
    <t>Подпрограмма "Исполнение отдельных государственных полномочий"</t>
  </si>
  <si>
    <t>Подпрограмма "Развития малого и среднего предпринимательства"</t>
  </si>
  <si>
    <t>Подпрограмма "Своевременное и достоверное информирование населения о деятельности органов местного самоуправления муниципального образования город Нефтеюганск"</t>
  </si>
  <si>
    <t>Подпрограмма "Транспорт"</t>
  </si>
  <si>
    <t>Подпрограмма "Автомобильные дороги"</t>
  </si>
  <si>
    <t>Подпрограмма "Организация бюджетного процесса в городе Нефтеюганске"</t>
  </si>
  <si>
    <t>Итого</t>
  </si>
  <si>
    <t xml:space="preserve">Наименование </t>
  </si>
  <si>
    <t>Исполнение, руб.</t>
  </si>
  <si>
    <t>Подпрограмма "Формирование комфортной городской среды"</t>
  </si>
  <si>
    <t>Муниципальная программа "Развитие образования и молодёжной политики в городе Нефтеюганске"</t>
  </si>
  <si>
    <t>Муниципальная программа "Дополнительные меры социальной поддержки отдельных категорий граждан города Нефтеюганска"</t>
  </si>
  <si>
    <t>Муниципальная программа "Доступная среда в городе Нефтеюганске"</t>
  </si>
  <si>
    <t>Подпрограмма "Общее образование. Дополнительное образование детей"</t>
  </si>
  <si>
    <t>Подпрограмма "Система оценки качества образования и информационная прозрачность системы образования"</t>
  </si>
  <si>
    <t>Муниципальная программа "Развитие культуры и туризма в городе Нефтеюганске"</t>
  </si>
  <si>
    <t>Подпрограмма "Отдых и оздоровление детей в каникулярное время"</t>
  </si>
  <si>
    <t>Подпрограмма "Ресурсное обеспечение в сфере образования и молодежной политики"</t>
  </si>
  <si>
    <t>Подпрограмма "Дополнительные гарантии и дополнительные меры социальной поддержки предоставляемые в сфере опеки и попечительства"</t>
  </si>
  <si>
    <t>Подпрограмма "Исполнение органом местного самоуправления отдельных государственных полномочий"</t>
  </si>
  <si>
    <t>Подпрограмма "Формирование законопослушного поведения участников дорожного движения"</t>
  </si>
  <si>
    <t>Подпрограмма "Организационные, экономические механизмы развития культуры"</t>
  </si>
  <si>
    <t>Подпрограмма "Развитие материально-технической базы и спортивной инфраструктуры"</t>
  </si>
  <si>
    <t>Подпрограмма "Организация деятельности в сфере физической культуры и спорта"</t>
  </si>
  <si>
    <t>Муниципальная программа "Развитие жилищной сферы города Нефтеюганска"</t>
  </si>
  <si>
    <t>Подпрограмма "Стимулирование развития жилищного строительства"</t>
  </si>
  <si>
    <t>Подпрограмма "Переселение граждан из непригодного для проживания жилищного фонда "</t>
  </si>
  <si>
    <t>Подпрограмма "Обеспечение мерами государственной поддержки по улучшению жилищных условий отдельных категорий граждан"</t>
  </si>
  <si>
    <t>Муниципальная программа "Развитие жилищно-коммунального комплекса и повышение энергетической эффективности в городе Нефтеюганске"</t>
  </si>
  <si>
    <t>Подпрограмма "Поддержка частных инвестиций в жилищно-коммунальный комплекс и обеспечение безубыточной деятельности организаций коммунального комплекса, осуществляющих регулируемую деятельность в сфере теплоснабжения, водоснабжения, водоотведения"</t>
  </si>
  <si>
    <t>Муниципальная программа "Защита населения и территории от чрезвычайных ситуаций, обеспечение первичных мер пожарной безопасности в городе Нефтеюганске"</t>
  </si>
  <si>
    <t>Муниципальная программа "Социально-экономическое развитие города Нефтеюганска"</t>
  </si>
  <si>
    <t>Муниципальная программа "Развитие транспортной системы в городе Нефтеюганске"</t>
  </si>
  <si>
    <t>Муниципальная программа "Управление муниципальными финансами города Нефтеюганска"</t>
  </si>
  <si>
    <t>Муниципальная программа "Управление муниципальным имуществом города Нефтеюганска"</t>
  </si>
  <si>
    <t>Муниципальная программа "Укрепление межнационального и межконфессионального согласия, профилактика экстремизма в городе Нефтеюганске"</t>
  </si>
  <si>
    <t>Подпрограмма "Участие в профилактике экстремизма, а также в минимизации и (или) ликвидации последствий проявлений экстремизма"</t>
  </si>
  <si>
    <t>Муниципальная программа "Поддержка социально ориентированных некоммерческих организаций, осуществляющих деятельность в городе Нефтеюганске"</t>
  </si>
  <si>
    <t xml:space="preserve">Отклонение от первоначального плана, руб.                 (гр.2-гр.5) </t>
  </si>
  <si>
    <t>% исполнения к уточненному плану (гр.5/гр.3)*100</t>
  </si>
  <si>
    <t>% исполнения к первоначаль-ному плану (гр.5/гр.2)*100</t>
  </si>
  <si>
    <t>Подпрограмма "Модернизация и развитие учреждений культуры и организация обустройства мест массового отдыха населения"</t>
  </si>
  <si>
    <t>Муниципальная программа "Профилактика правонарушений в сфере общественного порядка, профилактика незаконного оборота и потребления наркотических средств и психотропных веществ в городе Нефтеюганске"</t>
  </si>
  <si>
    <t>Подпрограмма "Организация и обеспечение мероприятий по гражданской обороне, защите населения и территории города Нефтеюганска от чрезвычайных ситуаций"</t>
  </si>
  <si>
    <t>Подпрограмма "Управление муниципальным долгом города Нефтеюганска"</t>
  </si>
  <si>
    <t>Муниципальная программа "Профилактика терроризма в городе Нефтеюганске"</t>
  </si>
  <si>
    <t>Муниципальная программа "Развитие физической культуры и спорта в городе Нефтеюганске"</t>
  </si>
  <si>
    <t>Подпрограмма "Укрепление межнационального и межконфессионального согласия, поддержка и развитие языков и культуры народов Российской Федерации, проживающих на территории муниципального образования, обеспечение социальной и культурной адаптации мигрантов, профилактика межнациональных (межэтнических), межконфессиональных конфликтов"</t>
  </si>
  <si>
    <t xml:space="preserve">Отклонение от уточненного плана, руб.  (гр.3-гр.5) </t>
  </si>
  <si>
    <t xml:space="preserve"> Исполнение по муниципальным программам города Нефтеюганска за 1 квартал 2022 года</t>
  </si>
  <si>
    <t>Первоначальный план на 2022 год, руб.</t>
  </si>
  <si>
    <t>Уточненный план на 2022 год, руб.</t>
  </si>
  <si>
    <t>План 1 квартала  2022 года, руб.</t>
  </si>
  <si>
    <t xml:space="preserve">Отклонение от  плана 1 квартала 2022 года, руб.                 (гр.4-гр.5) </t>
  </si>
  <si>
    <t>% исполнения  к плану 1 квартала 2022 года (гр.5/гр.4)*100</t>
  </si>
  <si>
    <t>Подпрограмма "Профилактика незаконного оборота и потребления наркотических средств и психотропных веществ"</t>
  </si>
  <si>
    <t>в рублях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</si>
</sst>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(* #,##0.00_);_(* \-#,##0.00;_(* &quot;&quot;??_);_(@_)"/>
  </numFmts>
  <fonts count="9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8"/>
      <name val="Arial Cy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4">
    <xf numFmtId="0" fontId="0" fillId="0" borderId="0"/>
    <xf numFmtId="0" fontId="5" fillId="0" borderId="0"/>
    <xf numFmtId="0" fontId="1" fillId="0" borderId="0"/>
    <xf numFmtId="0" fontId="6" fillId="0" borderId="0"/>
  </cellStyleXfs>
  <cellXfs count="20">
    <xf numFmtId="0" fontId="0" fillId="0" borderId="0" xfId="0"/>
    <xf numFmtId="49" fontId="2" fillId="0" borderId="2" xfId="0" applyNumberFormat="1" applyFont="1" applyBorder="1" applyAlignment="1" applyProtection="1">
      <alignment horizontal="left" vertical="center" wrapText="1"/>
    </xf>
    <xf numFmtId="0" fontId="3" fillId="0" borderId="0" xfId="0" applyFont="1"/>
    <xf numFmtId="49" fontId="4" fillId="0" borderId="1" xfId="0" applyNumberFormat="1" applyFont="1" applyBorder="1" applyAlignment="1" applyProtection="1">
      <alignment horizontal="center" vertical="center" wrapText="1"/>
    </xf>
    <xf numFmtId="49" fontId="4" fillId="0" borderId="1" xfId="0" applyNumberFormat="1" applyFont="1" applyBorder="1" applyAlignment="1" applyProtection="1">
      <alignment horizontal="left" vertical="center" wrapText="1"/>
    </xf>
    <xf numFmtId="4" fontId="4" fillId="0" borderId="1" xfId="0" applyNumberFormat="1" applyFont="1" applyBorder="1" applyAlignment="1" applyProtection="1">
      <alignment horizontal="right" vertical="center" wrapText="1"/>
    </xf>
    <xf numFmtId="49" fontId="3" fillId="0" borderId="1" xfId="0" applyNumberFormat="1" applyFont="1" applyBorder="1" applyAlignment="1" applyProtection="1">
      <alignment horizontal="left" vertical="center" wrapText="1"/>
    </xf>
    <xf numFmtId="4" fontId="3" fillId="0" borderId="1" xfId="0" applyNumberFormat="1" applyFont="1" applyBorder="1" applyAlignment="1" applyProtection="1">
      <alignment horizontal="right" vertical="center" wrapText="1"/>
    </xf>
    <xf numFmtId="49" fontId="4" fillId="0" borderId="1" xfId="0" applyNumberFormat="1" applyFont="1" applyBorder="1" applyAlignment="1" applyProtection="1">
      <alignment horizontal="left"/>
    </xf>
    <xf numFmtId="164" fontId="3" fillId="2" borderId="1" xfId="1" applyNumberFormat="1" applyFont="1" applyFill="1" applyBorder="1" applyAlignment="1">
      <alignment horizontal="center" vertical="center" wrapText="1"/>
    </xf>
    <xf numFmtId="1" fontId="8" fillId="2" borderId="1" xfId="0" applyNumberFormat="1" applyFont="1" applyFill="1" applyBorder="1" applyAlignment="1">
      <alignment horizontal="center" vertical="center" wrapText="1"/>
    </xf>
    <xf numFmtId="1" fontId="3" fillId="2" borderId="1" xfId="1" applyNumberFormat="1" applyFont="1" applyFill="1" applyBorder="1" applyAlignment="1">
      <alignment horizontal="center" vertical="center" wrapText="1"/>
    </xf>
    <xf numFmtId="0" fontId="0" fillId="2" borderId="0" xfId="0" applyFont="1" applyFill="1"/>
    <xf numFmtId="49" fontId="4" fillId="0" borderId="1" xfId="0" applyNumberFormat="1" applyFont="1" applyFill="1" applyBorder="1" applyAlignment="1" applyProtection="1">
      <alignment horizontal="left" vertical="center" wrapText="1"/>
    </xf>
    <xf numFmtId="4" fontId="4" fillId="0" borderId="1" xfId="0" applyNumberFormat="1" applyFont="1" applyFill="1" applyBorder="1" applyAlignment="1" applyProtection="1">
      <alignment horizontal="right" vertical="center" wrapText="1"/>
    </xf>
    <xf numFmtId="4" fontId="3" fillId="0" borderId="0" xfId="0" applyNumberFormat="1" applyFont="1"/>
    <xf numFmtId="4" fontId="3" fillId="0" borderId="1" xfId="0" applyNumberFormat="1" applyFont="1" applyFill="1" applyBorder="1" applyAlignment="1" applyProtection="1">
      <alignment horizontal="right" vertical="center" wrapText="1"/>
    </xf>
    <xf numFmtId="4" fontId="4" fillId="0" borderId="1" xfId="0" applyNumberFormat="1" applyFont="1" applyFill="1" applyBorder="1" applyAlignment="1" applyProtection="1">
      <alignment horizontal="right"/>
    </xf>
    <xf numFmtId="0" fontId="3" fillId="0" borderId="0" xfId="0" applyFont="1" applyAlignment="1">
      <alignment horizontal="right"/>
    </xf>
    <xf numFmtId="0" fontId="7" fillId="0" borderId="0" xfId="3" applyNumberFormat="1" applyFont="1" applyFill="1" applyAlignment="1" applyProtection="1">
      <alignment horizontal="center" vertical="center" wrapText="1"/>
    </xf>
  </cellXfs>
  <cellStyles count="4">
    <cellStyle name="Обычный" xfId="0" builtinId="0"/>
    <cellStyle name="Обычный 3" xfId="2"/>
    <cellStyle name="Обычный_Tmp8" xfId="3"/>
    <cellStyle name="Обычный_расходы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2:N141"/>
  <sheetViews>
    <sheetView tabSelected="1" zoomScaleNormal="100" workbookViewId="0">
      <selection activeCell="K154" sqref="K154"/>
    </sheetView>
  </sheetViews>
  <sheetFormatPr defaultColWidth="9.140625" defaultRowHeight="12.75" outlineLevelRow="1" x14ac:dyDescent="0.2"/>
  <cols>
    <col min="1" max="1" width="30.7109375" style="2" customWidth="1"/>
    <col min="2" max="2" width="16" style="2" customWidth="1"/>
    <col min="3" max="3" width="15.7109375" style="2" customWidth="1"/>
    <col min="4" max="4" width="15.28515625" style="2" customWidth="1"/>
    <col min="5" max="5" width="15.42578125" style="2" customWidth="1"/>
    <col min="6" max="6" width="16.28515625" style="2" customWidth="1"/>
    <col min="7" max="7" width="16.7109375" style="2" customWidth="1"/>
    <col min="8" max="8" width="14.28515625" style="2" customWidth="1"/>
    <col min="9" max="9" width="12.28515625" style="2" customWidth="1"/>
    <col min="10" max="10" width="12.5703125" style="2" customWidth="1"/>
    <col min="11" max="11" width="12.42578125" style="2" customWidth="1"/>
    <col min="12" max="12" width="13.42578125" style="2" bestFit="1" customWidth="1"/>
    <col min="13" max="13" width="14.85546875" style="2" bestFit="1" customWidth="1"/>
    <col min="14" max="14" width="13.42578125" style="2" bestFit="1" customWidth="1"/>
    <col min="15" max="16384" width="9.140625" style="2"/>
  </cols>
  <sheetData>
    <row r="2" spans="1:14" ht="12.75" customHeight="1" x14ac:dyDescent="0.2">
      <c r="A2" s="19" t="s">
        <v>67</v>
      </c>
      <c r="B2" s="19"/>
      <c r="C2" s="19"/>
      <c r="D2" s="19"/>
      <c r="E2" s="19"/>
      <c r="F2" s="19"/>
      <c r="G2" s="19"/>
      <c r="H2" s="19"/>
      <c r="I2" s="19"/>
      <c r="J2" s="19"/>
      <c r="K2" s="19"/>
    </row>
    <row r="3" spans="1:14" x14ac:dyDescent="0.2">
      <c r="K3" s="18" t="s">
        <v>74</v>
      </c>
    </row>
    <row r="4" spans="1:14" ht="76.900000000000006" customHeight="1" x14ac:dyDescent="0.2">
      <c r="A4" s="3" t="s">
        <v>25</v>
      </c>
      <c r="B4" s="9" t="s">
        <v>68</v>
      </c>
      <c r="C4" s="9" t="s">
        <v>69</v>
      </c>
      <c r="D4" s="9" t="s">
        <v>70</v>
      </c>
      <c r="E4" s="9" t="s">
        <v>26</v>
      </c>
      <c r="F4" s="9" t="s">
        <v>56</v>
      </c>
      <c r="G4" s="9" t="s">
        <v>66</v>
      </c>
      <c r="H4" s="9" t="s">
        <v>71</v>
      </c>
      <c r="I4" s="9" t="s">
        <v>58</v>
      </c>
      <c r="J4" s="9" t="s">
        <v>57</v>
      </c>
      <c r="K4" s="9" t="s">
        <v>72</v>
      </c>
    </row>
    <row r="5" spans="1:14" s="12" customFormat="1" x14ac:dyDescent="0.2">
      <c r="A5" s="10">
        <v>1</v>
      </c>
      <c r="B5" s="11">
        <v>2</v>
      </c>
      <c r="C5" s="10">
        <v>3</v>
      </c>
      <c r="D5" s="11">
        <v>4</v>
      </c>
      <c r="E5" s="10">
        <v>5</v>
      </c>
      <c r="F5" s="11">
        <v>6</v>
      </c>
      <c r="G5" s="10">
        <v>7</v>
      </c>
      <c r="H5" s="11">
        <v>8</v>
      </c>
      <c r="I5" s="10">
        <v>9</v>
      </c>
      <c r="J5" s="11">
        <v>10</v>
      </c>
      <c r="K5" s="10">
        <v>11</v>
      </c>
    </row>
    <row r="6" spans="1:14" ht="51" x14ac:dyDescent="0.2">
      <c r="A6" s="13" t="s">
        <v>28</v>
      </c>
      <c r="B6" s="14">
        <f>B7+B11+B13+B15+B17+B19</f>
        <v>4820110444</v>
      </c>
      <c r="C6" s="14">
        <f>C7+C11+C13+C15+C17+C19</f>
        <v>4923674483</v>
      </c>
      <c r="D6" s="14">
        <f>D7+D11+D13+D15+D17+D19</f>
        <v>1070534304</v>
      </c>
      <c r="E6" s="14">
        <f>E7+E11+E13+E15+E17+E19</f>
        <v>870205746.02000022</v>
      </c>
      <c r="F6" s="14">
        <f t="shared" ref="F6:F65" si="0">B6-E6</f>
        <v>3949904697.9799995</v>
      </c>
      <c r="G6" s="14">
        <f>C6-E6</f>
        <v>4053468736.9799995</v>
      </c>
      <c r="H6" s="14">
        <f>D6-E6</f>
        <v>200328557.97999978</v>
      </c>
      <c r="I6" s="14">
        <f>E6/B6*100</f>
        <v>18.053647445012778</v>
      </c>
      <c r="J6" s="14">
        <f>E6/C6*100</f>
        <v>17.67390896828303</v>
      </c>
      <c r="K6" s="14">
        <f>E6/D6*100</f>
        <v>81.287049164937386</v>
      </c>
    </row>
    <row r="7" spans="1:14" ht="38.25" x14ac:dyDescent="0.2">
      <c r="A7" s="13" t="s">
        <v>31</v>
      </c>
      <c r="B7" s="14">
        <f>SUM(B8:B10)</f>
        <v>4565121790</v>
      </c>
      <c r="C7" s="14">
        <f>SUM(C8:C10)</f>
        <v>4665741963</v>
      </c>
      <c r="D7" s="14">
        <f>SUM(D8:D10)</f>
        <v>1020171396</v>
      </c>
      <c r="E7" s="14">
        <f>SUM(E8:E10)</f>
        <v>833115930.49000013</v>
      </c>
      <c r="F7" s="14">
        <f t="shared" si="0"/>
        <v>3732005859.5099998</v>
      </c>
      <c r="G7" s="14">
        <f t="shared" ref="G7:G66" si="1">C7-E7</f>
        <v>3832626032.5099998</v>
      </c>
      <c r="H7" s="14">
        <f t="shared" ref="H7:H66" si="2">D7-E7</f>
        <v>187055465.50999987</v>
      </c>
      <c r="I7" s="14">
        <f t="shared" ref="I7:I66" si="3">E7/B7*100</f>
        <v>18.249588265420627</v>
      </c>
      <c r="J7" s="14">
        <f t="shared" ref="J7:J66" si="4">E7/C7*100</f>
        <v>17.856022409655921</v>
      </c>
      <c r="K7" s="14">
        <f t="shared" ref="K7:K66" si="5">E7/D7*100</f>
        <v>81.664309914644988</v>
      </c>
      <c r="M7" s="15"/>
    </row>
    <row r="8" spans="1:14" ht="43.9" customHeight="1" x14ac:dyDescent="0.2">
      <c r="A8" s="6" t="s">
        <v>1</v>
      </c>
      <c r="B8" s="16">
        <v>4371695790</v>
      </c>
      <c r="C8" s="16">
        <v>4418509234</v>
      </c>
      <c r="D8" s="16">
        <v>993709829</v>
      </c>
      <c r="E8" s="16">
        <v>818579872.23000014</v>
      </c>
      <c r="F8" s="16">
        <f t="shared" si="0"/>
        <v>3553115917.77</v>
      </c>
      <c r="G8" s="16">
        <f t="shared" si="1"/>
        <v>3599929361.77</v>
      </c>
      <c r="H8" s="16">
        <f t="shared" si="2"/>
        <v>175129956.76999986</v>
      </c>
      <c r="I8" s="16">
        <f t="shared" si="3"/>
        <v>18.72453874998471</v>
      </c>
      <c r="J8" s="16">
        <f t="shared" si="4"/>
        <v>18.526155064497939</v>
      </c>
      <c r="K8" s="16">
        <f t="shared" si="5"/>
        <v>82.37614727568527</v>
      </c>
      <c r="M8" s="15"/>
      <c r="N8" s="15"/>
    </row>
    <row r="9" spans="1:14" ht="43.9" customHeight="1" x14ac:dyDescent="0.2">
      <c r="A9" s="1" t="s">
        <v>2</v>
      </c>
      <c r="B9" s="16">
        <v>193426000</v>
      </c>
      <c r="C9" s="16">
        <v>243607586</v>
      </c>
      <c r="D9" s="16">
        <v>26461567</v>
      </c>
      <c r="E9" s="16">
        <v>14536058.26</v>
      </c>
      <c r="F9" s="16">
        <f t="shared" ref="F9" si="6">B9-E9</f>
        <v>178889941.74000001</v>
      </c>
      <c r="G9" s="16">
        <f t="shared" ref="G9" si="7">C9-E9</f>
        <v>229071527.74000001</v>
      </c>
      <c r="H9" s="16">
        <f t="shared" ref="H9" si="8">D9-E9</f>
        <v>11925508.74</v>
      </c>
      <c r="I9" s="16">
        <f t="shared" ref="I9" si="9">E9/B9*100</f>
        <v>7.515048783514108</v>
      </c>
      <c r="J9" s="16">
        <f t="shared" ref="J9" si="10">E9/C9*100</f>
        <v>5.9669973742114912</v>
      </c>
      <c r="K9" s="16">
        <f t="shared" ref="K9" si="11">E9/D9*100</f>
        <v>54.932719063840771</v>
      </c>
    </row>
    <row r="10" spans="1:14" ht="33" customHeight="1" x14ac:dyDescent="0.2">
      <c r="A10" s="1" t="s">
        <v>9</v>
      </c>
      <c r="B10" s="14"/>
      <c r="C10" s="16">
        <v>3625143</v>
      </c>
      <c r="D10" s="16"/>
      <c r="E10" s="16"/>
      <c r="F10" s="16"/>
      <c r="G10" s="16">
        <f t="shared" si="1"/>
        <v>3625143</v>
      </c>
      <c r="H10" s="16">
        <f t="shared" si="2"/>
        <v>0</v>
      </c>
      <c r="I10" s="16" t="e">
        <f t="shared" si="3"/>
        <v>#DIV/0!</v>
      </c>
      <c r="J10" s="16">
        <f t="shared" si="4"/>
        <v>0</v>
      </c>
      <c r="K10" s="16" t="e">
        <f t="shared" si="5"/>
        <v>#DIV/0!</v>
      </c>
    </row>
    <row r="11" spans="1:14" ht="51" x14ac:dyDescent="0.2">
      <c r="A11" s="13" t="s">
        <v>32</v>
      </c>
      <c r="B11" s="14">
        <f>B12</f>
        <v>4535850</v>
      </c>
      <c r="C11" s="14">
        <f t="shared" ref="C11:E11" si="12">C12</f>
        <v>4535850</v>
      </c>
      <c r="D11" s="14">
        <f t="shared" si="12"/>
        <v>0</v>
      </c>
      <c r="E11" s="14">
        <f t="shared" si="12"/>
        <v>0</v>
      </c>
      <c r="F11" s="14">
        <f t="shared" si="0"/>
        <v>4535850</v>
      </c>
      <c r="G11" s="14">
        <f t="shared" si="1"/>
        <v>4535850</v>
      </c>
      <c r="H11" s="14">
        <f t="shared" si="2"/>
        <v>0</v>
      </c>
      <c r="I11" s="14">
        <f t="shared" si="3"/>
        <v>0</v>
      </c>
      <c r="J11" s="14">
        <f t="shared" si="4"/>
        <v>0</v>
      </c>
      <c r="K11" s="14" t="e">
        <f t="shared" si="5"/>
        <v>#DIV/0!</v>
      </c>
    </row>
    <row r="12" spans="1:14" ht="46.15" customHeight="1" x14ac:dyDescent="0.2">
      <c r="A12" s="6" t="s">
        <v>1</v>
      </c>
      <c r="B12" s="16">
        <v>4535850</v>
      </c>
      <c r="C12" s="16">
        <v>4535850</v>
      </c>
      <c r="D12" s="16"/>
      <c r="E12" s="7"/>
      <c r="F12" s="7"/>
      <c r="G12" s="7">
        <f t="shared" si="1"/>
        <v>4535850</v>
      </c>
      <c r="H12" s="7">
        <f t="shared" si="2"/>
        <v>0</v>
      </c>
      <c r="I12" s="7">
        <f t="shared" si="3"/>
        <v>0</v>
      </c>
      <c r="J12" s="7">
        <f t="shared" si="4"/>
        <v>0</v>
      </c>
      <c r="K12" s="7" t="e">
        <f t="shared" si="5"/>
        <v>#DIV/0!</v>
      </c>
    </row>
    <row r="13" spans="1:14" ht="37.15" customHeight="1" x14ac:dyDescent="0.2">
      <c r="A13" s="13" t="s">
        <v>34</v>
      </c>
      <c r="B13" s="14">
        <f>B14</f>
        <v>55957404</v>
      </c>
      <c r="C13" s="14">
        <f t="shared" ref="C13:E13" si="13">C14</f>
        <v>56612352</v>
      </c>
      <c r="D13" s="14">
        <f t="shared" si="13"/>
        <v>8130338</v>
      </c>
      <c r="E13" s="14">
        <f t="shared" si="13"/>
        <v>202700</v>
      </c>
      <c r="F13" s="14">
        <f t="shared" si="0"/>
        <v>55754704</v>
      </c>
      <c r="G13" s="14">
        <f t="shared" si="1"/>
        <v>56409652</v>
      </c>
      <c r="H13" s="14">
        <f t="shared" si="2"/>
        <v>7927638</v>
      </c>
      <c r="I13" s="14">
        <f t="shared" si="3"/>
        <v>0.36223982084658535</v>
      </c>
      <c r="J13" s="14">
        <f t="shared" si="4"/>
        <v>0.35804907028063415</v>
      </c>
      <c r="K13" s="14">
        <f t="shared" si="5"/>
        <v>2.4931312818729059</v>
      </c>
      <c r="M13" s="15"/>
    </row>
    <row r="14" spans="1:14" ht="46.15" customHeight="1" x14ac:dyDescent="0.2">
      <c r="A14" s="6" t="s">
        <v>1</v>
      </c>
      <c r="B14" s="16">
        <v>55957404</v>
      </c>
      <c r="C14" s="16">
        <v>56612352</v>
      </c>
      <c r="D14" s="16">
        <v>8130338</v>
      </c>
      <c r="E14" s="16">
        <v>202700</v>
      </c>
      <c r="F14" s="16">
        <f t="shared" si="0"/>
        <v>55754704</v>
      </c>
      <c r="G14" s="16">
        <f t="shared" si="1"/>
        <v>56409652</v>
      </c>
      <c r="H14" s="16">
        <f t="shared" si="2"/>
        <v>7927638</v>
      </c>
      <c r="I14" s="16">
        <f t="shared" si="3"/>
        <v>0.36223982084658535</v>
      </c>
      <c r="J14" s="16">
        <f t="shared" si="4"/>
        <v>0.35804907028063415</v>
      </c>
      <c r="K14" s="16">
        <f t="shared" si="5"/>
        <v>2.4931312818729059</v>
      </c>
    </row>
    <row r="15" spans="1:14" ht="30.6" customHeight="1" x14ac:dyDescent="0.2">
      <c r="A15" s="13" t="s">
        <v>3</v>
      </c>
      <c r="B15" s="14">
        <f>B16</f>
        <v>66936100</v>
      </c>
      <c r="C15" s="14">
        <f t="shared" ref="C15:E15" si="14">C16</f>
        <v>68534810</v>
      </c>
      <c r="D15" s="14">
        <f t="shared" si="14"/>
        <v>12000249</v>
      </c>
      <c r="E15" s="14">
        <f t="shared" si="14"/>
        <v>9295708.3399999999</v>
      </c>
      <c r="F15" s="14">
        <f t="shared" si="0"/>
        <v>57640391.659999996</v>
      </c>
      <c r="G15" s="14">
        <f t="shared" si="1"/>
        <v>59239101.659999996</v>
      </c>
      <c r="H15" s="14">
        <f t="shared" si="2"/>
        <v>2704540.66</v>
      </c>
      <c r="I15" s="14">
        <f t="shared" si="3"/>
        <v>13.887436435645339</v>
      </c>
      <c r="J15" s="14">
        <f t="shared" si="4"/>
        <v>13.563484512468918</v>
      </c>
      <c r="K15" s="14">
        <f t="shared" si="5"/>
        <v>77.462628817118713</v>
      </c>
    </row>
    <row r="16" spans="1:14" ht="37.15" customHeight="1" x14ac:dyDescent="0.2">
      <c r="A16" s="6" t="s">
        <v>1</v>
      </c>
      <c r="B16" s="16">
        <v>66936100</v>
      </c>
      <c r="C16" s="16">
        <v>68534810</v>
      </c>
      <c r="D16" s="16">
        <v>12000249</v>
      </c>
      <c r="E16" s="16">
        <v>9295708.3399999999</v>
      </c>
      <c r="F16" s="16">
        <f t="shared" si="0"/>
        <v>57640391.659999996</v>
      </c>
      <c r="G16" s="16">
        <f t="shared" si="1"/>
        <v>59239101.659999996</v>
      </c>
      <c r="H16" s="16">
        <f t="shared" si="2"/>
        <v>2704540.66</v>
      </c>
      <c r="I16" s="16">
        <f t="shared" si="3"/>
        <v>13.887436435645339</v>
      </c>
      <c r="J16" s="16">
        <f t="shared" si="4"/>
        <v>13.563484512468918</v>
      </c>
      <c r="K16" s="16">
        <f t="shared" si="5"/>
        <v>77.462628817118713</v>
      </c>
    </row>
    <row r="17" spans="1:11" ht="43.15" customHeight="1" x14ac:dyDescent="0.2">
      <c r="A17" s="13" t="s">
        <v>35</v>
      </c>
      <c r="B17" s="14">
        <f>B18</f>
        <v>127504300</v>
      </c>
      <c r="C17" s="14">
        <f>SUM(C18:C18)</f>
        <v>128194508</v>
      </c>
      <c r="D17" s="14">
        <f>SUM(D18:D18)</f>
        <v>30202321</v>
      </c>
      <c r="E17" s="14">
        <f>SUM(E18:E18)</f>
        <v>27591407.190000001</v>
      </c>
      <c r="F17" s="14">
        <f t="shared" si="0"/>
        <v>99912892.810000002</v>
      </c>
      <c r="G17" s="14">
        <f t="shared" si="1"/>
        <v>100603100.81</v>
      </c>
      <c r="H17" s="14">
        <f t="shared" si="2"/>
        <v>2610913.8099999987</v>
      </c>
      <c r="I17" s="14">
        <f t="shared" si="3"/>
        <v>21.639589558940369</v>
      </c>
      <c r="J17" s="14">
        <f t="shared" si="4"/>
        <v>21.523080528535591</v>
      </c>
      <c r="K17" s="14">
        <f t="shared" si="5"/>
        <v>91.35525441902297</v>
      </c>
    </row>
    <row r="18" spans="1:11" ht="43.15" customHeight="1" x14ac:dyDescent="0.2">
      <c r="A18" s="6" t="s">
        <v>1</v>
      </c>
      <c r="B18" s="16">
        <v>127504300</v>
      </c>
      <c r="C18" s="16">
        <v>128194508</v>
      </c>
      <c r="D18" s="16">
        <v>30202321</v>
      </c>
      <c r="E18" s="16">
        <v>27591407.190000001</v>
      </c>
      <c r="F18" s="16">
        <f t="shared" si="0"/>
        <v>99912892.810000002</v>
      </c>
      <c r="G18" s="16">
        <f t="shared" si="1"/>
        <v>100603100.81</v>
      </c>
      <c r="H18" s="16">
        <f t="shared" si="2"/>
        <v>2610913.8099999987</v>
      </c>
      <c r="I18" s="16">
        <f t="shared" si="3"/>
        <v>21.639589558940369</v>
      </c>
      <c r="J18" s="16">
        <f t="shared" si="4"/>
        <v>21.523080528535591</v>
      </c>
      <c r="K18" s="16">
        <f t="shared" si="5"/>
        <v>91.35525441902297</v>
      </c>
    </row>
    <row r="19" spans="1:11" ht="43.15" customHeight="1" x14ac:dyDescent="0.2">
      <c r="A19" s="13" t="s">
        <v>38</v>
      </c>
      <c r="B19" s="14">
        <f>B20</f>
        <v>55000</v>
      </c>
      <c r="C19" s="14">
        <f t="shared" ref="C19:E19" si="15">C20</f>
        <v>55000</v>
      </c>
      <c r="D19" s="14">
        <f t="shared" si="15"/>
        <v>30000</v>
      </c>
      <c r="E19" s="14">
        <f t="shared" si="15"/>
        <v>0</v>
      </c>
      <c r="F19" s="14">
        <f t="shared" si="0"/>
        <v>55000</v>
      </c>
      <c r="G19" s="14">
        <f t="shared" si="1"/>
        <v>55000</v>
      </c>
      <c r="H19" s="14">
        <f t="shared" si="2"/>
        <v>30000</v>
      </c>
      <c r="I19" s="14">
        <f t="shared" si="3"/>
        <v>0</v>
      </c>
      <c r="J19" s="14">
        <f t="shared" si="4"/>
        <v>0</v>
      </c>
      <c r="K19" s="14">
        <f t="shared" si="5"/>
        <v>0</v>
      </c>
    </row>
    <row r="20" spans="1:11" ht="51" x14ac:dyDescent="0.2">
      <c r="A20" s="6" t="s">
        <v>1</v>
      </c>
      <c r="B20" s="16">
        <v>55000</v>
      </c>
      <c r="C20" s="16">
        <v>55000</v>
      </c>
      <c r="D20" s="16">
        <v>30000</v>
      </c>
      <c r="E20" s="16">
        <v>0</v>
      </c>
      <c r="F20" s="16">
        <f t="shared" si="0"/>
        <v>55000</v>
      </c>
      <c r="G20" s="16">
        <f t="shared" si="1"/>
        <v>55000</v>
      </c>
      <c r="H20" s="16">
        <f t="shared" si="2"/>
        <v>30000</v>
      </c>
      <c r="I20" s="16">
        <f t="shared" si="3"/>
        <v>0</v>
      </c>
      <c r="J20" s="16">
        <f t="shared" si="4"/>
        <v>0</v>
      </c>
      <c r="K20" s="16">
        <f t="shared" si="5"/>
        <v>0</v>
      </c>
    </row>
    <row r="21" spans="1:11" ht="63.75" x14ac:dyDescent="0.2">
      <c r="A21" s="13" t="s">
        <v>29</v>
      </c>
      <c r="B21" s="14">
        <f>B22+B26</f>
        <v>120069300</v>
      </c>
      <c r="C21" s="14">
        <f t="shared" ref="C21:E21" si="16">C22+C26</f>
        <v>225693161</v>
      </c>
      <c r="D21" s="14">
        <f t="shared" si="16"/>
        <v>11817021</v>
      </c>
      <c r="E21" s="14">
        <f t="shared" si="16"/>
        <v>10970153.220000001</v>
      </c>
      <c r="F21" s="14">
        <f t="shared" si="0"/>
        <v>109099146.78</v>
      </c>
      <c r="G21" s="14">
        <f t="shared" si="1"/>
        <v>214723007.78</v>
      </c>
      <c r="H21" s="14">
        <f t="shared" si="2"/>
        <v>846867.77999999933</v>
      </c>
      <c r="I21" s="14">
        <f t="shared" si="3"/>
        <v>9.1365180108487341</v>
      </c>
      <c r="J21" s="14">
        <f t="shared" si="4"/>
        <v>4.8606493751930744</v>
      </c>
      <c r="K21" s="14">
        <f t="shared" si="5"/>
        <v>92.833491791205248</v>
      </c>
    </row>
    <row r="22" spans="1:11" ht="68.45" customHeight="1" x14ac:dyDescent="0.2">
      <c r="A22" s="13" t="s">
        <v>36</v>
      </c>
      <c r="B22" s="14">
        <f>SUM(B23:B25)</f>
        <v>81682900</v>
      </c>
      <c r="C22" s="14">
        <f t="shared" ref="C22:E22" si="17">SUM(C23:C25)</f>
        <v>186967240</v>
      </c>
      <c r="D22" s="14">
        <f t="shared" si="17"/>
        <v>3700500</v>
      </c>
      <c r="E22" s="14">
        <f t="shared" si="17"/>
        <v>3467376.61</v>
      </c>
      <c r="F22" s="14">
        <f t="shared" si="0"/>
        <v>78215523.390000001</v>
      </c>
      <c r="G22" s="14">
        <f t="shared" si="1"/>
        <v>183499863.38999999</v>
      </c>
      <c r="H22" s="14">
        <f t="shared" si="2"/>
        <v>233123.39000000013</v>
      </c>
      <c r="I22" s="14">
        <f t="shared" si="3"/>
        <v>4.2449234907183753</v>
      </c>
      <c r="J22" s="14">
        <f t="shared" si="4"/>
        <v>1.854536981986791</v>
      </c>
      <c r="K22" s="14">
        <f t="shared" si="5"/>
        <v>93.700219159573024</v>
      </c>
    </row>
    <row r="23" spans="1:11" ht="31.9" customHeight="1" x14ac:dyDescent="0.2">
      <c r="A23" s="6" t="s">
        <v>13</v>
      </c>
      <c r="B23" s="7">
        <v>22428500</v>
      </c>
      <c r="C23" s="7">
        <v>22428500</v>
      </c>
      <c r="D23" s="7">
        <v>3700500</v>
      </c>
      <c r="E23" s="7">
        <v>3467376.61</v>
      </c>
      <c r="F23" s="7">
        <f t="shared" si="0"/>
        <v>18961123.390000001</v>
      </c>
      <c r="G23" s="7">
        <f t="shared" si="1"/>
        <v>18961123.390000001</v>
      </c>
      <c r="H23" s="7">
        <f t="shared" si="2"/>
        <v>233123.39000000013</v>
      </c>
      <c r="I23" s="7">
        <f t="shared" si="3"/>
        <v>15.459690170987805</v>
      </c>
      <c r="J23" s="7">
        <f t="shared" si="4"/>
        <v>15.459690170987805</v>
      </c>
      <c r="K23" s="7">
        <f t="shared" si="5"/>
        <v>93.700219159573024</v>
      </c>
    </row>
    <row r="24" spans="1:11" ht="54" customHeight="1" collapsed="1" x14ac:dyDescent="0.2">
      <c r="A24" s="6" t="s">
        <v>4</v>
      </c>
      <c r="B24" s="7">
        <v>57115700</v>
      </c>
      <c r="C24" s="7">
        <v>162400040</v>
      </c>
      <c r="D24" s="7"/>
      <c r="E24" s="7"/>
      <c r="F24" s="7">
        <f t="shared" si="0"/>
        <v>57115700</v>
      </c>
      <c r="G24" s="7">
        <f t="shared" si="1"/>
        <v>162400040</v>
      </c>
      <c r="H24" s="7">
        <f t="shared" si="2"/>
        <v>0</v>
      </c>
      <c r="I24" s="7">
        <f t="shared" si="3"/>
        <v>0</v>
      </c>
      <c r="J24" s="7">
        <f t="shared" si="4"/>
        <v>0</v>
      </c>
      <c r="K24" s="7" t="e">
        <f t="shared" si="5"/>
        <v>#DIV/0!</v>
      </c>
    </row>
    <row r="25" spans="1:11" ht="51" outlineLevel="1" x14ac:dyDescent="0.2">
      <c r="A25" s="6" t="s">
        <v>9</v>
      </c>
      <c r="B25" s="7">
        <v>2138700</v>
      </c>
      <c r="C25" s="7">
        <v>2138700</v>
      </c>
      <c r="D25" s="7"/>
      <c r="E25" s="7"/>
      <c r="F25" s="7">
        <f t="shared" si="0"/>
        <v>2138700</v>
      </c>
      <c r="G25" s="7">
        <f t="shared" si="1"/>
        <v>2138700</v>
      </c>
      <c r="H25" s="7">
        <f t="shared" si="2"/>
        <v>0</v>
      </c>
      <c r="I25" s="7">
        <f t="shared" si="3"/>
        <v>0</v>
      </c>
      <c r="J25" s="7">
        <f t="shared" si="4"/>
        <v>0</v>
      </c>
      <c r="K25" s="7" t="e">
        <f t="shared" si="5"/>
        <v>#DIV/0!</v>
      </c>
    </row>
    <row r="26" spans="1:11" ht="51" x14ac:dyDescent="0.2">
      <c r="A26" s="13" t="s">
        <v>37</v>
      </c>
      <c r="B26" s="14">
        <f>B27</f>
        <v>38386400</v>
      </c>
      <c r="C26" s="14">
        <f t="shared" ref="C26:E26" si="18">C27</f>
        <v>38725921</v>
      </c>
      <c r="D26" s="14">
        <f t="shared" si="18"/>
        <v>8116521</v>
      </c>
      <c r="E26" s="14">
        <f t="shared" si="18"/>
        <v>7502776.6100000003</v>
      </c>
      <c r="F26" s="14">
        <f t="shared" si="0"/>
        <v>30883623.390000001</v>
      </c>
      <c r="G26" s="14">
        <f t="shared" si="1"/>
        <v>31223144.390000001</v>
      </c>
      <c r="H26" s="14">
        <f t="shared" si="2"/>
        <v>613744.38999999966</v>
      </c>
      <c r="I26" s="14">
        <f t="shared" si="3"/>
        <v>19.545403085467772</v>
      </c>
      <c r="J26" s="14">
        <f t="shared" si="4"/>
        <v>19.374043060202496</v>
      </c>
      <c r="K26" s="14">
        <f t="shared" si="5"/>
        <v>92.438331768007515</v>
      </c>
    </row>
    <row r="27" spans="1:11" ht="30" customHeight="1" x14ac:dyDescent="0.2">
      <c r="A27" s="6" t="s">
        <v>13</v>
      </c>
      <c r="B27" s="7">
        <v>38386400</v>
      </c>
      <c r="C27" s="7">
        <v>38725921</v>
      </c>
      <c r="D27" s="7">
        <v>8116521</v>
      </c>
      <c r="E27" s="7">
        <v>7502776.6100000003</v>
      </c>
      <c r="F27" s="7">
        <f t="shared" si="0"/>
        <v>30883623.390000001</v>
      </c>
      <c r="G27" s="7">
        <f t="shared" si="1"/>
        <v>31223144.390000001</v>
      </c>
      <c r="H27" s="7">
        <f t="shared" si="2"/>
        <v>613744.38999999966</v>
      </c>
      <c r="I27" s="7">
        <f t="shared" si="3"/>
        <v>19.545403085467772</v>
      </c>
      <c r="J27" s="7">
        <f t="shared" si="4"/>
        <v>19.374043060202496</v>
      </c>
      <c r="K27" s="7">
        <f t="shared" si="5"/>
        <v>92.438331768007515</v>
      </c>
    </row>
    <row r="28" spans="1:11" ht="38.25" x14ac:dyDescent="0.2">
      <c r="A28" s="13" t="s">
        <v>30</v>
      </c>
      <c r="B28" s="14">
        <f>SUM(B29:B29)</f>
        <v>0</v>
      </c>
      <c r="C28" s="14">
        <f>SUM(C29:C29)</f>
        <v>4443365</v>
      </c>
      <c r="D28" s="14">
        <f>SUM(D29:D29)</f>
        <v>0</v>
      </c>
      <c r="E28" s="14">
        <f>SUM(E29:E29)</f>
        <v>0</v>
      </c>
      <c r="F28" s="14">
        <f t="shared" si="0"/>
        <v>0</v>
      </c>
      <c r="G28" s="14">
        <f t="shared" si="1"/>
        <v>4443365</v>
      </c>
      <c r="H28" s="14">
        <f t="shared" si="2"/>
        <v>0</v>
      </c>
      <c r="I28" s="14" t="e">
        <f t="shared" si="3"/>
        <v>#DIV/0!</v>
      </c>
      <c r="J28" s="14">
        <f t="shared" si="4"/>
        <v>0</v>
      </c>
      <c r="K28" s="14" t="e">
        <f t="shared" si="5"/>
        <v>#DIV/0!</v>
      </c>
    </row>
    <row r="29" spans="1:11" ht="33.75" x14ac:dyDescent="0.2">
      <c r="A29" s="1" t="s">
        <v>9</v>
      </c>
      <c r="B29" s="7"/>
      <c r="C29" s="7">
        <v>4443365</v>
      </c>
      <c r="D29" s="7"/>
      <c r="E29" s="7"/>
      <c r="F29" s="7">
        <f t="shared" si="0"/>
        <v>0</v>
      </c>
      <c r="G29" s="7">
        <f t="shared" si="1"/>
        <v>4443365</v>
      </c>
      <c r="H29" s="7">
        <f t="shared" si="2"/>
        <v>0</v>
      </c>
      <c r="I29" s="7" t="e">
        <f t="shared" si="3"/>
        <v>#DIV/0!</v>
      </c>
      <c r="J29" s="7">
        <f t="shared" si="4"/>
        <v>0</v>
      </c>
      <c r="K29" s="7" t="e">
        <f t="shared" si="5"/>
        <v>#DIV/0!</v>
      </c>
    </row>
    <row r="30" spans="1:11" ht="38.25" x14ac:dyDescent="0.2">
      <c r="A30" s="13" t="s">
        <v>33</v>
      </c>
      <c r="B30" s="14">
        <f>B31+B35</f>
        <v>709571640</v>
      </c>
      <c r="C30" s="14">
        <f t="shared" ref="C30:E30" si="19">C31+C35</f>
        <v>765501331</v>
      </c>
      <c r="D30" s="14">
        <f t="shared" si="19"/>
        <v>143916404</v>
      </c>
      <c r="E30" s="14">
        <f t="shared" si="19"/>
        <v>117860650.19999999</v>
      </c>
      <c r="F30" s="14">
        <f t="shared" si="0"/>
        <v>591710989.79999995</v>
      </c>
      <c r="G30" s="14">
        <f t="shared" si="1"/>
        <v>647640680.79999995</v>
      </c>
      <c r="H30" s="14">
        <f t="shared" si="2"/>
        <v>26055753.800000012</v>
      </c>
      <c r="I30" s="14">
        <f t="shared" si="3"/>
        <v>16.610112856257896</v>
      </c>
      <c r="J30" s="14">
        <f t="shared" si="4"/>
        <v>15.396531061028289</v>
      </c>
      <c r="K30" s="14">
        <f t="shared" si="5"/>
        <v>81.895216197869971</v>
      </c>
    </row>
    <row r="31" spans="1:11" ht="51" collapsed="1" x14ac:dyDescent="0.2">
      <c r="A31" s="13" t="s">
        <v>59</v>
      </c>
      <c r="B31" s="14">
        <f>SUM(B32:B34)</f>
        <v>681559391</v>
      </c>
      <c r="C31" s="14">
        <f t="shared" ref="C31:E31" si="20">SUM(C32:C34)</f>
        <v>737322260</v>
      </c>
      <c r="D31" s="14">
        <f t="shared" si="20"/>
        <v>137026407</v>
      </c>
      <c r="E31" s="14">
        <f t="shared" si="20"/>
        <v>112866138.88</v>
      </c>
      <c r="F31" s="14">
        <f t="shared" si="0"/>
        <v>568693252.12</v>
      </c>
      <c r="G31" s="14">
        <f t="shared" si="1"/>
        <v>624456121.12</v>
      </c>
      <c r="H31" s="14">
        <f t="shared" si="2"/>
        <v>24160268.120000005</v>
      </c>
      <c r="I31" s="14">
        <f t="shared" si="3"/>
        <v>16.559985875097418</v>
      </c>
      <c r="J31" s="14">
        <f t="shared" si="4"/>
        <v>15.307572414808146</v>
      </c>
      <c r="K31" s="14">
        <f t="shared" si="5"/>
        <v>82.368166363728704</v>
      </c>
    </row>
    <row r="32" spans="1:11" ht="25.5" outlineLevel="1" x14ac:dyDescent="0.2">
      <c r="A32" s="6" t="s">
        <v>13</v>
      </c>
      <c r="B32" s="7">
        <v>3432500</v>
      </c>
      <c r="C32" s="7">
        <v>3432500</v>
      </c>
      <c r="D32" s="7"/>
      <c r="E32" s="7"/>
      <c r="F32" s="7">
        <f t="shared" si="0"/>
        <v>3432500</v>
      </c>
      <c r="G32" s="7">
        <f t="shared" si="1"/>
        <v>3432500</v>
      </c>
      <c r="H32" s="7">
        <f t="shared" si="2"/>
        <v>0</v>
      </c>
      <c r="I32" s="7">
        <f t="shared" si="3"/>
        <v>0</v>
      </c>
      <c r="J32" s="7">
        <f t="shared" si="4"/>
        <v>0</v>
      </c>
      <c r="K32" s="7" t="e">
        <f t="shared" si="5"/>
        <v>#DIV/0!</v>
      </c>
    </row>
    <row r="33" spans="1:14" ht="38.25" x14ac:dyDescent="0.2">
      <c r="A33" s="6" t="s">
        <v>5</v>
      </c>
      <c r="B33" s="7">
        <v>678126891</v>
      </c>
      <c r="C33" s="7">
        <v>689037588</v>
      </c>
      <c r="D33" s="7">
        <v>137026407</v>
      </c>
      <c r="E33" s="7">
        <v>112866138.88</v>
      </c>
      <c r="F33" s="7">
        <f t="shared" si="0"/>
        <v>565260752.12</v>
      </c>
      <c r="G33" s="7">
        <f t="shared" si="1"/>
        <v>576171449.12</v>
      </c>
      <c r="H33" s="7">
        <f t="shared" si="2"/>
        <v>24160268.120000005</v>
      </c>
      <c r="I33" s="7">
        <f t="shared" si="3"/>
        <v>16.643808168934566</v>
      </c>
      <c r="J33" s="7">
        <f t="shared" si="4"/>
        <v>16.380258616602493</v>
      </c>
      <c r="K33" s="7">
        <f t="shared" si="5"/>
        <v>82.368166363728704</v>
      </c>
    </row>
    <row r="34" spans="1:14" ht="63.75" x14ac:dyDescent="0.2">
      <c r="A34" s="6" t="s">
        <v>2</v>
      </c>
      <c r="B34" s="7"/>
      <c r="C34" s="7">
        <v>44852172</v>
      </c>
      <c r="D34" s="7"/>
      <c r="E34" s="7"/>
      <c r="F34" s="7">
        <f t="shared" si="0"/>
        <v>0</v>
      </c>
      <c r="G34" s="7">
        <f t="shared" si="1"/>
        <v>44852172</v>
      </c>
      <c r="H34" s="7">
        <f t="shared" si="2"/>
        <v>0</v>
      </c>
      <c r="I34" s="7" t="e">
        <f t="shared" si="3"/>
        <v>#DIV/0!</v>
      </c>
      <c r="J34" s="7">
        <f t="shared" si="4"/>
        <v>0</v>
      </c>
      <c r="K34" s="7" t="e">
        <f t="shared" si="5"/>
        <v>#DIV/0!</v>
      </c>
      <c r="M34" s="15"/>
    </row>
    <row r="35" spans="1:14" ht="38.25" x14ac:dyDescent="0.2">
      <c r="A35" s="13" t="s">
        <v>39</v>
      </c>
      <c r="B35" s="5">
        <f>B36</f>
        <v>28012249</v>
      </c>
      <c r="C35" s="5">
        <f t="shared" ref="C35:E35" si="21">C36</f>
        <v>28179071</v>
      </c>
      <c r="D35" s="5">
        <f t="shared" si="21"/>
        <v>6889997</v>
      </c>
      <c r="E35" s="5">
        <f t="shared" si="21"/>
        <v>4994511.32</v>
      </c>
      <c r="F35" s="5">
        <f t="shared" si="0"/>
        <v>23017737.68</v>
      </c>
      <c r="G35" s="5">
        <f t="shared" si="1"/>
        <v>23184559.68</v>
      </c>
      <c r="H35" s="5">
        <f t="shared" si="2"/>
        <v>1895485.6799999997</v>
      </c>
      <c r="I35" s="5">
        <f t="shared" si="3"/>
        <v>17.829740553855565</v>
      </c>
      <c r="J35" s="5">
        <f t="shared" si="4"/>
        <v>17.724187287792422</v>
      </c>
      <c r="K35" s="5">
        <f t="shared" si="5"/>
        <v>72.489310517842029</v>
      </c>
    </row>
    <row r="36" spans="1:14" ht="38.25" x14ac:dyDescent="0.2">
      <c r="A36" s="6" t="s">
        <v>5</v>
      </c>
      <c r="B36" s="7">
        <v>28012249</v>
      </c>
      <c r="C36" s="7">
        <v>28179071</v>
      </c>
      <c r="D36" s="7">
        <v>6889997</v>
      </c>
      <c r="E36" s="7">
        <v>4994511.32</v>
      </c>
      <c r="F36" s="7">
        <f t="shared" si="0"/>
        <v>23017737.68</v>
      </c>
      <c r="G36" s="7">
        <f t="shared" si="1"/>
        <v>23184559.68</v>
      </c>
      <c r="H36" s="7">
        <f t="shared" si="2"/>
        <v>1895485.6799999997</v>
      </c>
      <c r="I36" s="7">
        <f t="shared" si="3"/>
        <v>17.829740553855565</v>
      </c>
      <c r="J36" s="7">
        <f t="shared" si="4"/>
        <v>17.724187287792422</v>
      </c>
      <c r="K36" s="7">
        <f t="shared" si="5"/>
        <v>72.489310517842029</v>
      </c>
    </row>
    <row r="37" spans="1:14" ht="38.25" x14ac:dyDescent="0.2">
      <c r="A37" s="13" t="s">
        <v>64</v>
      </c>
      <c r="B37" s="14">
        <f>B38+B41+B44</f>
        <v>1180334897</v>
      </c>
      <c r="C37" s="14">
        <f t="shared" ref="C37:E37" si="22">C38+C41+C44</f>
        <v>1249322659</v>
      </c>
      <c r="D37" s="14">
        <f t="shared" si="22"/>
        <v>181472378</v>
      </c>
      <c r="E37" s="14">
        <f t="shared" si="22"/>
        <v>161725215.51000002</v>
      </c>
      <c r="F37" s="14">
        <f t="shared" si="0"/>
        <v>1018609681.49</v>
      </c>
      <c r="G37" s="14">
        <f t="shared" si="1"/>
        <v>1087597443.49</v>
      </c>
      <c r="H37" s="14">
        <f t="shared" si="2"/>
        <v>19747162.48999998</v>
      </c>
      <c r="I37" s="14">
        <f t="shared" si="3"/>
        <v>13.701638062303264</v>
      </c>
      <c r="J37" s="14">
        <f t="shared" si="4"/>
        <v>12.94503180142833</v>
      </c>
      <c r="K37" s="14">
        <f t="shared" si="5"/>
        <v>89.118364619655793</v>
      </c>
    </row>
    <row r="38" spans="1:14" ht="51" x14ac:dyDescent="0.2">
      <c r="A38" s="4" t="s">
        <v>8</v>
      </c>
      <c r="B38" s="14">
        <f>SUM(B39:B40)</f>
        <v>621014417</v>
      </c>
      <c r="C38" s="14">
        <f t="shared" ref="C38:E38" si="23">SUM(C39:C40)</f>
        <v>624480829</v>
      </c>
      <c r="D38" s="14">
        <f t="shared" si="23"/>
        <v>149103857</v>
      </c>
      <c r="E38" s="14">
        <f t="shared" si="23"/>
        <v>130954733.53</v>
      </c>
      <c r="F38" s="14">
        <f t="shared" si="0"/>
        <v>490059683.47000003</v>
      </c>
      <c r="G38" s="14">
        <f t="shared" si="1"/>
        <v>493526095.47000003</v>
      </c>
      <c r="H38" s="14">
        <f t="shared" si="2"/>
        <v>18149123.469999999</v>
      </c>
      <c r="I38" s="14">
        <f t="shared" si="3"/>
        <v>21.087229208400167</v>
      </c>
      <c r="J38" s="14">
        <f t="shared" si="4"/>
        <v>20.970176737002763</v>
      </c>
      <c r="K38" s="14">
        <f t="shared" si="5"/>
        <v>87.827864526670169</v>
      </c>
    </row>
    <row r="39" spans="1:14" ht="42.6" customHeight="1" x14ac:dyDescent="0.2">
      <c r="A39" s="6" t="s">
        <v>1</v>
      </c>
      <c r="B39" s="16">
        <v>299170</v>
      </c>
      <c r="C39" s="7">
        <v>299170</v>
      </c>
      <c r="D39" s="7">
        <v>110400</v>
      </c>
      <c r="E39" s="7">
        <v>62500</v>
      </c>
      <c r="F39" s="7">
        <f t="shared" si="0"/>
        <v>236670</v>
      </c>
      <c r="G39" s="7">
        <f t="shared" si="1"/>
        <v>236670</v>
      </c>
      <c r="H39" s="7">
        <f t="shared" si="2"/>
        <v>47900</v>
      </c>
      <c r="I39" s="7">
        <f t="shared" si="3"/>
        <v>20.89113213223251</v>
      </c>
      <c r="J39" s="7">
        <f t="shared" si="4"/>
        <v>20.89113213223251</v>
      </c>
      <c r="K39" s="7">
        <f t="shared" si="5"/>
        <v>56.612318840579711</v>
      </c>
    </row>
    <row r="40" spans="1:14" ht="38.25" x14ac:dyDescent="0.2">
      <c r="A40" s="6" t="s">
        <v>6</v>
      </c>
      <c r="B40" s="16">
        <v>620715247</v>
      </c>
      <c r="C40" s="7">
        <v>624181659</v>
      </c>
      <c r="D40" s="7">
        <v>148993457</v>
      </c>
      <c r="E40" s="7">
        <v>130892233.53</v>
      </c>
      <c r="F40" s="7">
        <f t="shared" si="0"/>
        <v>489823013.47000003</v>
      </c>
      <c r="G40" s="7">
        <f t="shared" si="1"/>
        <v>493289425.47000003</v>
      </c>
      <c r="H40" s="7">
        <f t="shared" si="2"/>
        <v>18101223.469999999</v>
      </c>
      <c r="I40" s="7">
        <f t="shared" si="3"/>
        <v>21.087323722531341</v>
      </c>
      <c r="J40" s="7">
        <f t="shared" si="4"/>
        <v>20.970214623047742</v>
      </c>
      <c r="K40" s="7">
        <f t="shared" si="5"/>
        <v>87.850994376216136</v>
      </c>
      <c r="M40" s="15"/>
      <c r="N40" s="15"/>
    </row>
    <row r="41" spans="1:14" ht="38.25" x14ac:dyDescent="0.2">
      <c r="A41" s="4" t="s">
        <v>40</v>
      </c>
      <c r="B41" s="14">
        <f>SUM(B42:B43)</f>
        <v>537733580</v>
      </c>
      <c r="C41" s="14">
        <f t="shared" ref="C41:E41" si="24">SUM(C42:C43)</f>
        <v>603228190</v>
      </c>
      <c r="D41" s="14">
        <f t="shared" si="24"/>
        <v>27368906</v>
      </c>
      <c r="E41" s="14">
        <f t="shared" si="24"/>
        <v>26205799.620000001</v>
      </c>
      <c r="F41" s="14">
        <f t="shared" si="0"/>
        <v>511527780.38</v>
      </c>
      <c r="G41" s="14">
        <f t="shared" si="1"/>
        <v>577022390.38</v>
      </c>
      <c r="H41" s="14">
        <f t="shared" si="2"/>
        <v>1163106.379999999</v>
      </c>
      <c r="I41" s="14">
        <f t="shared" si="3"/>
        <v>4.8733797915317103</v>
      </c>
      <c r="J41" s="14">
        <f t="shared" si="4"/>
        <v>4.3442597767189897</v>
      </c>
      <c r="K41" s="14">
        <f t="shared" si="5"/>
        <v>95.75026352898432</v>
      </c>
    </row>
    <row r="42" spans="1:14" ht="38.25" x14ac:dyDescent="0.2">
      <c r="A42" s="6" t="s">
        <v>6</v>
      </c>
      <c r="B42" s="16"/>
      <c r="C42" s="7">
        <v>718000</v>
      </c>
      <c r="D42" s="7">
        <v>0</v>
      </c>
      <c r="E42" s="7">
        <v>0</v>
      </c>
      <c r="F42" s="7">
        <f t="shared" si="0"/>
        <v>0</v>
      </c>
      <c r="G42" s="7">
        <f t="shared" si="1"/>
        <v>718000</v>
      </c>
      <c r="H42" s="7">
        <f t="shared" si="2"/>
        <v>0</v>
      </c>
      <c r="I42" s="7" t="e">
        <f t="shared" si="3"/>
        <v>#DIV/0!</v>
      </c>
      <c r="J42" s="7">
        <f t="shared" si="4"/>
        <v>0</v>
      </c>
      <c r="K42" s="7" t="e">
        <f t="shared" si="5"/>
        <v>#DIV/0!</v>
      </c>
    </row>
    <row r="43" spans="1:14" ht="63.75" x14ac:dyDescent="0.2">
      <c r="A43" s="6" t="s">
        <v>2</v>
      </c>
      <c r="B43" s="16">
        <v>537733580</v>
      </c>
      <c r="C43" s="7">
        <v>602510190</v>
      </c>
      <c r="D43" s="7">
        <v>27368906</v>
      </c>
      <c r="E43" s="7">
        <v>26205799.620000001</v>
      </c>
      <c r="F43" s="7">
        <f t="shared" si="0"/>
        <v>511527780.38</v>
      </c>
      <c r="G43" s="7">
        <f t="shared" si="1"/>
        <v>576304390.38</v>
      </c>
      <c r="H43" s="7">
        <f t="shared" si="2"/>
        <v>1163106.379999999</v>
      </c>
      <c r="I43" s="7">
        <f t="shared" si="3"/>
        <v>4.8733797915317103</v>
      </c>
      <c r="J43" s="7">
        <f t="shared" si="4"/>
        <v>4.3494367489452754</v>
      </c>
      <c r="K43" s="7">
        <f t="shared" si="5"/>
        <v>95.75026352898432</v>
      </c>
      <c r="M43" s="15"/>
    </row>
    <row r="44" spans="1:14" ht="38.25" x14ac:dyDescent="0.2">
      <c r="A44" s="4" t="s">
        <v>41</v>
      </c>
      <c r="B44" s="14">
        <f>B45</f>
        <v>21586900</v>
      </c>
      <c r="C44" s="14">
        <f t="shared" ref="C44:E44" si="25">C45</f>
        <v>21613640</v>
      </c>
      <c r="D44" s="14">
        <f t="shared" si="25"/>
        <v>4999615</v>
      </c>
      <c r="E44" s="14">
        <f t="shared" si="25"/>
        <v>4564682.3600000003</v>
      </c>
      <c r="F44" s="14">
        <f t="shared" si="0"/>
        <v>17022217.640000001</v>
      </c>
      <c r="G44" s="14">
        <f t="shared" si="1"/>
        <v>17048957.640000001</v>
      </c>
      <c r="H44" s="14">
        <f t="shared" si="2"/>
        <v>434932.63999999966</v>
      </c>
      <c r="I44" s="14">
        <f t="shared" si="3"/>
        <v>21.145613126479486</v>
      </c>
      <c r="J44" s="14">
        <f t="shared" si="4"/>
        <v>21.11945216076515</v>
      </c>
      <c r="K44" s="14">
        <f t="shared" si="5"/>
        <v>91.300677352156129</v>
      </c>
    </row>
    <row r="45" spans="1:14" ht="36" customHeight="1" x14ac:dyDescent="0.2">
      <c r="A45" s="6" t="s">
        <v>6</v>
      </c>
      <c r="B45" s="16">
        <v>21586900</v>
      </c>
      <c r="C45" s="16">
        <v>21613640</v>
      </c>
      <c r="D45" s="16">
        <v>4999615</v>
      </c>
      <c r="E45" s="16">
        <v>4564682.3600000003</v>
      </c>
      <c r="F45" s="16">
        <f t="shared" si="0"/>
        <v>17022217.640000001</v>
      </c>
      <c r="G45" s="16">
        <f t="shared" si="1"/>
        <v>17048957.640000001</v>
      </c>
      <c r="H45" s="16">
        <f t="shared" si="2"/>
        <v>434932.63999999966</v>
      </c>
      <c r="I45" s="16">
        <f t="shared" si="3"/>
        <v>21.145613126479486</v>
      </c>
      <c r="J45" s="16">
        <f t="shared" si="4"/>
        <v>21.11945216076515</v>
      </c>
      <c r="K45" s="16">
        <f t="shared" si="5"/>
        <v>91.300677352156129</v>
      </c>
    </row>
    <row r="46" spans="1:14" ht="38.25" x14ac:dyDescent="0.2">
      <c r="A46" s="13" t="s">
        <v>42</v>
      </c>
      <c r="B46" s="14">
        <f>B47+B51+B53+B56</f>
        <v>2374416654</v>
      </c>
      <c r="C46" s="14">
        <f>C47+C51+C53+C56</f>
        <v>2509022649</v>
      </c>
      <c r="D46" s="14">
        <f>D47+D51+D53+D56</f>
        <v>154897191</v>
      </c>
      <c r="E46" s="14">
        <f>E47+E51+E53+E56</f>
        <v>104516187.76000001</v>
      </c>
      <c r="F46" s="14">
        <f t="shared" si="0"/>
        <v>2269900466.2399998</v>
      </c>
      <c r="G46" s="14">
        <f t="shared" si="1"/>
        <v>2404506461.2399998</v>
      </c>
      <c r="H46" s="14">
        <f t="shared" si="2"/>
        <v>50381003.239999995</v>
      </c>
      <c r="I46" s="14">
        <f t="shared" si="3"/>
        <v>4.4017627480808601</v>
      </c>
      <c r="J46" s="14">
        <f t="shared" si="4"/>
        <v>4.1656135627813544</v>
      </c>
      <c r="K46" s="14">
        <f t="shared" si="5"/>
        <v>67.474553337768413</v>
      </c>
    </row>
    <row r="47" spans="1:14" ht="38.25" collapsed="1" x14ac:dyDescent="0.2">
      <c r="A47" s="4" t="s">
        <v>43</v>
      </c>
      <c r="B47" s="14">
        <f>SUM(B48:B50)</f>
        <v>48912454</v>
      </c>
      <c r="C47" s="14">
        <f t="shared" ref="C47:E47" si="26">SUM(C48:C50)</f>
        <v>137028267</v>
      </c>
      <c r="D47" s="14">
        <f t="shared" si="26"/>
        <v>46963674</v>
      </c>
      <c r="E47" s="14">
        <f t="shared" si="26"/>
        <v>3802188.43</v>
      </c>
      <c r="F47" s="14">
        <f t="shared" si="0"/>
        <v>45110265.57</v>
      </c>
      <c r="G47" s="14">
        <f t="shared" si="1"/>
        <v>133226078.56999999</v>
      </c>
      <c r="H47" s="14">
        <f t="shared" si="2"/>
        <v>43161485.57</v>
      </c>
      <c r="I47" s="14">
        <f t="shared" si="3"/>
        <v>7.7734566946896591</v>
      </c>
      <c r="J47" s="14">
        <f t="shared" si="4"/>
        <v>2.7747475124968197</v>
      </c>
      <c r="K47" s="14">
        <f t="shared" si="5"/>
        <v>8.0960199791864671</v>
      </c>
    </row>
    <row r="48" spans="1:14" ht="63.75" outlineLevel="1" x14ac:dyDescent="0.2">
      <c r="A48" s="6" t="s">
        <v>4</v>
      </c>
      <c r="B48" s="16"/>
      <c r="C48" s="16"/>
      <c r="D48" s="16"/>
      <c r="E48" s="16"/>
      <c r="F48" s="16">
        <f t="shared" si="0"/>
        <v>0</v>
      </c>
      <c r="G48" s="16">
        <f t="shared" si="1"/>
        <v>0</v>
      </c>
      <c r="H48" s="16">
        <f t="shared" si="2"/>
        <v>0</v>
      </c>
      <c r="I48" s="16" t="e">
        <f t="shared" si="3"/>
        <v>#DIV/0!</v>
      </c>
      <c r="J48" s="16" t="e">
        <f t="shared" si="4"/>
        <v>#DIV/0!</v>
      </c>
      <c r="K48" s="16" t="e">
        <f t="shared" si="5"/>
        <v>#DIV/0!</v>
      </c>
      <c r="M48" s="15"/>
    </row>
    <row r="49" spans="1:13" ht="63.75" x14ac:dyDescent="0.2">
      <c r="A49" s="6" t="s">
        <v>2</v>
      </c>
      <c r="B49" s="16">
        <v>48912454</v>
      </c>
      <c r="C49" s="16">
        <v>133520912</v>
      </c>
      <c r="D49" s="16">
        <v>46963674</v>
      </c>
      <c r="E49" s="16">
        <v>3802188.43</v>
      </c>
      <c r="F49" s="16">
        <f t="shared" si="0"/>
        <v>45110265.57</v>
      </c>
      <c r="G49" s="16">
        <f t="shared" si="1"/>
        <v>129718723.56999999</v>
      </c>
      <c r="H49" s="16">
        <f t="shared" si="2"/>
        <v>43161485.57</v>
      </c>
      <c r="I49" s="16">
        <f t="shared" si="3"/>
        <v>7.7734566946896591</v>
      </c>
      <c r="J49" s="16">
        <f t="shared" si="4"/>
        <v>2.8476351554578958</v>
      </c>
      <c r="K49" s="16">
        <f t="shared" si="5"/>
        <v>8.0960199791864671</v>
      </c>
      <c r="M49" s="15"/>
    </row>
    <row r="50" spans="1:13" ht="33.75" x14ac:dyDescent="0.2">
      <c r="A50" s="1" t="s">
        <v>9</v>
      </c>
      <c r="B50" s="16"/>
      <c r="C50" s="16">
        <v>3507355</v>
      </c>
      <c r="D50" s="16">
        <v>0</v>
      </c>
      <c r="E50" s="16">
        <v>0</v>
      </c>
      <c r="F50" s="16">
        <f t="shared" si="0"/>
        <v>0</v>
      </c>
      <c r="G50" s="16"/>
      <c r="H50" s="16"/>
      <c r="I50" s="16"/>
      <c r="J50" s="16"/>
      <c r="K50" s="16"/>
      <c r="M50" s="15"/>
    </row>
    <row r="51" spans="1:13" ht="38.25" x14ac:dyDescent="0.2">
      <c r="A51" s="4" t="s">
        <v>44</v>
      </c>
      <c r="B51" s="14">
        <f>SUM(B52:B52)</f>
        <v>2163337900</v>
      </c>
      <c r="C51" s="14">
        <f>SUM(C52:C52)</f>
        <v>2209567800</v>
      </c>
      <c r="D51" s="14">
        <f>SUM(D52:D52)</f>
        <v>80000000</v>
      </c>
      <c r="E51" s="14">
        <f>SUM(E52:E52)</f>
        <v>76503290</v>
      </c>
      <c r="F51" s="14">
        <f t="shared" si="0"/>
        <v>2086834610</v>
      </c>
      <c r="G51" s="14">
        <f t="shared" si="1"/>
        <v>2133064510</v>
      </c>
      <c r="H51" s="14">
        <f t="shared" si="2"/>
        <v>3496710</v>
      </c>
      <c r="I51" s="14">
        <f t="shared" si="3"/>
        <v>3.5363541682508313</v>
      </c>
      <c r="J51" s="14">
        <f t="shared" si="4"/>
        <v>3.4623644497353738</v>
      </c>
      <c r="K51" s="14">
        <f t="shared" si="5"/>
        <v>95.629112500000005</v>
      </c>
    </row>
    <row r="52" spans="1:13" ht="53.45" customHeight="1" x14ac:dyDescent="0.2">
      <c r="A52" s="6" t="s">
        <v>4</v>
      </c>
      <c r="B52" s="16">
        <v>2163337900</v>
      </c>
      <c r="C52" s="7">
        <v>2209567800</v>
      </c>
      <c r="D52" s="7">
        <v>80000000</v>
      </c>
      <c r="E52" s="16">
        <v>76503290</v>
      </c>
      <c r="F52" s="16">
        <f t="shared" si="0"/>
        <v>2086834610</v>
      </c>
      <c r="G52" s="16">
        <f t="shared" si="1"/>
        <v>2133064510</v>
      </c>
      <c r="H52" s="16">
        <f t="shared" si="2"/>
        <v>3496710</v>
      </c>
      <c r="I52" s="16">
        <f t="shared" si="3"/>
        <v>3.5363541682508313</v>
      </c>
      <c r="J52" s="16">
        <f t="shared" si="4"/>
        <v>3.4623644497353738</v>
      </c>
      <c r="K52" s="16">
        <f t="shared" si="5"/>
        <v>95.629112500000005</v>
      </c>
      <c r="M52" s="15"/>
    </row>
    <row r="53" spans="1:13" ht="67.150000000000006" customHeight="1" x14ac:dyDescent="0.2">
      <c r="A53" s="4" t="s">
        <v>45</v>
      </c>
      <c r="B53" s="14">
        <f>SUM(B54:B55)</f>
        <v>44656800</v>
      </c>
      <c r="C53" s="14">
        <f t="shared" ref="C53:E53" si="27">SUM(C54:C55)</f>
        <v>44656800</v>
      </c>
      <c r="D53" s="14">
        <f t="shared" si="27"/>
        <v>0</v>
      </c>
      <c r="E53" s="14">
        <f t="shared" si="27"/>
        <v>0</v>
      </c>
      <c r="F53" s="14">
        <f t="shared" si="0"/>
        <v>44656800</v>
      </c>
      <c r="G53" s="14">
        <f t="shared" si="1"/>
        <v>44656800</v>
      </c>
      <c r="H53" s="14">
        <f t="shared" si="2"/>
        <v>0</v>
      </c>
      <c r="I53" s="14">
        <f t="shared" si="3"/>
        <v>0</v>
      </c>
      <c r="J53" s="14">
        <f t="shared" si="4"/>
        <v>0</v>
      </c>
      <c r="K53" s="14" t="e">
        <f t="shared" si="5"/>
        <v>#DIV/0!</v>
      </c>
    </row>
    <row r="54" spans="1:13" ht="51" x14ac:dyDescent="0.2">
      <c r="A54" s="6" t="s">
        <v>1</v>
      </c>
      <c r="B54" s="7">
        <v>12537500</v>
      </c>
      <c r="C54" s="7">
        <v>12537500</v>
      </c>
      <c r="D54" s="7">
        <v>0</v>
      </c>
      <c r="E54" s="7">
        <v>0</v>
      </c>
      <c r="F54" s="7">
        <f t="shared" si="0"/>
        <v>12537500</v>
      </c>
      <c r="G54" s="7">
        <f t="shared" si="1"/>
        <v>12537500</v>
      </c>
      <c r="H54" s="7">
        <f t="shared" si="2"/>
        <v>0</v>
      </c>
      <c r="I54" s="7">
        <f t="shared" si="3"/>
        <v>0</v>
      </c>
      <c r="J54" s="7">
        <f t="shared" si="4"/>
        <v>0</v>
      </c>
      <c r="K54" s="7" t="e">
        <f t="shared" si="5"/>
        <v>#DIV/0!</v>
      </c>
    </row>
    <row r="55" spans="1:13" ht="51" x14ac:dyDescent="0.2">
      <c r="A55" s="6" t="s">
        <v>9</v>
      </c>
      <c r="B55" s="7">
        <v>32119300</v>
      </c>
      <c r="C55" s="7">
        <v>32119300</v>
      </c>
      <c r="D55" s="7">
        <v>0</v>
      </c>
      <c r="E55" s="7">
        <v>0</v>
      </c>
      <c r="F55" s="7">
        <f t="shared" si="0"/>
        <v>32119300</v>
      </c>
      <c r="G55" s="7">
        <f t="shared" si="1"/>
        <v>32119300</v>
      </c>
      <c r="H55" s="7">
        <f t="shared" si="2"/>
        <v>0</v>
      </c>
      <c r="I55" s="7">
        <f t="shared" si="3"/>
        <v>0</v>
      </c>
      <c r="J55" s="7">
        <f t="shared" si="4"/>
        <v>0</v>
      </c>
      <c r="K55" s="7" t="e">
        <f t="shared" si="5"/>
        <v>#DIV/0!</v>
      </c>
    </row>
    <row r="56" spans="1:13" ht="42" customHeight="1" x14ac:dyDescent="0.2">
      <c r="A56" s="4" t="s">
        <v>7</v>
      </c>
      <c r="B56" s="5">
        <f>SUM(B57:B57)</f>
        <v>117509500</v>
      </c>
      <c r="C56" s="5">
        <f t="shared" ref="C56:E56" si="28">SUM(C57:C57)</f>
        <v>117769782</v>
      </c>
      <c r="D56" s="5">
        <f t="shared" si="28"/>
        <v>27933517</v>
      </c>
      <c r="E56" s="5">
        <f t="shared" si="28"/>
        <v>24210709.329999998</v>
      </c>
      <c r="F56" s="5">
        <f t="shared" si="0"/>
        <v>93298790.670000002</v>
      </c>
      <c r="G56" s="5">
        <f t="shared" si="1"/>
        <v>93559072.670000002</v>
      </c>
      <c r="H56" s="5">
        <f t="shared" si="2"/>
        <v>3722807.6700000018</v>
      </c>
      <c r="I56" s="5">
        <f t="shared" si="3"/>
        <v>20.60319321416566</v>
      </c>
      <c r="J56" s="5">
        <f t="shared" si="4"/>
        <v>20.557658270947634</v>
      </c>
      <c r="K56" s="5">
        <f t="shared" si="5"/>
        <v>86.672613870999484</v>
      </c>
    </row>
    <row r="57" spans="1:13" ht="63.75" x14ac:dyDescent="0.2">
      <c r="A57" s="6" t="s">
        <v>2</v>
      </c>
      <c r="B57" s="7">
        <v>117509500</v>
      </c>
      <c r="C57" s="16">
        <v>117769782</v>
      </c>
      <c r="D57" s="16">
        <v>27933517</v>
      </c>
      <c r="E57" s="16">
        <v>24210709.329999998</v>
      </c>
      <c r="F57" s="16">
        <f t="shared" si="0"/>
        <v>93298790.670000002</v>
      </c>
      <c r="G57" s="16">
        <f t="shared" si="1"/>
        <v>93559072.670000002</v>
      </c>
      <c r="H57" s="16">
        <f t="shared" si="2"/>
        <v>3722807.6700000018</v>
      </c>
      <c r="I57" s="16">
        <f t="shared" si="3"/>
        <v>20.60319321416566</v>
      </c>
      <c r="J57" s="16">
        <f t="shared" si="4"/>
        <v>20.557658270947634</v>
      </c>
      <c r="K57" s="16">
        <f t="shared" si="5"/>
        <v>86.672613870999484</v>
      </c>
    </row>
    <row r="58" spans="1:13" ht="76.5" x14ac:dyDescent="0.2">
      <c r="A58" s="13" t="s">
        <v>46</v>
      </c>
      <c r="B58" s="14">
        <f>B59+B62+B65+B71+B74+B76</f>
        <v>1916217555</v>
      </c>
      <c r="C58" s="14">
        <f>C59+C62+C65+C71+C74+C76</f>
        <v>2318139795.3699999</v>
      </c>
      <c r="D58" s="14">
        <f>D59+D62+D65+D71+D74+D76</f>
        <v>357500647</v>
      </c>
      <c r="E58" s="14">
        <f>E59+E62+E65+E71+E74+E76</f>
        <v>215312601.80000001</v>
      </c>
      <c r="F58" s="14">
        <f t="shared" si="0"/>
        <v>1700904953.2</v>
      </c>
      <c r="G58" s="14">
        <f t="shared" si="1"/>
        <v>2102827193.5699999</v>
      </c>
      <c r="H58" s="14">
        <f t="shared" si="2"/>
        <v>142188045.19999999</v>
      </c>
      <c r="I58" s="14">
        <f t="shared" si="3"/>
        <v>11.23633385145561</v>
      </c>
      <c r="J58" s="14">
        <f t="shared" si="4"/>
        <v>9.2881629585084546</v>
      </c>
      <c r="K58" s="14">
        <f t="shared" si="5"/>
        <v>60.227192204214397</v>
      </c>
    </row>
    <row r="59" spans="1:13" ht="38.25" x14ac:dyDescent="0.2">
      <c r="A59" s="4" t="s">
        <v>10</v>
      </c>
      <c r="B59" s="5">
        <f>SUM(B60:B61)</f>
        <v>1170897400</v>
      </c>
      <c r="C59" s="5">
        <f t="shared" ref="C59:E59" si="29">SUM(C60:C61)</f>
        <v>1418504235</v>
      </c>
      <c r="D59" s="5">
        <f t="shared" si="29"/>
        <v>171093327</v>
      </c>
      <c r="E59" s="5">
        <f t="shared" si="29"/>
        <v>117110648.87</v>
      </c>
      <c r="F59" s="5">
        <f t="shared" si="0"/>
        <v>1053786751.13</v>
      </c>
      <c r="G59" s="5">
        <f t="shared" si="1"/>
        <v>1301393586.1300001</v>
      </c>
      <c r="H59" s="5">
        <f t="shared" si="2"/>
        <v>53982678.129999995</v>
      </c>
      <c r="I59" s="5">
        <f t="shared" si="3"/>
        <v>10.00178571324866</v>
      </c>
      <c r="J59" s="5">
        <f t="shared" si="4"/>
        <v>8.2559252190036645</v>
      </c>
      <c r="K59" s="5">
        <f t="shared" si="5"/>
        <v>68.448402356451936</v>
      </c>
    </row>
    <row r="60" spans="1:13" ht="46.9" customHeight="1" x14ac:dyDescent="0.2">
      <c r="A60" s="6" t="s">
        <v>2</v>
      </c>
      <c r="B60" s="16">
        <v>1157518200</v>
      </c>
      <c r="C60" s="7">
        <v>1404078743</v>
      </c>
      <c r="D60" s="7">
        <v>165969605</v>
      </c>
      <c r="E60" s="7">
        <v>116090733.2</v>
      </c>
      <c r="F60" s="7">
        <f t="shared" si="0"/>
        <v>1041427466.8</v>
      </c>
      <c r="G60" s="7">
        <f t="shared" si="1"/>
        <v>1287988009.8</v>
      </c>
      <c r="H60" s="7">
        <f t="shared" si="2"/>
        <v>49878871.799999997</v>
      </c>
      <c r="I60" s="7">
        <f t="shared" si="3"/>
        <v>10.029279297725081</v>
      </c>
      <c r="J60" s="7">
        <f t="shared" si="4"/>
        <v>8.2681070259604379</v>
      </c>
      <c r="K60" s="7">
        <f t="shared" si="5"/>
        <v>69.946984087839454</v>
      </c>
    </row>
    <row r="61" spans="1:13" ht="51" x14ac:dyDescent="0.2">
      <c r="A61" s="6" t="s">
        <v>9</v>
      </c>
      <c r="B61" s="7">
        <v>13379200</v>
      </c>
      <c r="C61" s="16">
        <v>14425492</v>
      </c>
      <c r="D61" s="16">
        <v>5123722</v>
      </c>
      <c r="E61" s="16">
        <v>1019915.6699999999</v>
      </c>
      <c r="F61" s="16">
        <f t="shared" si="0"/>
        <v>12359284.33</v>
      </c>
      <c r="G61" s="16">
        <f t="shared" si="1"/>
        <v>13405576.33</v>
      </c>
      <c r="H61" s="16">
        <f t="shared" si="2"/>
        <v>4103806.33</v>
      </c>
      <c r="I61" s="16">
        <f t="shared" si="3"/>
        <v>7.6231439099497731</v>
      </c>
      <c r="J61" s="16">
        <f t="shared" si="4"/>
        <v>7.0702314347406663</v>
      </c>
      <c r="K61" s="16">
        <f t="shared" si="5"/>
        <v>19.905757377156682</v>
      </c>
    </row>
    <row r="62" spans="1:13" ht="51" x14ac:dyDescent="0.2">
      <c r="A62" s="4" t="s">
        <v>11</v>
      </c>
      <c r="B62" s="5">
        <f>SUM(B63:B64)</f>
        <v>36140100</v>
      </c>
      <c r="C62" s="5">
        <f t="shared" ref="C62:E62" si="30">SUM(C63:C64)</f>
        <v>43071787</v>
      </c>
      <c r="D62" s="5">
        <f t="shared" si="30"/>
        <v>5594184</v>
      </c>
      <c r="E62" s="5">
        <f t="shared" si="30"/>
        <v>4225867.6500000004</v>
      </c>
      <c r="F62" s="5">
        <f t="shared" si="0"/>
        <v>31914232.350000001</v>
      </c>
      <c r="G62" s="5">
        <f t="shared" si="1"/>
        <v>38845919.350000001</v>
      </c>
      <c r="H62" s="5">
        <f t="shared" si="2"/>
        <v>1368316.3499999996</v>
      </c>
      <c r="I62" s="5">
        <f t="shared" si="3"/>
        <v>11.693015929673688</v>
      </c>
      <c r="J62" s="5">
        <f t="shared" si="4"/>
        <v>9.8112196970141969</v>
      </c>
      <c r="K62" s="5">
        <f t="shared" si="5"/>
        <v>75.540376398059138</v>
      </c>
    </row>
    <row r="63" spans="1:13" ht="52.9" customHeight="1" x14ac:dyDescent="0.2">
      <c r="A63" s="6" t="s">
        <v>4</v>
      </c>
      <c r="B63" s="7">
        <v>1589000</v>
      </c>
      <c r="C63" s="7">
        <v>1589000</v>
      </c>
      <c r="D63" s="7">
        <v>292911</v>
      </c>
      <c r="E63" s="7">
        <v>292910.14</v>
      </c>
      <c r="F63" s="7">
        <f t="shared" si="0"/>
        <v>1296089.8599999999</v>
      </c>
      <c r="G63" s="7">
        <f t="shared" si="1"/>
        <v>1296089.8599999999</v>
      </c>
      <c r="H63" s="7">
        <f t="shared" si="2"/>
        <v>0.85999999998603016</v>
      </c>
      <c r="I63" s="7">
        <f t="shared" si="3"/>
        <v>18.433614852108246</v>
      </c>
      <c r="J63" s="7">
        <f t="shared" si="4"/>
        <v>18.433614852108246</v>
      </c>
      <c r="K63" s="7">
        <f t="shared" si="5"/>
        <v>99.999706395458006</v>
      </c>
    </row>
    <row r="64" spans="1:13" ht="46.15" customHeight="1" x14ac:dyDescent="0.2">
      <c r="A64" s="6" t="s">
        <v>9</v>
      </c>
      <c r="B64" s="7">
        <v>34551100</v>
      </c>
      <c r="C64" s="7">
        <v>41482787</v>
      </c>
      <c r="D64" s="7">
        <v>5301273</v>
      </c>
      <c r="E64" s="7">
        <v>3932957.5100000002</v>
      </c>
      <c r="F64" s="7">
        <f t="shared" si="0"/>
        <v>30618142.489999998</v>
      </c>
      <c r="G64" s="7">
        <f t="shared" si="1"/>
        <v>37549829.490000002</v>
      </c>
      <c r="H64" s="7">
        <f t="shared" si="2"/>
        <v>1368315.4899999998</v>
      </c>
      <c r="I64" s="7">
        <f t="shared" si="3"/>
        <v>11.383016778047589</v>
      </c>
      <c r="J64" s="7">
        <f t="shared" si="4"/>
        <v>9.4809384673213977</v>
      </c>
      <c r="K64" s="7">
        <f t="shared" si="5"/>
        <v>74.18892613151597</v>
      </c>
    </row>
    <row r="65" spans="1:11" ht="38.25" x14ac:dyDescent="0.2">
      <c r="A65" s="4" t="s">
        <v>12</v>
      </c>
      <c r="B65" s="5">
        <f>SUM(B66:B70)</f>
        <v>4855800</v>
      </c>
      <c r="C65" s="5">
        <f t="shared" ref="C65:E65" si="31">SUM(C66:C70)</f>
        <v>5254235</v>
      </c>
      <c r="D65" s="5">
        <f t="shared" si="31"/>
        <v>795000</v>
      </c>
      <c r="E65" s="5">
        <f t="shared" si="31"/>
        <v>0</v>
      </c>
      <c r="F65" s="5">
        <f t="shared" si="0"/>
        <v>4855800</v>
      </c>
      <c r="G65" s="5">
        <f t="shared" si="1"/>
        <v>5254235</v>
      </c>
      <c r="H65" s="5">
        <f t="shared" si="2"/>
        <v>795000</v>
      </c>
      <c r="I65" s="5">
        <f t="shared" si="3"/>
        <v>0</v>
      </c>
      <c r="J65" s="5">
        <f t="shared" si="4"/>
        <v>0</v>
      </c>
      <c r="K65" s="5">
        <f t="shared" si="5"/>
        <v>0</v>
      </c>
    </row>
    <row r="66" spans="1:11" ht="25.5" x14ac:dyDescent="0.2">
      <c r="A66" s="6" t="s">
        <v>13</v>
      </c>
      <c r="B66" s="7">
        <v>285000</v>
      </c>
      <c r="C66" s="7">
        <v>285000</v>
      </c>
      <c r="D66" s="7">
        <v>0</v>
      </c>
      <c r="E66" s="7">
        <v>0</v>
      </c>
      <c r="F66" s="7">
        <f t="shared" ref="F66:F138" si="32">B66-E66</f>
        <v>285000</v>
      </c>
      <c r="G66" s="7">
        <f t="shared" si="1"/>
        <v>285000</v>
      </c>
      <c r="H66" s="7">
        <f t="shared" si="2"/>
        <v>0</v>
      </c>
      <c r="I66" s="7">
        <f t="shared" si="3"/>
        <v>0</v>
      </c>
      <c r="J66" s="7">
        <f t="shared" si="4"/>
        <v>0</v>
      </c>
      <c r="K66" s="7" t="e">
        <f t="shared" si="5"/>
        <v>#DIV/0!</v>
      </c>
    </row>
    <row r="67" spans="1:11" ht="42.6" customHeight="1" x14ac:dyDescent="0.2">
      <c r="A67" s="6" t="s">
        <v>1</v>
      </c>
      <c r="B67" s="7">
        <v>2755000</v>
      </c>
      <c r="C67" s="7">
        <v>2755000</v>
      </c>
      <c r="D67" s="7">
        <v>0</v>
      </c>
      <c r="E67" s="7">
        <v>0</v>
      </c>
      <c r="F67" s="7">
        <f t="shared" si="32"/>
        <v>2755000</v>
      </c>
      <c r="G67" s="7">
        <f t="shared" ref="G67:G139" si="33">C67-E67</f>
        <v>2755000</v>
      </c>
      <c r="H67" s="7">
        <f t="shared" ref="H67:H139" si="34">D67-E67</f>
        <v>0</v>
      </c>
      <c r="I67" s="7">
        <f t="shared" ref="I67:I139" si="35">E67/B67*100</f>
        <v>0</v>
      </c>
      <c r="J67" s="7">
        <f t="shared" ref="J67:J139" si="36">E67/C67*100</f>
        <v>0</v>
      </c>
      <c r="K67" s="7" t="e">
        <f t="shared" ref="K67:K139" si="37">E67/D67*100</f>
        <v>#DIV/0!</v>
      </c>
    </row>
    <row r="68" spans="1:11" ht="30" customHeight="1" x14ac:dyDescent="0.2">
      <c r="A68" s="6" t="s">
        <v>5</v>
      </c>
      <c r="B68" s="7">
        <v>200000</v>
      </c>
      <c r="C68" s="7">
        <v>200000</v>
      </c>
      <c r="D68" s="7">
        <v>0</v>
      </c>
      <c r="E68" s="7">
        <v>0</v>
      </c>
      <c r="F68" s="7">
        <f t="shared" si="32"/>
        <v>200000</v>
      </c>
      <c r="G68" s="7">
        <f t="shared" si="33"/>
        <v>200000</v>
      </c>
      <c r="H68" s="7">
        <f t="shared" si="34"/>
        <v>0</v>
      </c>
      <c r="I68" s="7">
        <f t="shared" si="35"/>
        <v>0</v>
      </c>
      <c r="J68" s="7">
        <f t="shared" si="36"/>
        <v>0</v>
      </c>
      <c r="K68" s="7" t="e">
        <f t="shared" si="37"/>
        <v>#DIV/0!</v>
      </c>
    </row>
    <row r="69" spans="1:11" ht="38.25" x14ac:dyDescent="0.2">
      <c r="A69" s="6" t="s">
        <v>6</v>
      </c>
      <c r="B69" s="7">
        <v>795000</v>
      </c>
      <c r="C69" s="7">
        <v>795000</v>
      </c>
      <c r="D69" s="7">
        <v>795000</v>
      </c>
      <c r="E69" s="7">
        <v>0</v>
      </c>
      <c r="F69" s="7">
        <f t="shared" si="32"/>
        <v>795000</v>
      </c>
      <c r="G69" s="7">
        <f t="shared" si="33"/>
        <v>795000</v>
      </c>
      <c r="H69" s="7">
        <f t="shared" si="34"/>
        <v>795000</v>
      </c>
      <c r="I69" s="7">
        <f t="shared" si="35"/>
        <v>0</v>
      </c>
      <c r="J69" s="7">
        <f t="shared" si="36"/>
        <v>0</v>
      </c>
      <c r="K69" s="7">
        <f t="shared" si="37"/>
        <v>0</v>
      </c>
    </row>
    <row r="70" spans="1:11" ht="42" customHeight="1" x14ac:dyDescent="0.2">
      <c r="A70" s="6" t="s">
        <v>9</v>
      </c>
      <c r="B70" s="7">
        <v>820800</v>
      </c>
      <c r="C70" s="7">
        <v>1219235</v>
      </c>
      <c r="D70" s="7">
        <v>0</v>
      </c>
      <c r="E70" s="7">
        <v>0</v>
      </c>
      <c r="F70" s="7">
        <f t="shared" si="32"/>
        <v>820800</v>
      </c>
      <c r="G70" s="7">
        <f t="shared" si="33"/>
        <v>1219235</v>
      </c>
      <c r="H70" s="7">
        <f t="shared" si="34"/>
        <v>0</v>
      </c>
      <c r="I70" s="7">
        <f t="shared" si="35"/>
        <v>0</v>
      </c>
      <c r="J70" s="7">
        <f t="shared" si="36"/>
        <v>0</v>
      </c>
      <c r="K70" s="7" t="e">
        <f t="shared" si="37"/>
        <v>#DIV/0!</v>
      </c>
    </row>
    <row r="71" spans="1:11" ht="25.5" x14ac:dyDescent="0.2">
      <c r="A71" s="4" t="s">
        <v>27</v>
      </c>
      <c r="B71" s="5">
        <f>SUM(B72:B73)</f>
        <v>395020355</v>
      </c>
      <c r="C71" s="5">
        <f t="shared" ref="C71:E71" si="38">SUM(C72:C73)</f>
        <v>523480005.37</v>
      </c>
      <c r="D71" s="5">
        <f t="shared" si="38"/>
        <v>104830666</v>
      </c>
      <c r="E71" s="5">
        <f t="shared" si="38"/>
        <v>34360283.719999999</v>
      </c>
      <c r="F71" s="5">
        <f t="shared" si="32"/>
        <v>360660071.27999997</v>
      </c>
      <c r="G71" s="5">
        <f t="shared" si="33"/>
        <v>489119721.64999998</v>
      </c>
      <c r="H71" s="5">
        <f t="shared" si="34"/>
        <v>70470382.280000001</v>
      </c>
      <c r="I71" s="5">
        <f t="shared" si="35"/>
        <v>8.698357764373938</v>
      </c>
      <c r="J71" s="5">
        <f t="shared" si="36"/>
        <v>6.5638197003749674</v>
      </c>
      <c r="K71" s="5">
        <f t="shared" si="37"/>
        <v>32.776939259357562</v>
      </c>
    </row>
    <row r="72" spans="1:11" ht="63.75" x14ac:dyDescent="0.2">
      <c r="A72" s="6" t="s">
        <v>2</v>
      </c>
      <c r="B72" s="7"/>
      <c r="C72" s="7">
        <v>29355006</v>
      </c>
      <c r="D72" s="7">
        <v>29355006</v>
      </c>
      <c r="E72" s="7">
        <v>0</v>
      </c>
      <c r="F72" s="7">
        <f t="shared" si="32"/>
        <v>0</v>
      </c>
      <c r="G72" s="7">
        <f t="shared" si="33"/>
        <v>29355006</v>
      </c>
      <c r="H72" s="7">
        <f t="shared" si="34"/>
        <v>29355006</v>
      </c>
      <c r="I72" s="7" t="e">
        <f t="shared" si="35"/>
        <v>#DIV/0!</v>
      </c>
      <c r="J72" s="7">
        <f t="shared" si="36"/>
        <v>0</v>
      </c>
      <c r="K72" s="7">
        <f t="shared" si="37"/>
        <v>0</v>
      </c>
    </row>
    <row r="73" spans="1:11" ht="51" x14ac:dyDescent="0.2">
      <c r="A73" s="6" t="s">
        <v>9</v>
      </c>
      <c r="B73" s="7">
        <v>395020355</v>
      </c>
      <c r="C73" s="7">
        <v>494124999.37</v>
      </c>
      <c r="D73" s="7">
        <v>75475660</v>
      </c>
      <c r="E73" s="7">
        <v>34360283.719999999</v>
      </c>
      <c r="F73" s="7">
        <f t="shared" si="32"/>
        <v>360660071.27999997</v>
      </c>
      <c r="G73" s="7">
        <f t="shared" si="33"/>
        <v>459764715.64999998</v>
      </c>
      <c r="H73" s="7">
        <f t="shared" si="34"/>
        <v>41115376.280000001</v>
      </c>
      <c r="I73" s="7">
        <f t="shared" si="35"/>
        <v>8.698357764373938</v>
      </c>
      <c r="J73" s="7">
        <f t="shared" si="36"/>
        <v>6.953763473576263</v>
      </c>
      <c r="K73" s="7">
        <f t="shared" si="37"/>
        <v>45.524986094854945</v>
      </c>
    </row>
    <row r="74" spans="1:11" ht="38.25" x14ac:dyDescent="0.2">
      <c r="A74" s="4" t="s">
        <v>7</v>
      </c>
      <c r="B74" s="5">
        <f>B75</f>
        <v>292166300</v>
      </c>
      <c r="C74" s="5">
        <f t="shared" ref="C74:E74" si="39">C75</f>
        <v>307348349</v>
      </c>
      <c r="D74" s="5">
        <f t="shared" si="39"/>
        <v>75187470</v>
      </c>
      <c r="E74" s="5">
        <f t="shared" si="39"/>
        <v>59615801.560000002</v>
      </c>
      <c r="F74" s="5">
        <f t="shared" si="32"/>
        <v>232550498.44</v>
      </c>
      <c r="G74" s="5">
        <f t="shared" si="33"/>
        <v>247732547.44</v>
      </c>
      <c r="H74" s="5">
        <f t="shared" si="34"/>
        <v>15571668.439999998</v>
      </c>
      <c r="I74" s="5">
        <f t="shared" si="35"/>
        <v>20.404749473159637</v>
      </c>
      <c r="J74" s="5">
        <f t="shared" si="36"/>
        <v>19.396818546111664</v>
      </c>
      <c r="K74" s="5">
        <f t="shared" si="37"/>
        <v>79.289543270973212</v>
      </c>
    </row>
    <row r="75" spans="1:11" ht="45.6" customHeight="1" x14ac:dyDescent="0.2">
      <c r="A75" s="6" t="s">
        <v>9</v>
      </c>
      <c r="B75" s="7">
        <v>292166300</v>
      </c>
      <c r="C75" s="16">
        <v>307348349</v>
      </c>
      <c r="D75" s="16">
        <v>75187470</v>
      </c>
      <c r="E75" s="16">
        <v>59615801.560000002</v>
      </c>
      <c r="F75" s="16">
        <f t="shared" si="32"/>
        <v>232550498.44</v>
      </c>
      <c r="G75" s="16">
        <f t="shared" si="33"/>
        <v>247732547.44</v>
      </c>
      <c r="H75" s="16">
        <f t="shared" si="34"/>
        <v>15571668.439999998</v>
      </c>
      <c r="I75" s="16">
        <f t="shared" si="35"/>
        <v>20.404749473159637</v>
      </c>
      <c r="J75" s="16">
        <f t="shared" si="36"/>
        <v>19.396818546111664</v>
      </c>
      <c r="K75" s="16">
        <f t="shared" si="37"/>
        <v>79.289543270973212</v>
      </c>
    </row>
    <row r="76" spans="1:11" ht="127.5" x14ac:dyDescent="0.2">
      <c r="A76" s="4" t="s">
        <v>47</v>
      </c>
      <c r="B76" s="5">
        <f>B77</f>
        <v>17137600</v>
      </c>
      <c r="C76" s="5">
        <f t="shared" ref="C76:E76" si="40">C77</f>
        <v>20481184</v>
      </c>
      <c r="D76" s="5">
        <f t="shared" si="40"/>
        <v>0</v>
      </c>
      <c r="E76" s="5">
        <f t="shared" si="40"/>
        <v>0</v>
      </c>
      <c r="F76" s="5">
        <f t="shared" si="32"/>
        <v>17137600</v>
      </c>
      <c r="G76" s="5">
        <f t="shared" si="33"/>
        <v>20481184</v>
      </c>
      <c r="H76" s="5">
        <f t="shared" si="34"/>
        <v>0</v>
      </c>
      <c r="I76" s="5">
        <f t="shared" si="35"/>
        <v>0</v>
      </c>
      <c r="J76" s="5">
        <f t="shared" si="36"/>
        <v>0</v>
      </c>
      <c r="K76" s="5" t="e">
        <f t="shared" si="37"/>
        <v>#DIV/0!</v>
      </c>
    </row>
    <row r="77" spans="1:11" ht="51" x14ac:dyDescent="0.2">
      <c r="A77" s="6" t="s">
        <v>9</v>
      </c>
      <c r="B77" s="7">
        <v>17137600</v>
      </c>
      <c r="C77" s="16">
        <v>20481184</v>
      </c>
      <c r="D77" s="16"/>
      <c r="E77" s="16"/>
      <c r="F77" s="16">
        <f t="shared" si="32"/>
        <v>17137600</v>
      </c>
      <c r="G77" s="16">
        <f t="shared" si="33"/>
        <v>20481184</v>
      </c>
      <c r="H77" s="16">
        <f t="shared" si="34"/>
        <v>0</v>
      </c>
      <c r="I77" s="16">
        <f t="shared" si="35"/>
        <v>0</v>
      </c>
      <c r="J77" s="16">
        <f t="shared" si="36"/>
        <v>0</v>
      </c>
      <c r="K77" s="16" t="e">
        <f t="shared" si="37"/>
        <v>#DIV/0!</v>
      </c>
    </row>
    <row r="78" spans="1:11" ht="89.25" x14ac:dyDescent="0.2">
      <c r="A78" s="13" t="s">
        <v>60</v>
      </c>
      <c r="B78" s="14">
        <f>B79+B83</f>
        <v>3613700</v>
      </c>
      <c r="C78" s="14">
        <f>C79+C83</f>
        <v>8871218</v>
      </c>
      <c r="D78" s="14">
        <f>D79+D83</f>
        <v>581933</v>
      </c>
      <c r="E78" s="14">
        <f>E79+E83</f>
        <v>262004.64</v>
      </c>
      <c r="F78" s="14">
        <f t="shared" si="32"/>
        <v>3351695.3599999999</v>
      </c>
      <c r="G78" s="14">
        <f t="shared" si="33"/>
        <v>8609213.3599999994</v>
      </c>
      <c r="H78" s="14">
        <f t="shared" si="34"/>
        <v>319928.36</v>
      </c>
      <c r="I78" s="14">
        <f t="shared" si="35"/>
        <v>7.250315189418048</v>
      </c>
      <c r="J78" s="14">
        <f t="shared" si="36"/>
        <v>2.9534235321463189</v>
      </c>
      <c r="K78" s="14">
        <f t="shared" si="37"/>
        <v>45.023162460283231</v>
      </c>
    </row>
    <row r="79" spans="1:11" ht="25.5" x14ac:dyDescent="0.2">
      <c r="A79" s="4" t="s">
        <v>14</v>
      </c>
      <c r="B79" s="5">
        <f>SUM(B80:B82)</f>
        <v>3188800</v>
      </c>
      <c r="C79" s="5">
        <f>SUM(C80:C82)</f>
        <v>8446318</v>
      </c>
      <c r="D79" s="5">
        <f>SUM(D80:D82)</f>
        <v>508533</v>
      </c>
      <c r="E79" s="5">
        <f>SUM(E80:E82)</f>
        <v>253004.64</v>
      </c>
      <c r="F79" s="5">
        <f t="shared" si="32"/>
        <v>2935795.36</v>
      </c>
      <c r="G79" s="5">
        <f t="shared" si="33"/>
        <v>8193313.3600000003</v>
      </c>
      <c r="H79" s="5">
        <f t="shared" si="34"/>
        <v>255528.36</v>
      </c>
      <c r="I79" s="5">
        <f t="shared" si="35"/>
        <v>7.9341645760160562</v>
      </c>
      <c r="J79" s="5">
        <f t="shared" si="36"/>
        <v>2.9954429847419908</v>
      </c>
      <c r="K79" s="5">
        <f t="shared" si="37"/>
        <v>49.751862710974507</v>
      </c>
    </row>
    <row r="80" spans="1:11" ht="25.5" x14ac:dyDescent="0.2">
      <c r="A80" s="6" t="s">
        <v>13</v>
      </c>
      <c r="B80" s="7">
        <v>137800</v>
      </c>
      <c r="C80" s="7">
        <v>182065</v>
      </c>
      <c r="D80" s="7">
        <v>0</v>
      </c>
      <c r="E80" s="16">
        <v>0</v>
      </c>
      <c r="F80" s="16">
        <f t="shared" si="32"/>
        <v>137800</v>
      </c>
      <c r="G80" s="16">
        <f t="shared" si="33"/>
        <v>182065</v>
      </c>
      <c r="H80" s="16">
        <f t="shared" si="34"/>
        <v>0</v>
      </c>
      <c r="I80" s="16">
        <f t="shared" si="35"/>
        <v>0</v>
      </c>
      <c r="J80" s="16">
        <f t="shared" si="36"/>
        <v>0</v>
      </c>
      <c r="K80" s="16" t="e">
        <f t="shared" si="37"/>
        <v>#DIV/0!</v>
      </c>
    </row>
    <row r="81" spans="1:11" ht="63.75" x14ac:dyDescent="0.2">
      <c r="A81" s="6" t="s">
        <v>4</v>
      </c>
      <c r="B81" s="7"/>
      <c r="C81" s="7">
        <v>5257518</v>
      </c>
      <c r="D81" s="7">
        <v>0</v>
      </c>
      <c r="E81" s="16">
        <v>0</v>
      </c>
      <c r="F81" s="16">
        <f t="shared" ref="F81" si="41">B81-E81</f>
        <v>0</v>
      </c>
      <c r="G81" s="16">
        <f t="shared" ref="G81" si="42">C81-E81</f>
        <v>5257518</v>
      </c>
      <c r="H81" s="16">
        <f t="shared" ref="H81" si="43">D81-E81</f>
        <v>0</v>
      </c>
      <c r="I81" s="16" t="e">
        <f t="shared" ref="I81" si="44">E81/B81*100</f>
        <v>#DIV/0!</v>
      </c>
      <c r="J81" s="16">
        <f t="shared" ref="J81" si="45">E81/C81*100</f>
        <v>0</v>
      </c>
      <c r="K81" s="16" t="e">
        <f t="shared" ref="K81" si="46">E81/D81*100</f>
        <v>#DIV/0!</v>
      </c>
    </row>
    <row r="82" spans="1:11" ht="51" x14ac:dyDescent="0.2">
      <c r="A82" s="6" t="s">
        <v>9</v>
      </c>
      <c r="B82" s="7">
        <v>3051000</v>
      </c>
      <c r="C82" s="7">
        <v>3006735</v>
      </c>
      <c r="D82" s="7">
        <v>508533</v>
      </c>
      <c r="E82" s="16">
        <v>253004.64</v>
      </c>
      <c r="F82" s="16">
        <f t="shared" si="32"/>
        <v>2797995.36</v>
      </c>
      <c r="G82" s="16">
        <f t="shared" si="33"/>
        <v>2753730.36</v>
      </c>
      <c r="H82" s="16">
        <f t="shared" si="34"/>
        <v>255528.36</v>
      </c>
      <c r="I82" s="16">
        <f t="shared" si="35"/>
        <v>8.2925152409046223</v>
      </c>
      <c r="J82" s="16">
        <f t="shared" si="36"/>
        <v>8.4145972292204014</v>
      </c>
      <c r="K82" s="16">
        <f t="shared" si="37"/>
        <v>49.751862710974507</v>
      </c>
    </row>
    <row r="83" spans="1:11" ht="51" x14ac:dyDescent="0.2">
      <c r="A83" s="4" t="s">
        <v>73</v>
      </c>
      <c r="B83" s="5">
        <f>SUM(B84:B86)</f>
        <v>424900</v>
      </c>
      <c r="C83" s="5">
        <f t="shared" ref="C83:E83" si="47">SUM(C84:C86)</f>
        <v>424900</v>
      </c>
      <c r="D83" s="5">
        <f t="shared" si="47"/>
        <v>73400</v>
      </c>
      <c r="E83" s="5">
        <f t="shared" si="47"/>
        <v>9000</v>
      </c>
      <c r="F83" s="5">
        <f t="shared" si="32"/>
        <v>415900</v>
      </c>
      <c r="G83" s="5">
        <f t="shared" si="33"/>
        <v>415900</v>
      </c>
      <c r="H83" s="5">
        <f t="shared" si="34"/>
        <v>64400</v>
      </c>
      <c r="I83" s="5">
        <f t="shared" si="35"/>
        <v>2.1181454459872913</v>
      </c>
      <c r="J83" s="5">
        <f t="shared" si="36"/>
        <v>2.1181454459872913</v>
      </c>
      <c r="K83" s="5">
        <f t="shared" si="37"/>
        <v>12.26158038147139</v>
      </c>
    </row>
    <row r="84" spans="1:11" ht="25.5" x14ac:dyDescent="0.2">
      <c r="A84" s="6" t="s">
        <v>13</v>
      </c>
      <c r="B84" s="7">
        <v>177200</v>
      </c>
      <c r="C84" s="7">
        <v>177200</v>
      </c>
      <c r="D84" s="7">
        <v>73400</v>
      </c>
      <c r="E84" s="16">
        <v>9000</v>
      </c>
      <c r="F84" s="16">
        <f t="shared" ref="F84" si="48">B84-E84</f>
        <v>168200</v>
      </c>
      <c r="G84" s="16">
        <f t="shared" ref="G84" si="49">C84-E84</f>
        <v>168200</v>
      </c>
      <c r="H84" s="16">
        <f t="shared" ref="H84" si="50">D84-E84</f>
        <v>64400</v>
      </c>
      <c r="I84" s="16">
        <f t="shared" ref="I84" si="51">E84/B84*100</f>
        <v>5.0790067720090297</v>
      </c>
      <c r="J84" s="16">
        <f t="shared" ref="J84" si="52">E84/C84*100</f>
        <v>5.0790067720090297</v>
      </c>
      <c r="K84" s="16">
        <f t="shared" ref="K84" si="53">E84/D84*100</f>
        <v>12.26158038147139</v>
      </c>
    </row>
    <row r="85" spans="1:11" ht="38.25" x14ac:dyDescent="0.2">
      <c r="A85" s="6" t="s">
        <v>5</v>
      </c>
      <c r="B85" s="7">
        <v>126443</v>
      </c>
      <c r="C85" s="7">
        <v>126443</v>
      </c>
      <c r="D85" s="7">
        <v>0</v>
      </c>
      <c r="E85" s="16">
        <v>0</v>
      </c>
      <c r="F85" s="16">
        <f t="shared" si="32"/>
        <v>126443</v>
      </c>
      <c r="G85" s="16">
        <f t="shared" si="33"/>
        <v>126443</v>
      </c>
      <c r="H85" s="16">
        <f t="shared" si="34"/>
        <v>0</v>
      </c>
      <c r="I85" s="16">
        <f t="shared" si="35"/>
        <v>0</v>
      </c>
      <c r="J85" s="16">
        <f t="shared" si="36"/>
        <v>0</v>
      </c>
      <c r="K85" s="16" t="e">
        <f t="shared" si="37"/>
        <v>#DIV/0!</v>
      </c>
    </row>
    <row r="86" spans="1:11" ht="38.25" x14ac:dyDescent="0.2">
      <c r="A86" s="6" t="s">
        <v>6</v>
      </c>
      <c r="B86" s="7">
        <v>121257</v>
      </c>
      <c r="C86" s="7">
        <v>121257</v>
      </c>
      <c r="D86" s="7">
        <v>0</v>
      </c>
      <c r="E86" s="16">
        <v>0</v>
      </c>
      <c r="F86" s="16">
        <f t="shared" ref="F86" si="54">B86-E86</f>
        <v>121257</v>
      </c>
      <c r="G86" s="16">
        <f t="shared" ref="G86" si="55">C86-E86</f>
        <v>121257</v>
      </c>
      <c r="H86" s="16">
        <f t="shared" ref="H86" si="56">D86-E86</f>
        <v>0</v>
      </c>
      <c r="I86" s="16">
        <f t="shared" ref="I86" si="57">E86/B86*100</f>
        <v>0</v>
      </c>
      <c r="J86" s="16">
        <f t="shared" ref="J86" si="58">E86/C86*100</f>
        <v>0</v>
      </c>
      <c r="K86" s="16" t="e">
        <f t="shared" ref="K86" si="59">E86/D86*100</f>
        <v>#DIV/0!</v>
      </c>
    </row>
    <row r="87" spans="1:11" ht="76.5" x14ac:dyDescent="0.2">
      <c r="A87" s="13" t="s">
        <v>48</v>
      </c>
      <c r="B87" s="14">
        <f>B88+B90</f>
        <v>13063360</v>
      </c>
      <c r="C87" s="14">
        <f>C88+C90</f>
        <v>13103791</v>
      </c>
      <c r="D87" s="14">
        <f>D88+D90</f>
        <v>1746652</v>
      </c>
      <c r="E87" s="14">
        <f>E88+E90</f>
        <v>1431718.3699999996</v>
      </c>
      <c r="F87" s="14">
        <f t="shared" si="32"/>
        <v>11631641.630000001</v>
      </c>
      <c r="G87" s="14">
        <f t="shared" si="33"/>
        <v>11672072.630000001</v>
      </c>
      <c r="H87" s="14">
        <f t="shared" si="34"/>
        <v>314933.63000000035</v>
      </c>
      <c r="I87" s="14">
        <f t="shared" si="35"/>
        <v>10.959801842711215</v>
      </c>
      <c r="J87" s="14">
        <f t="shared" si="36"/>
        <v>10.925985999013566</v>
      </c>
      <c r="K87" s="14">
        <f t="shared" si="37"/>
        <v>81.96929726127469</v>
      </c>
    </row>
    <row r="88" spans="1:11" ht="78.599999999999994" customHeight="1" x14ac:dyDescent="0.2">
      <c r="A88" s="4" t="s">
        <v>61</v>
      </c>
      <c r="B88" s="5">
        <f>SUM(B89:B89)</f>
        <v>259400</v>
      </c>
      <c r="C88" s="5">
        <f>SUM(C89:C89)</f>
        <v>299831</v>
      </c>
      <c r="D88" s="5">
        <f>SUM(D89:D89)</f>
        <v>100431</v>
      </c>
      <c r="E88" s="5">
        <f>SUM(E89:E89)</f>
        <v>100430.67</v>
      </c>
      <c r="F88" s="5">
        <f t="shared" si="32"/>
        <v>158969.33000000002</v>
      </c>
      <c r="G88" s="5">
        <f t="shared" si="33"/>
        <v>199400.33000000002</v>
      </c>
      <c r="H88" s="5">
        <f t="shared" si="34"/>
        <v>0.33000000000174623</v>
      </c>
      <c r="I88" s="5">
        <f t="shared" si="35"/>
        <v>38.7165265998458</v>
      </c>
      <c r="J88" s="5">
        <f t="shared" si="36"/>
        <v>33.495759277726449</v>
      </c>
      <c r="K88" s="5">
        <f t="shared" si="37"/>
        <v>99.999671416196193</v>
      </c>
    </row>
    <row r="89" spans="1:11" ht="25.5" x14ac:dyDescent="0.2">
      <c r="A89" s="6" t="s">
        <v>13</v>
      </c>
      <c r="B89" s="7">
        <v>259400</v>
      </c>
      <c r="C89" s="7">
        <v>299831</v>
      </c>
      <c r="D89" s="7">
        <v>100431</v>
      </c>
      <c r="E89" s="16">
        <v>100430.67</v>
      </c>
      <c r="F89" s="16">
        <f t="shared" si="32"/>
        <v>158969.33000000002</v>
      </c>
      <c r="G89" s="16">
        <f t="shared" si="33"/>
        <v>199400.33000000002</v>
      </c>
      <c r="H89" s="16">
        <f t="shared" si="34"/>
        <v>0.33000000000174623</v>
      </c>
      <c r="I89" s="16">
        <f t="shared" si="35"/>
        <v>38.7165265998458</v>
      </c>
      <c r="J89" s="16">
        <f t="shared" si="36"/>
        <v>33.495759277726449</v>
      </c>
      <c r="K89" s="16">
        <f t="shared" si="37"/>
        <v>99.999671416196193</v>
      </c>
    </row>
    <row r="90" spans="1:11" ht="51" x14ac:dyDescent="0.2">
      <c r="A90" s="4" t="s">
        <v>16</v>
      </c>
      <c r="B90" s="14">
        <f>SUM(B91:B97)</f>
        <v>12803960</v>
      </c>
      <c r="C90" s="14">
        <f>SUM(C91:C97)</f>
        <v>12803960</v>
      </c>
      <c r="D90" s="14">
        <f>SUM(D91:D97)</f>
        <v>1646221</v>
      </c>
      <c r="E90" s="14">
        <f>SUM(E91:E97)</f>
        <v>1331287.6999999997</v>
      </c>
      <c r="F90" s="14">
        <f t="shared" si="32"/>
        <v>11472672.300000001</v>
      </c>
      <c r="G90" s="14">
        <f t="shared" si="33"/>
        <v>11472672.300000001</v>
      </c>
      <c r="H90" s="14">
        <f t="shared" si="34"/>
        <v>314933.30000000028</v>
      </c>
      <c r="I90" s="14">
        <f t="shared" si="35"/>
        <v>10.397468439451542</v>
      </c>
      <c r="J90" s="14">
        <f t="shared" si="36"/>
        <v>10.397468439451542</v>
      </c>
      <c r="K90" s="14">
        <f t="shared" si="37"/>
        <v>80.86931827500679</v>
      </c>
    </row>
    <row r="91" spans="1:11" ht="25.5" x14ac:dyDescent="0.2">
      <c r="A91" s="6" t="s">
        <v>13</v>
      </c>
      <c r="B91" s="7">
        <v>176300</v>
      </c>
      <c r="C91" s="7">
        <v>176300</v>
      </c>
      <c r="D91" s="7">
        <v>26400</v>
      </c>
      <c r="E91" s="7">
        <v>0</v>
      </c>
      <c r="F91" s="7">
        <f t="shared" si="32"/>
        <v>176300</v>
      </c>
      <c r="G91" s="7">
        <f t="shared" si="33"/>
        <v>176300</v>
      </c>
      <c r="H91" s="7">
        <f t="shared" si="34"/>
        <v>26400</v>
      </c>
      <c r="I91" s="7">
        <f t="shared" si="35"/>
        <v>0</v>
      </c>
      <c r="J91" s="7">
        <f t="shared" si="36"/>
        <v>0</v>
      </c>
      <c r="K91" s="7">
        <f t="shared" si="37"/>
        <v>0</v>
      </c>
    </row>
    <row r="92" spans="1:11" ht="58.9" customHeight="1" x14ac:dyDescent="0.2">
      <c r="A92" s="6" t="s">
        <v>4</v>
      </c>
      <c r="B92" s="7">
        <v>139700</v>
      </c>
      <c r="C92" s="7">
        <v>139700</v>
      </c>
      <c r="D92" s="7">
        <v>23300</v>
      </c>
      <c r="E92" s="7">
        <v>5983.32</v>
      </c>
      <c r="F92" s="7">
        <f t="shared" si="32"/>
        <v>133716.68</v>
      </c>
      <c r="G92" s="7">
        <f t="shared" si="33"/>
        <v>133716.68</v>
      </c>
      <c r="H92" s="7">
        <f t="shared" si="34"/>
        <v>17316.68</v>
      </c>
      <c r="I92" s="7">
        <f t="shared" si="35"/>
        <v>4.2829778095919826</v>
      </c>
      <c r="J92" s="7">
        <f t="shared" si="36"/>
        <v>4.2829778095919826</v>
      </c>
      <c r="K92" s="7">
        <f t="shared" si="37"/>
        <v>25.679484978540774</v>
      </c>
    </row>
    <row r="93" spans="1:11" ht="45" customHeight="1" x14ac:dyDescent="0.2">
      <c r="A93" s="6" t="s">
        <v>1</v>
      </c>
      <c r="B93" s="7">
        <v>9276000</v>
      </c>
      <c r="C93" s="7">
        <v>9276000</v>
      </c>
      <c r="D93" s="7">
        <v>1048662</v>
      </c>
      <c r="E93" s="7">
        <v>901681.34</v>
      </c>
      <c r="F93" s="7">
        <f t="shared" si="32"/>
        <v>8374318.6600000001</v>
      </c>
      <c r="G93" s="7">
        <f t="shared" si="33"/>
        <v>8374318.6600000001</v>
      </c>
      <c r="H93" s="7">
        <f t="shared" si="34"/>
        <v>146980.66000000003</v>
      </c>
      <c r="I93" s="7">
        <f t="shared" si="35"/>
        <v>9.7205836567485981</v>
      </c>
      <c r="J93" s="7">
        <f t="shared" si="36"/>
        <v>9.7205836567485981</v>
      </c>
      <c r="K93" s="7">
        <f t="shared" si="37"/>
        <v>85.983981492606759</v>
      </c>
    </row>
    <row r="94" spans="1:11" ht="32.450000000000003" customHeight="1" x14ac:dyDescent="0.2">
      <c r="A94" s="6" t="s">
        <v>5</v>
      </c>
      <c r="B94" s="7">
        <v>1150160</v>
      </c>
      <c r="C94" s="7">
        <v>1150160</v>
      </c>
      <c r="D94" s="7">
        <v>249202</v>
      </c>
      <c r="E94" s="7">
        <v>175468.64</v>
      </c>
      <c r="F94" s="7">
        <f t="shared" si="32"/>
        <v>974691.36</v>
      </c>
      <c r="G94" s="7">
        <f t="shared" si="33"/>
        <v>974691.36</v>
      </c>
      <c r="H94" s="7">
        <f t="shared" si="34"/>
        <v>73733.359999999986</v>
      </c>
      <c r="I94" s="7">
        <f t="shared" si="35"/>
        <v>15.256020031995549</v>
      </c>
      <c r="J94" s="7">
        <f t="shared" si="36"/>
        <v>15.256020031995549</v>
      </c>
      <c r="K94" s="7">
        <f t="shared" si="37"/>
        <v>70.412211780001783</v>
      </c>
    </row>
    <row r="95" spans="1:11" ht="38.25" x14ac:dyDescent="0.2">
      <c r="A95" s="6" t="s">
        <v>6</v>
      </c>
      <c r="B95" s="7">
        <v>1373200</v>
      </c>
      <c r="C95" s="7">
        <v>1373200</v>
      </c>
      <c r="D95" s="7">
        <v>213471</v>
      </c>
      <c r="E95" s="7">
        <v>206924</v>
      </c>
      <c r="F95" s="7">
        <f t="shared" si="32"/>
        <v>1166276</v>
      </c>
      <c r="G95" s="7">
        <f t="shared" si="33"/>
        <v>1166276</v>
      </c>
      <c r="H95" s="7">
        <f t="shared" si="34"/>
        <v>6547</v>
      </c>
      <c r="I95" s="7">
        <f t="shared" si="35"/>
        <v>15.06874453830469</v>
      </c>
      <c r="J95" s="7">
        <f t="shared" si="36"/>
        <v>15.06874453830469</v>
      </c>
      <c r="K95" s="7">
        <f t="shared" si="37"/>
        <v>96.93307287640944</v>
      </c>
    </row>
    <row r="96" spans="1:11" ht="63.75" x14ac:dyDescent="0.2">
      <c r="A96" s="6" t="s">
        <v>2</v>
      </c>
      <c r="B96" s="7">
        <v>172800</v>
      </c>
      <c r="C96" s="7">
        <v>172800</v>
      </c>
      <c r="D96" s="7">
        <v>29320</v>
      </c>
      <c r="E96" s="7">
        <v>23620</v>
      </c>
      <c r="F96" s="7">
        <f t="shared" si="32"/>
        <v>149180</v>
      </c>
      <c r="G96" s="7">
        <f t="shared" si="33"/>
        <v>149180</v>
      </c>
      <c r="H96" s="7">
        <f t="shared" si="34"/>
        <v>5700</v>
      </c>
      <c r="I96" s="7">
        <f t="shared" si="35"/>
        <v>13.668981481481483</v>
      </c>
      <c r="J96" s="7">
        <f t="shared" si="36"/>
        <v>13.668981481481483</v>
      </c>
      <c r="K96" s="7">
        <f t="shared" si="37"/>
        <v>80.559345156889492</v>
      </c>
    </row>
    <row r="97" spans="1:12" ht="44.45" customHeight="1" x14ac:dyDescent="0.2">
      <c r="A97" s="6" t="s">
        <v>9</v>
      </c>
      <c r="B97" s="7">
        <v>515800</v>
      </c>
      <c r="C97" s="7">
        <v>515800</v>
      </c>
      <c r="D97" s="7">
        <v>55866</v>
      </c>
      <c r="E97" s="7">
        <v>17610.400000000001</v>
      </c>
      <c r="F97" s="7">
        <f t="shared" si="32"/>
        <v>498189.6</v>
      </c>
      <c r="G97" s="7">
        <f t="shared" si="33"/>
        <v>498189.6</v>
      </c>
      <c r="H97" s="7">
        <f t="shared" si="34"/>
        <v>38255.599999999999</v>
      </c>
      <c r="I97" s="7">
        <f t="shared" si="35"/>
        <v>3.414191547111284</v>
      </c>
      <c r="J97" s="7">
        <f t="shared" si="36"/>
        <v>3.414191547111284</v>
      </c>
      <c r="K97" s="7">
        <f t="shared" si="37"/>
        <v>31.522571868399385</v>
      </c>
    </row>
    <row r="98" spans="1:12" ht="38.25" x14ac:dyDescent="0.2">
      <c r="A98" s="13" t="s">
        <v>49</v>
      </c>
      <c r="B98" s="14">
        <f>B99+B102+B104+B106</f>
        <v>464186000</v>
      </c>
      <c r="C98" s="14">
        <f>C99+C102+C104+C106</f>
        <v>465195331</v>
      </c>
      <c r="D98" s="14">
        <f t="shared" ref="D98:E98" si="60">D99+D102+D104+D106</f>
        <v>94688540</v>
      </c>
      <c r="E98" s="14">
        <f t="shared" si="60"/>
        <v>78951820.590000004</v>
      </c>
      <c r="F98" s="14">
        <f t="shared" si="32"/>
        <v>385234179.40999997</v>
      </c>
      <c r="G98" s="14">
        <f t="shared" si="33"/>
        <v>386243510.40999997</v>
      </c>
      <c r="H98" s="14">
        <f t="shared" si="34"/>
        <v>15736719.409999996</v>
      </c>
      <c r="I98" s="14">
        <f t="shared" si="35"/>
        <v>17.008660448613274</v>
      </c>
      <c r="J98" s="14">
        <f t="shared" si="36"/>
        <v>16.97175687904744</v>
      </c>
      <c r="K98" s="14">
        <f t="shared" si="37"/>
        <v>83.380544879031831</v>
      </c>
    </row>
    <row r="99" spans="1:12" ht="38.25" x14ac:dyDescent="0.2">
      <c r="A99" s="4" t="s">
        <v>17</v>
      </c>
      <c r="B99" s="5">
        <f>SUM(B100:B101)</f>
        <v>310926800</v>
      </c>
      <c r="C99" s="5">
        <f t="shared" ref="C99:E99" si="61">SUM(C100:C101)</f>
        <v>311871057</v>
      </c>
      <c r="D99" s="5">
        <f t="shared" si="61"/>
        <v>69882639</v>
      </c>
      <c r="E99" s="5">
        <f t="shared" si="61"/>
        <v>64640883.560000002</v>
      </c>
      <c r="F99" s="5">
        <f t="shared" si="32"/>
        <v>246285916.44</v>
      </c>
      <c r="G99" s="5">
        <f t="shared" si="33"/>
        <v>247230173.44</v>
      </c>
      <c r="H99" s="5">
        <f t="shared" si="34"/>
        <v>5241755.4399999976</v>
      </c>
      <c r="I99" s="5">
        <f t="shared" si="35"/>
        <v>20.789743296492937</v>
      </c>
      <c r="J99" s="5">
        <f t="shared" si="36"/>
        <v>20.726797857359365</v>
      </c>
      <c r="K99" s="5">
        <f t="shared" si="37"/>
        <v>92.499202212440778</v>
      </c>
    </row>
    <row r="100" spans="1:12" ht="25.5" x14ac:dyDescent="0.2">
      <c r="A100" s="6" t="s">
        <v>13</v>
      </c>
      <c r="B100" s="7">
        <v>309626800</v>
      </c>
      <c r="C100" s="7">
        <v>310529282</v>
      </c>
      <c r="D100" s="7">
        <v>69840864</v>
      </c>
      <c r="E100" s="7">
        <v>64606071.310000002</v>
      </c>
      <c r="F100" s="7">
        <f t="shared" si="32"/>
        <v>245020728.69</v>
      </c>
      <c r="G100" s="7">
        <f t="shared" si="33"/>
        <v>245923210.69</v>
      </c>
      <c r="H100" s="7">
        <f t="shared" si="34"/>
        <v>5234792.6899999976</v>
      </c>
      <c r="I100" s="7">
        <f t="shared" si="35"/>
        <v>20.865787880764845</v>
      </c>
      <c r="J100" s="7">
        <f t="shared" si="36"/>
        <v>20.805146263146934</v>
      </c>
      <c r="K100" s="7">
        <f t="shared" si="37"/>
        <v>92.504685093815567</v>
      </c>
    </row>
    <row r="101" spans="1:12" ht="63.75" x14ac:dyDescent="0.2">
      <c r="A101" s="6" t="s">
        <v>2</v>
      </c>
      <c r="B101" s="7">
        <v>1300000</v>
      </c>
      <c r="C101" s="7">
        <v>1341775</v>
      </c>
      <c r="D101" s="7">
        <v>41775</v>
      </c>
      <c r="E101" s="7">
        <v>34812.25</v>
      </c>
      <c r="F101" s="7">
        <f t="shared" ref="F101" si="62">B101-E101</f>
        <v>1265187.75</v>
      </c>
      <c r="G101" s="7">
        <f t="shared" ref="G101" si="63">C101-E101</f>
        <v>1306962.75</v>
      </c>
      <c r="H101" s="7">
        <f t="shared" ref="H101" si="64">D101-E101</f>
        <v>6962.75</v>
      </c>
      <c r="I101" s="7">
        <f t="shared" ref="I101" si="65">E101/B101*100</f>
        <v>2.6778653846153846</v>
      </c>
      <c r="J101" s="7">
        <f t="shared" ref="J101" si="66">E101/C101*100</f>
        <v>2.5944923701812899</v>
      </c>
      <c r="K101" s="7">
        <f t="shared" ref="K101" si="67">E101/D101*100</f>
        <v>83.332734889287849</v>
      </c>
    </row>
    <row r="102" spans="1:12" ht="38.25" x14ac:dyDescent="0.2">
      <c r="A102" s="4" t="s">
        <v>18</v>
      </c>
      <c r="B102" s="5">
        <f>B103</f>
        <v>98884300</v>
      </c>
      <c r="C102" s="5">
        <f t="shared" ref="C102:E102" si="68">C103</f>
        <v>98884300</v>
      </c>
      <c r="D102" s="5">
        <f t="shared" si="68"/>
        <v>16281448</v>
      </c>
      <c r="E102" s="5">
        <f t="shared" si="68"/>
        <v>6773700.6699999999</v>
      </c>
      <c r="F102" s="5">
        <f t="shared" si="32"/>
        <v>92110599.329999998</v>
      </c>
      <c r="G102" s="5">
        <f t="shared" si="33"/>
        <v>92110599.329999998</v>
      </c>
      <c r="H102" s="5">
        <f t="shared" si="34"/>
        <v>9507747.3300000001</v>
      </c>
      <c r="I102" s="5">
        <f t="shared" si="35"/>
        <v>6.8501275429972193</v>
      </c>
      <c r="J102" s="5">
        <f t="shared" si="36"/>
        <v>6.8501275429972193</v>
      </c>
      <c r="K102" s="5">
        <f t="shared" si="37"/>
        <v>41.60379758606237</v>
      </c>
    </row>
    <row r="103" spans="1:12" ht="25.5" x14ac:dyDescent="0.2">
      <c r="A103" s="6" t="s">
        <v>13</v>
      </c>
      <c r="B103" s="7">
        <v>98884300</v>
      </c>
      <c r="C103" s="7">
        <v>98884300</v>
      </c>
      <c r="D103" s="7">
        <v>16281448</v>
      </c>
      <c r="E103" s="7">
        <v>6773700.6699999999</v>
      </c>
      <c r="F103" s="7">
        <f t="shared" si="32"/>
        <v>92110599.329999998</v>
      </c>
      <c r="G103" s="7">
        <f t="shared" si="33"/>
        <v>92110599.329999998</v>
      </c>
      <c r="H103" s="7">
        <f t="shared" si="34"/>
        <v>9507747.3300000001</v>
      </c>
      <c r="I103" s="7">
        <f t="shared" si="35"/>
        <v>6.8501275429972193</v>
      </c>
      <c r="J103" s="7">
        <f t="shared" si="36"/>
        <v>6.8501275429972193</v>
      </c>
      <c r="K103" s="7">
        <f t="shared" si="37"/>
        <v>41.60379758606237</v>
      </c>
      <c r="L103" s="15"/>
    </row>
    <row r="104" spans="1:12" ht="31.9" customHeight="1" x14ac:dyDescent="0.2">
      <c r="A104" s="4" t="s">
        <v>19</v>
      </c>
      <c r="B104" s="5">
        <f>B105</f>
        <v>6329300</v>
      </c>
      <c r="C104" s="5">
        <f t="shared" ref="C104:E104" si="69">C105</f>
        <v>6329300</v>
      </c>
      <c r="D104" s="5">
        <f t="shared" si="69"/>
        <v>0</v>
      </c>
      <c r="E104" s="5">
        <f t="shared" si="69"/>
        <v>0</v>
      </c>
      <c r="F104" s="5">
        <f t="shared" si="32"/>
        <v>6329300</v>
      </c>
      <c r="G104" s="5">
        <f t="shared" si="33"/>
        <v>6329300</v>
      </c>
      <c r="H104" s="5">
        <f t="shared" si="34"/>
        <v>0</v>
      </c>
      <c r="I104" s="5">
        <f t="shared" si="35"/>
        <v>0</v>
      </c>
      <c r="J104" s="5">
        <f t="shared" si="36"/>
        <v>0</v>
      </c>
      <c r="K104" s="5" t="e">
        <f t="shared" si="37"/>
        <v>#DIV/0!</v>
      </c>
    </row>
    <row r="105" spans="1:12" ht="25.5" x14ac:dyDescent="0.2">
      <c r="A105" s="6" t="s">
        <v>13</v>
      </c>
      <c r="B105" s="7">
        <v>6329300</v>
      </c>
      <c r="C105" s="7">
        <v>6329300</v>
      </c>
      <c r="D105" s="7"/>
      <c r="E105" s="7"/>
      <c r="F105" s="7">
        <f t="shared" si="32"/>
        <v>6329300</v>
      </c>
      <c r="G105" s="7">
        <f t="shared" si="33"/>
        <v>6329300</v>
      </c>
      <c r="H105" s="7">
        <f t="shared" si="34"/>
        <v>0</v>
      </c>
      <c r="I105" s="7">
        <f t="shared" si="35"/>
        <v>0</v>
      </c>
      <c r="J105" s="7">
        <f t="shared" si="36"/>
        <v>0</v>
      </c>
      <c r="K105" s="7" t="e">
        <f t="shared" si="37"/>
        <v>#DIV/0!</v>
      </c>
    </row>
    <row r="106" spans="1:12" ht="84.6" customHeight="1" x14ac:dyDescent="0.2">
      <c r="A106" s="4" t="s">
        <v>20</v>
      </c>
      <c r="B106" s="5">
        <f>SUM(B107:B108)</f>
        <v>48045600</v>
      </c>
      <c r="C106" s="5">
        <f t="shared" ref="C106:E106" si="70">SUM(C107:C108)</f>
        <v>48110674</v>
      </c>
      <c r="D106" s="5">
        <f t="shared" si="70"/>
        <v>8524453</v>
      </c>
      <c r="E106" s="5">
        <f t="shared" si="70"/>
        <v>7537236.3600000003</v>
      </c>
      <c r="F106" s="5">
        <f t="shared" si="32"/>
        <v>40508363.640000001</v>
      </c>
      <c r="G106" s="5">
        <f t="shared" si="33"/>
        <v>40573437.640000001</v>
      </c>
      <c r="H106" s="5">
        <f t="shared" si="34"/>
        <v>987216.63999999966</v>
      </c>
      <c r="I106" s="5">
        <f t="shared" si="35"/>
        <v>15.687672461161897</v>
      </c>
      <c r="J106" s="5">
        <f t="shared" si="36"/>
        <v>15.666453477662776</v>
      </c>
      <c r="K106" s="5">
        <f t="shared" si="37"/>
        <v>88.419003072689833</v>
      </c>
    </row>
    <row r="107" spans="1:12" ht="25.5" x14ac:dyDescent="0.2">
      <c r="A107" s="6" t="s">
        <v>13</v>
      </c>
      <c r="B107" s="7">
        <v>24061700</v>
      </c>
      <c r="C107" s="7">
        <v>24083793</v>
      </c>
      <c r="D107" s="7">
        <v>4121883</v>
      </c>
      <c r="E107" s="7">
        <v>3555846.5900000003</v>
      </c>
      <c r="F107" s="7">
        <f t="shared" si="32"/>
        <v>20505853.41</v>
      </c>
      <c r="G107" s="7">
        <f t="shared" si="33"/>
        <v>20527946.41</v>
      </c>
      <c r="H107" s="7">
        <f t="shared" si="34"/>
        <v>566036.40999999968</v>
      </c>
      <c r="I107" s="7">
        <f t="shared" si="35"/>
        <v>14.778035591832664</v>
      </c>
      <c r="J107" s="7">
        <f t="shared" si="36"/>
        <v>14.76447912502819</v>
      </c>
      <c r="K107" s="7">
        <f t="shared" si="37"/>
        <v>86.267528457260923</v>
      </c>
    </row>
    <row r="108" spans="1:12" ht="56.45" customHeight="1" x14ac:dyDescent="0.2">
      <c r="A108" s="6" t="s">
        <v>4</v>
      </c>
      <c r="B108" s="7">
        <v>23983900</v>
      </c>
      <c r="C108" s="7">
        <v>24026881</v>
      </c>
      <c r="D108" s="7">
        <v>4402570</v>
      </c>
      <c r="E108" s="7">
        <v>3981389.77</v>
      </c>
      <c r="F108" s="7">
        <f t="shared" si="32"/>
        <v>20002510.23</v>
      </c>
      <c r="G108" s="7">
        <f t="shared" si="33"/>
        <v>20045491.23</v>
      </c>
      <c r="H108" s="7">
        <f t="shared" si="34"/>
        <v>421180.23</v>
      </c>
      <c r="I108" s="7">
        <f t="shared" si="35"/>
        <v>16.60026004944984</v>
      </c>
      <c r="J108" s="7">
        <f t="shared" si="36"/>
        <v>16.570564319188996</v>
      </c>
      <c r="K108" s="7">
        <f t="shared" si="37"/>
        <v>90.433309862194136</v>
      </c>
    </row>
    <row r="109" spans="1:12" ht="38.25" x14ac:dyDescent="0.2">
      <c r="A109" s="13" t="s">
        <v>50</v>
      </c>
      <c r="B109" s="14">
        <f>B110+B112+B115</f>
        <v>554712800</v>
      </c>
      <c r="C109" s="14">
        <f t="shared" ref="C109:E109" si="71">C110+C112+C115</f>
        <v>638815768</v>
      </c>
      <c r="D109" s="14">
        <f t="shared" si="71"/>
        <v>114597182</v>
      </c>
      <c r="E109" s="14">
        <f t="shared" si="71"/>
        <v>100841111.16</v>
      </c>
      <c r="F109" s="14">
        <f t="shared" si="32"/>
        <v>453871688.84000003</v>
      </c>
      <c r="G109" s="14">
        <f t="shared" si="33"/>
        <v>537974656.84000003</v>
      </c>
      <c r="H109" s="14">
        <f t="shared" si="34"/>
        <v>13756070.840000004</v>
      </c>
      <c r="I109" s="14">
        <f t="shared" si="35"/>
        <v>18.178976789430493</v>
      </c>
      <c r="J109" s="14">
        <f t="shared" si="36"/>
        <v>15.78563276165093</v>
      </c>
      <c r="K109" s="14">
        <f t="shared" si="37"/>
        <v>87.996152610454232</v>
      </c>
    </row>
    <row r="110" spans="1:12" ht="27" customHeight="1" x14ac:dyDescent="0.2">
      <c r="A110" s="4" t="s">
        <v>21</v>
      </c>
      <c r="B110" s="5">
        <f>B111</f>
        <v>297978400</v>
      </c>
      <c r="C110" s="5">
        <f t="shared" ref="C110:E110" si="72">C111</f>
        <v>301606666</v>
      </c>
      <c r="D110" s="5">
        <f t="shared" si="72"/>
        <v>46716532</v>
      </c>
      <c r="E110" s="5">
        <f t="shared" si="72"/>
        <v>45652491.210000001</v>
      </c>
      <c r="F110" s="5">
        <f t="shared" si="32"/>
        <v>252325908.78999999</v>
      </c>
      <c r="G110" s="5">
        <f t="shared" si="33"/>
        <v>255954174.78999999</v>
      </c>
      <c r="H110" s="5">
        <f t="shared" si="34"/>
        <v>1064040.7899999991</v>
      </c>
      <c r="I110" s="5">
        <f t="shared" si="35"/>
        <v>15.320738419294821</v>
      </c>
      <c r="J110" s="5">
        <f t="shared" si="36"/>
        <v>15.136433095281788</v>
      </c>
      <c r="K110" s="5">
        <f t="shared" si="37"/>
        <v>97.72234636338159</v>
      </c>
    </row>
    <row r="111" spans="1:12" ht="51" x14ac:dyDescent="0.2">
      <c r="A111" s="6" t="s">
        <v>9</v>
      </c>
      <c r="B111" s="7">
        <v>297978400</v>
      </c>
      <c r="C111" s="7">
        <v>301606666</v>
      </c>
      <c r="D111" s="7">
        <v>46716532</v>
      </c>
      <c r="E111" s="7">
        <v>45652491.210000001</v>
      </c>
      <c r="F111" s="7">
        <f t="shared" si="32"/>
        <v>252325908.78999999</v>
      </c>
      <c r="G111" s="7">
        <f t="shared" si="33"/>
        <v>255954174.78999999</v>
      </c>
      <c r="H111" s="7">
        <f t="shared" si="34"/>
        <v>1064040.7899999991</v>
      </c>
      <c r="I111" s="7">
        <f t="shared" si="35"/>
        <v>15.320738419294821</v>
      </c>
      <c r="J111" s="7">
        <f t="shared" si="36"/>
        <v>15.136433095281788</v>
      </c>
      <c r="K111" s="7">
        <f t="shared" si="37"/>
        <v>97.72234636338159</v>
      </c>
    </row>
    <row r="112" spans="1:12" ht="25.5" x14ac:dyDescent="0.2">
      <c r="A112" s="4" t="s">
        <v>22</v>
      </c>
      <c r="B112" s="5">
        <f>SUM(B113:B114)</f>
        <v>236470800</v>
      </c>
      <c r="C112" s="5">
        <f t="shared" ref="C112:E112" si="73">SUM(C113:C114)</f>
        <v>302650898</v>
      </c>
      <c r="D112" s="5">
        <f t="shared" si="73"/>
        <v>66462812</v>
      </c>
      <c r="E112" s="5">
        <f t="shared" si="73"/>
        <v>55188619.950000003</v>
      </c>
      <c r="F112" s="5">
        <f t="shared" si="32"/>
        <v>181282180.05000001</v>
      </c>
      <c r="G112" s="5">
        <f t="shared" si="33"/>
        <v>247462278.05000001</v>
      </c>
      <c r="H112" s="5">
        <f t="shared" si="34"/>
        <v>11274192.049999997</v>
      </c>
      <c r="I112" s="5">
        <f t="shared" si="35"/>
        <v>23.338450223029653</v>
      </c>
      <c r="J112" s="5">
        <f t="shared" si="36"/>
        <v>18.235075565511789</v>
      </c>
      <c r="K112" s="5">
        <f t="shared" si="37"/>
        <v>83.036841640103944</v>
      </c>
    </row>
    <row r="113" spans="1:11" ht="63.75" x14ac:dyDescent="0.2">
      <c r="A113" s="6" t="s">
        <v>2</v>
      </c>
      <c r="B113" s="7"/>
      <c r="C113" s="7">
        <v>5757934</v>
      </c>
      <c r="D113" s="7">
        <v>4342812</v>
      </c>
      <c r="E113" s="7">
        <v>4280826.95</v>
      </c>
      <c r="F113" s="7">
        <f t="shared" si="32"/>
        <v>-4280826.95</v>
      </c>
      <c r="G113" s="7">
        <f t="shared" si="33"/>
        <v>1477107.0499999998</v>
      </c>
      <c r="H113" s="7">
        <f t="shared" si="34"/>
        <v>61985.049999999814</v>
      </c>
      <c r="I113" s="7" t="e">
        <f t="shared" si="35"/>
        <v>#DIV/0!</v>
      </c>
      <c r="J113" s="7">
        <f t="shared" si="36"/>
        <v>74.346578998647786</v>
      </c>
      <c r="K113" s="7">
        <f t="shared" si="37"/>
        <v>98.572697828043218</v>
      </c>
    </row>
    <row r="114" spans="1:11" ht="51" x14ac:dyDescent="0.2">
      <c r="A114" s="6" t="s">
        <v>9</v>
      </c>
      <c r="B114" s="7">
        <v>236470800</v>
      </c>
      <c r="C114" s="7">
        <v>296892964</v>
      </c>
      <c r="D114" s="7">
        <v>62120000</v>
      </c>
      <c r="E114" s="7">
        <v>50907793</v>
      </c>
      <c r="F114" s="7">
        <f t="shared" si="32"/>
        <v>185563007</v>
      </c>
      <c r="G114" s="7">
        <f t="shared" si="33"/>
        <v>245985171</v>
      </c>
      <c r="H114" s="7">
        <f t="shared" si="34"/>
        <v>11212207</v>
      </c>
      <c r="I114" s="7">
        <f t="shared" si="35"/>
        <v>21.528151890212239</v>
      </c>
      <c r="J114" s="7">
        <f t="shared" si="36"/>
        <v>17.146850607076022</v>
      </c>
      <c r="K114" s="7">
        <f t="shared" si="37"/>
        <v>81.950729233741143</v>
      </c>
    </row>
    <row r="115" spans="1:11" ht="25.5" x14ac:dyDescent="0.2">
      <c r="A115" s="4" t="s">
        <v>15</v>
      </c>
      <c r="B115" s="5">
        <f>SUM(B116:B117)</f>
        <v>20263600</v>
      </c>
      <c r="C115" s="5">
        <f t="shared" ref="C115:E115" si="74">SUM(C116:C117)</f>
        <v>34558204</v>
      </c>
      <c r="D115" s="5">
        <f t="shared" si="74"/>
        <v>1417838</v>
      </c>
      <c r="E115" s="5">
        <f t="shared" si="74"/>
        <v>0</v>
      </c>
      <c r="F115" s="5">
        <f t="shared" si="32"/>
        <v>20263600</v>
      </c>
      <c r="G115" s="5">
        <f t="shared" si="33"/>
        <v>34558204</v>
      </c>
      <c r="H115" s="5">
        <f t="shared" si="34"/>
        <v>1417838</v>
      </c>
      <c r="I115" s="5">
        <f t="shared" si="35"/>
        <v>0</v>
      </c>
      <c r="J115" s="5">
        <f t="shared" si="36"/>
        <v>0</v>
      </c>
      <c r="K115" s="5">
        <f t="shared" si="37"/>
        <v>0</v>
      </c>
    </row>
    <row r="116" spans="1:11" ht="63.75" x14ac:dyDescent="0.2">
      <c r="A116" s="6" t="s">
        <v>2</v>
      </c>
      <c r="B116" s="7"/>
      <c r="C116" s="7">
        <v>1420038</v>
      </c>
      <c r="D116" s="7">
        <v>1417838</v>
      </c>
      <c r="E116" s="7">
        <v>0</v>
      </c>
      <c r="F116" s="7">
        <f t="shared" si="32"/>
        <v>0</v>
      </c>
      <c r="G116" s="7">
        <f t="shared" si="33"/>
        <v>1420038</v>
      </c>
      <c r="H116" s="7">
        <f t="shared" si="34"/>
        <v>1417838</v>
      </c>
      <c r="I116" s="7" t="e">
        <f t="shared" si="35"/>
        <v>#DIV/0!</v>
      </c>
      <c r="J116" s="7">
        <f t="shared" si="36"/>
        <v>0</v>
      </c>
      <c r="K116" s="7">
        <f t="shared" si="37"/>
        <v>0</v>
      </c>
    </row>
    <row r="117" spans="1:11" ht="51" x14ac:dyDescent="0.2">
      <c r="A117" s="6" t="s">
        <v>9</v>
      </c>
      <c r="B117" s="7">
        <v>20263600</v>
      </c>
      <c r="C117" s="7">
        <v>33138166</v>
      </c>
      <c r="D117" s="7">
        <v>0</v>
      </c>
      <c r="E117" s="7">
        <v>0</v>
      </c>
      <c r="F117" s="7">
        <f t="shared" si="32"/>
        <v>20263600</v>
      </c>
      <c r="G117" s="7">
        <f t="shared" si="33"/>
        <v>33138166</v>
      </c>
      <c r="H117" s="7">
        <f t="shared" si="34"/>
        <v>0</v>
      </c>
      <c r="I117" s="7">
        <f t="shared" si="35"/>
        <v>0</v>
      </c>
      <c r="J117" s="7">
        <f t="shared" si="36"/>
        <v>0</v>
      </c>
      <c r="K117" s="7" t="e">
        <f t="shared" si="37"/>
        <v>#DIV/0!</v>
      </c>
    </row>
    <row r="118" spans="1:11" ht="38.25" x14ac:dyDescent="0.2">
      <c r="A118" s="13" t="s">
        <v>51</v>
      </c>
      <c r="B118" s="14">
        <f>B119+B121</f>
        <v>70295700</v>
      </c>
      <c r="C118" s="14">
        <f t="shared" ref="C118:E118" si="75">C119+C121</f>
        <v>76429619</v>
      </c>
      <c r="D118" s="14">
        <f t="shared" si="75"/>
        <v>15205723</v>
      </c>
      <c r="E118" s="14">
        <f t="shared" si="75"/>
        <v>14393549.85</v>
      </c>
      <c r="F118" s="14">
        <f t="shared" si="32"/>
        <v>55902150.149999999</v>
      </c>
      <c r="G118" s="14">
        <f t="shared" si="33"/>
        <v>62036069.149999999</v>
      </c>
      <c r="H118" s="14">
        <f t="shared" si="34"/>
        <v>812173.15000000037</v>
      </c>
      <c r="I118" s="14">
        <f t="shared" si="35"/>
        <v>20.475718785075049</v>
      </c>
      <c r="J118" s="14">
        <f t="shared" si="36"/>
        <v>18.832423919318504</v>
      </c>
      <c r="K118" s="14">
        <f t="shared" si="37"/>
        <v>94.658766636745924</v>
      </c>
    </row>
    <row r="119" spans="1:11" ht="42.6" customHeight="1" x14ac:dyDescent="0.2">
      <c r="A119" s="4" t="s">
        <v>23</v>
      </c>
      <c r="B119" s="5">
        <f>B120</f>
        <v>70281900</v>
      </c>
      <c r="C119" s="5">
        <f t="shared" ref="C119:E119" si="76">C120</f>
        <v>76415819</v>
      </c>
      <c r="D119" s="5">
        <f t="shared" si="76"/>
        <v>15200581</v>
      </c>
      <c r="E119" s="5">
        <f t="shared" si="76"/>
        <v>14388888.84</v>
      </c>
      <c r="F119" s="5">
        <f t="shared" si="32"/>
        <v>55893011.159999996</v>
      </c>
      <c r="G119" s="5">
        <f t="shared" si="33"/>
        <v>62026930.159999996</v>
      </c>
      <c r="H119" s="5">
        <f t="shared" si="34"/>
        <v>811692.16000000015</v>
      </c>
      <c r="I119" s="5">
        <f t="shared" si="35"/>
        <v>20.473107357655383</v>
      </c>
      <c r="J119" s="5">
        <f t="shared" si="36"/>
        <v>18.829725347836682</v>
      </c>
      <c r="K119" s="5">
        <f t="shared" si="37"/>
        <v>94.66012410972975</v>
      </c>
    </row>
    <row r="120" spans="1:11" ht="31.9" customHeight="1" x14ac:dyDescent="0.2">
      <c r="A120" s="1" t="s">
        <v>0</v>
      </c>
      <c r="B120" s="7">
        <v>70281900</v>
      </c>
      <c r="C120" s="7">
        <v>76415819</v>
      </c>
      <c r="D120" s="7">
        <v>15200581</v>
      </c>
      <c r="E120" s="7">
        <v>14388888.84</v>
      </c>
      <c r="F120" s="7">
        <f t="shared" si="32"/>
        <v>55893011.159999996</v>
      </c>
      <c r="G120" s="7">
        <f t="shared" si="33"/>
        <v>62026930.159999996</v>
      </c>
      <c r="H120" s="7">
        <f t="shared" si="34"/>
        <v>811692.16000000015</v>
      </c>
      <c r="I120" s="7">
        <f t="shared" si="35"/>
        <v>20.473107357655383</v>
      </c>
      <c r="J120" s="7">
        <f t="shared" si="36"/>
        <v>18.829725347836682</v>
      </c>
      <c r="K120" s="7">
        <f t="shared" si="37"/>
        <v>94.66012410972975</v>
      </c>
    </row>
    <row r="121" spans="1:11" ht="42.6" customHeight="1" x14ac:dyDescent="0.2">
      <c r="A121" s="4" t="s">
        <v>62</v>
      </c>
      <c r="B121" s="5">
        <f>B122</f>
        <v>13800</v>
      </c>
      <c r="C121" s="5">
        <f t="shared" ref="C121:E121" si="77">C122</f>
        <v>13800</v>
      </c>
      <c r="D121" s="5">
        <f t="shared" si="77"/>
        <v>5142</v>
      </c>
      <c r="E121" s="5">
        <f t="shared" si="77"/>
        <v>4661.01</v>
      </c>
      <c r="F121" s="5">
        <f t="shared" si="32"/>
        <v>9138.99</v>
      </c>
      <c r="G121" s="5">
        <f t="shared" si="33"/>
        <v>9138.99</v>
      </c>
      <c r="H121" s="5">
        <f t="shared" si="34"/>
        <v>480.98999999999978</v>
      </c>
      <c r="I121" s="5">
        <f t="shared" si="35"/>
        <v>33.775434782608698</v>
      </c>
      <c r="J121" s="5">
        <f t="shared" si="36"/>
        <v>33.775434782608698</v>
      </c>
      <c r="K121" s="5">
        <f t="shared" si="37"/>
        <v>90.645857642940499</v>
      </c>
    </row>
    <row r="122" spans="1:11" ht="31.9" customHeight="1" x14ac:dyDescent="0.2">
      <c r="A122" s="1" t="s">
        <v>0</v>
      </c>
      <c r="B122" s="7">
        <v>13800</v>
      </c>
      <c r="C122" s="7">
        <v>13800</v>
      </c>
      <c r="D122" s="7">
        <v>5142</v>
      </c>
      <c r="E122" s="7">
        <v>4661.01</v>
      </c>
      <c r="F122" s="7">
        <f t="shared" si="32"/>
        <v>9138.99</v>
      </c>
      <c r="G122" s="7">
        <f t="shared" si="33"/>
        <v>9138.99</v>
      </c>
      <c r="H122" s="7">
        <f t="shared" si="34"/>
        <v>480.98999999999978</v>
      </c>
      <c r="I122" s="7">
        <f t="shared" si="35"/>
        <v>33.775434782608698</v>
      </c>
      <c r="J122" s="7">
        <f t="shared" si="36"/>
        <v>33.775434782608698</v>
      </c>
      <c r="K122" s="7">
        <f t="shared" si="37"/>
        <v>90.645857642940499</v>
      </c>
    </row>
    <row r="123" spans="1:11" ht="51.6" customHeight="1" x14ac:dyDescent="0.2">
      <c r="A123" s="13" t="s">
        <v>52</v>
      </c>
      <c r="B123" s="14">
        <f>SUM(B124:B125)</f>
        <v>53302200</v>
      </c>
      <c r="C123" s="14">
        <f>SUM(C124:C125)</f>
        <v>73209234</v>
      </c>
      <c r="D123" s="14">
        <f>SUM(D124:D125)</f>
        <v>12844182</v>
      </c>
      <c r="E123" s="14">
        <f>SUM(E124:E125)</f>
        <v>11822097.43</v>
      </c>
      <c r="F123" s="14">
        <f t="shared" si="32"/>
        <v>41480102.57</v>
      </c>
      <c r="G123" s="14">
        <f t="shared" si="33"/>
        <v>61387136.57</v>
      </c>
      <c r="H123" s="14">
        <f t="shared" si="34"/>
        <v>1022084.5700000003</v>
      </c>
      <c r="I123" s="14">
        <f t="shared" si="35"/>
        <v>22.179379894263278</v>
      </c>
      <c r="J123" s="14">
        <f t="shared" si="36"/>
        <v>16.148369248065073</v>
      </c>
      <c r="K123" s="14">
        <f t="shared" si="37"/>
        <v>92.042431584977535</v>
      </c>
    </row>
    <row r="124" spans="1:11" ht="54.6" customHeight="1" x14ac:dyDescent="0.2">
      <c r="A124" s="6" t="s">
        <v>4</v>
      </c>
      <c r="B124" s="7">
        <v>53302200</v>
      </c>
      <c r="C124" s="7">
        <v>72137052</v>
      </c>
      <c r="D124" s="7">
        <v>12844182</v>
      </c>
      <c r="E124" s="7">
        <v>11822097.43</v>
      </c>
      <c r="F124" s="7">
        <f t="shared" si="32"/>
        <v>41480102.57</v>
      </c>
      <c r="G124" s="7">
        <f t="shared" si="33"/>
        <v>60314954.57</v>
      </c>
      <c r="H124" s="7">
        <f t="shared" si="34"/>
        <v>1022084.5700000003</v>
      </c>
      <c r="I124" s="7">
        <f t="shared" si="35"/>
        <v>22.179379894263278</v>
      </c>
      <c r="J124" s="7">
        <f t="shared" si="36"/>
        <v>16.388384474042546</v>
      </c>
      <c r="K124" s="7">
        <f t="shared" si="37"/>
        <v>92.042431584977535</v>
      </c>
    </row>
    <row r="125" spans="1:11" ht="65.45" customHeight="1" x14ac:dyDescent="0.2">
      <c r="A125" s="6" t="s">
        <v>2</v>
      </c>
      <c r="B125" s="7"/>
      <c r="C125" s="7">
        <v>1072182</v>
      </c>
      <c r="D125" s="7">
        <v>0</v>
      </c>
      <c r="E125" s="7">
        <v>0</v>
      </c>
      <c r="F125" s="7">
        <f t="shared" si="32"/>
        <v>0</v>
      </c>
      <c r="G125" s="7">
        <f t="shared" si="33"/>
        <v>1072182</v>
      </c>
      <c r="H125" s="7">
        <f t="shared" si="34"/>
        <v>0</v>
      </c>
      <c r="I125" s="7" t="e">
        <f t="shared" si="35"/>
        <v>#DIV/0!</v>
      </c>
      <c r="J125" s="7">
        <f t="shared" si="36"/>
        <v>0</v>
      </c>
      <c r="K125" s="7" t="e">
        <f t="shared" si="37"/>
        <v>#DIV/0!</v>
      </c>
    </row>
    <row r="126" spans="1:11" ht="63.75" x14ac:dyDescent="0.2">
      <c r="A126" s="13" t="s">
        <v>53</v>
      </c>
      <c r="B126" s="14">
        <f>B127+B131</f>
        <v>660000</v>
      </c>
      <c r="C126" s="14">
        <f t="shared" ref="C126:E126" si="78">C127+C131</f>
        <v>660000</v>
      </c>
      <c r="D126" s="14">
        <f t="shared" si="78"/>
        <v>238500</v>
      </c>
      <c r="E126" s="14">
        <f t="shared" si="78"/>
        <v>238494</v>
      </c>
      <c r="F126" s="14">
        <f t="shared" si="32"/>
        <v>421506</v>
      </c>
      <c r="G126" s="14">
        <f t="shared" si="33"/>
        <v>421506</v>
      </c>
      <c r="H126" s="14">
        <f t="shared" si="34"/>
        <v>6</v>
      </c>
      <c r="I126" s="14">
        <f t="shared" si="35"/>
        <v>36.135454545454543</v>
      </c>
      <c r="J126" s="14">
        <f t="shared" si="36"/>
        <v>36.135454545454543</v>
      </c>
      <c r="K126" s="14">
        <f t="shared" si="37"/>
        <v>99.997484276729566</v>
      </c>
    </row>
    <row r="127" spans="1:11" ht="178.5" x14ac:dyDescent="0.2">
      <c r="A127" s="4" t="s">
        <v>65</v>
      </c>
      <c r="B127" s="5">
        <f>SUM(B128:B130)</f>
        <v>260150</v>
      </c>
      <c r="C127" s="5">
        <f t="shared" ref="C127:E127" si="79">SUM(C128:C130)</f>
        <v>260150</v>
      </c>
      <c r="D127" s="5">
        <f t="shared" si="79"/>
        <v>104500</v>
      </c>
      <c r="E127" s="5">
        <f t="shared" si="79"/>
        <v>104494</v>
      </c>
      <c r="F127" s="5">
        <f t="shared" si="32"/>
        <v>155656</v>
      </c>
      <c r="G127" s="5">
        <f t="shared" si="33"/>
        <v>155656</v>
      </c>
      <c r="H127" s="5">
        <f t="shared" si="34"/>
        <v>6</v>
      </c>
      <c r="I127" s="5">
        <f t="shared" si="35"/>
        <v>40.166826830674616</v>
      </c>
      <c r="J127" s="5">
        <f t="shared" si="36"/>
        <v>40.166826830674616</v>
      </c>
      <c r="K127" s="5">
        <f t="shared" si="37"/>
        <v>99.994258373205753</v>
      </c>
    </row>
    <row r="128" spans="1:11" ht="25.5" x14ac:dyDescent="0.2">
      <c r="A128" s="6" t="s">
        <v>13</v>
      </c>
      <c r="B128" s="7">
        <v>104500</v>
      </c>
      <c r="C128" s="7">
        <v>104500</v>
      </c>
      <c r="D128" s="7">
        <v>104500</v>
      </c>
      <c r="E128" s="7">
        <v>104494</v>
      </c>
      <c r="F128" s="7">
        <f t="shared" si="32"/>
        <v>6</v>
      </c>
      <c r="G128" s="7">
        <f t="shared" si="33"/>
        <v>6</v>
      </c>
      <c r="H128" s="7">
        <f t="shared" si="34"/>
        <v>6</v>
      </c>
      <c r="I128" s="7">
        <f t="shared" si="35"/>
        <v>99.994258373205753</v>
      </c>
      <c r="J128" s="7">
        <f t="shared" si="36"/>
        <v>99.994258373205753</v>
      </c>
      <c r="K128" s="7">
        <f t="shared" si="37"/>
        <v>99.994258373205753</v>
      </c>
    </row>
    <row r="129" spans="1:11" ht="51" x14ac:dyDescent="0.2">
      <c r="A129" s="6" t="s">
        <v>1</v>
      </c>
      <c r="B129" s="7">
        <v>66750</v>
      </c>
      <c r="C129" s="7">
        <v>66750</v>
      </c>
      <c r="D129" s="7">
        <v>0</v>
      </c>
      <c r="E129" s="7">
        <v>0</v>
      </c>
      <c r="F129" s="7">
        <f t="shared" si="32"/>
        <v>66750</v>
      </c>
      <c r="G129" s="7">
        <f t="shared" si="33"/>
        <v>66750</v>
      </c>
      <c r="H129" s="7">
        <f t="shared" si="34"/>
        <v>0</v>
      </c>
      <c r="I129" s="7">
        <f t="shared" si="35"/>
        <v>0</v>
      </c>
      <c r="J129" s="7">
        <f t="shared" si="36"/>
        <v>0</v>
      </c>
      <c r="K129" s="7" t="e">
        <f t="shared" si="37"/>
        <v>#DIV/0!</v>
      </c>
    </row>
    <row r="130" spans="1:11" ht="38.25" x14ac:dyDescent="0.2">
      <c r="A130" s="6" t="s">
        <v>5</v>
      </c>
      <c r="B130" s="7">
        <v>88900</v>
      </c>
      <c r="C130" s="7">
        <v>88900</v>
      </c>
      <c r="D130" s="7">
        <v>0</v>
      </c>
      <c r="E130" s="7">
        <v>0</v>
      </c>
      <c r="F130" s="7">
        <f t="shared" si="32"/>
        <v>88900</v>
      </c>
      <c r="G130" s="7">
        <f t="shared" si="33"/>
        <v>88900</v>
      </c>
      <c r="H130" s="7">
        <f t="shared" si="34"/>
        <v>0</v>
      </c>
      <c r="I130" s="7">
        <f t="shared" si="35"/>
        <v>0</v>
      </c>
      <c r="J130" s="7">
        <f t="shared" si="36"/>
        <v>0</v>
      </c>
      <c r="K130" s="7" t="e">
        <f t="shared" si="37"/>
        <v>#DIV/0!</v>
      </c>
    </row>
    <row r="131" spans="1:11" ht="63.75" x14ac:dyDescent="0.2">
      <c r="A131" s="13" t="s">
        <v>54</v>
      </c>
      <c r="B131" s="14">
        <f>SUM(B132)</f>
        <v>399850</v>
      </c>
      <c r="C131" s="14">
        <f t="shared" ref="C131:E131" si="80">SUM(C132)</f>
        <v>399850</v>
      </c>
      <c r="D131" s="14">
        <f t="shared" si="80"/>
        <v>134000</v>
      </c>
      <c r="E131" s="14">
        <f t="shared" si="80"/>
        <v>134000</v>
      </c>
      <c r="F131" s="5">
        <f t="shared" si="32"/>
        <v>265850</v>
      </c>
      <c r="G131" s="5">
        <f t="shared" si="33"/>
        <v>265850</v>
      </c>
      <c r="H131" s="5">
        <f t="shared" si="34"/>
        <v>0</v>
      </c>
      <c r="I131" s="5">
        <f t="shared" si="35"/>
        <v>33.512567212704766</v>
      </c>
      <c r="J131" s="5">
        <f t="shared" si="36"/>
        <v>33.512567212704766</v>
      </c>
      <c r="K131" s="5">
        <f t="shared" si="37"/>
        <v>100</v>
      </c>
    </row>
    <row r="132" spans="1:11" ht="51" x14ac:dyDescent="0.2">
      <c r="A132" s="6" t="s">
        <v>1</v>
      </c>
      <c r="B132" s="7">
        <v>399850</v>
      </c>
      <c r="C132" s="7">
        <v>399850</v>
      </c>
      <c r="D132" s="7">
        <v>134000</v>
      </c>
      <c r="E132" s="7">
        <v>134000</v>
      </c>
      <c r="F132" s="7">
        <f t="shared" si="32"/>
        <v>265850</v>
      </c>
      <c r="G132" s="7">
        <f t="shared" si="33"/>
        <v>265850</v>
      </c>
      <c r="H132" s="7">
        <f t="shared" si="34"/>
        <v>0</v>
      </c>
      <c r="I132" s="7">
        <f t="shared" si="35"/>
        <v>33.512567212704766</v>
      </c>
      <c r="J132" s="7">
        <f t="shared" si="36"/>
        <v>33.512567212704766</v>
      </c>
      <c r="K132" s="7">
        <f t="shared" si="37"/>
        <v>100</v>
      </c>
    </row>
    <row r="133" spans="1:11" ht="38.25" x14ac:dyDescent="0.2">
      <c r="A133" s="13" t="s">
        <v>63</v>
      </c>
      <c r="B133" s="14">
        <f>SUM(B134:B137)</f>
        <v>1596800</v>
      </c>
      <c r="C133" s="14">
        <f t="shared" ref="C133:E133" si="81">SUM(C134:C137)</f>
        <v>2643079</v>
      </c>
      <c r="D133" s="14">
        <f t="shared" si="81"/>
        <v>15200</v>
      </c>
      <c r="E133" s="14">
        <f t="shared" si="81"/>
        <v>14100</v>
      </c>
      <c r="F133" s="14">
        <f t="shared" si="32"/>
        <v>1582700</v>
      </c>
      <c r="G133" s="14">
        <f t="shared" si="33"/>
        <v>2628979</v>
      </c>
      <c r="H133" s="14">
        <f t="shared" si="34"/>
        <v>1100</v>
      </c>
      <c r="I133" s="14">
        <f t="shared" si="35"/>
        <v>0.88301603206412826</v>
      </c>
      <c r="J133" s="14">
        <f t="shared" si="36"/>
        <v>0.53346873097625913</v>
      </c>
      <c r="K133" s="14">
        <f t="shared" si="37"/>
        <v>92.76315789473685</v>
      </c>
    </row>
    <row r="134" spans="1:11" ht="51" x14ac:dyDescent="0.2">
      <c r="A134" s="6" t="s">
        <v>1</v>
      </c>
      <c r="B134" s="7">
        <v>500000</v>
      </c>
      <c r="C134" s="7">
        <v>1125109</v>
      </c>
      <c r="D134" s="7">
        <v>0</v>
      </c>
      <c r="E134" s="7">
        <v>0</v>
      </c>
      <c r="F134" s="7">
        <f t="shared" si="32"/>
        <v>500000</v>
      </c>
      <c r="G134" s="7">
        <f t="shared" si="33"/>
        <v>1125109</v>
      </c>
      <c r="H134" s="7">
        <f t="shared" si="34"/>
        <v>0</v>
      </c>
      <c r="I134" s="7">
        <f t="shared" si="35"/>
        <v>0</v>
      </c>
      <c r="J134" s="7">
        <f t="shared" si="36"/>
        <v>0</v>
      </c>
      <c r="K134" s="7" t="e">
        <f t="shared" si="37"/>
        <v>#DIV/0!</v>
      </c>
    </row>
    <row r="135" spans="1:11" ht="38.25" x14ac:dyDescent="0.2">
      <c r="A135" s="6" t="s">
        <v>5</v>
      </c>
      <c r="B135" s="7">
        <v>596800</v>
      </c>
      <c r="C135" s="7">
        <v>918670</v>
      </c>
      <c r="D135" s="7">
        <v>15200</v>
      </c>
      <c r="E135" s="7">
        <v>14100</v>
      </c>
      <c r="F135" s="7">
        <f t="shared" si="32"/>
        <v>582700</v>
      </c>
      <c r="G135" s="7">
        <f t="shared" si="33"/>
        <v>904570</v>
      </c>
      <c r="H135" s="7">
        <f t="shared" si="34"/>
        <v>1100</v>
      </c>
      <c r="I135" s="7">
        <f t="shared" si="35"/>
        <v>2.3626005361930291</v>
      </c>
      <c r="J135" s="7">
        <f t="shared" si="36"/>
        <v>1.534827522396508</v>
      </c>
      <c r="K135" s="7">
        <f t="shared" si="37"/>
        <v>92.76315789473685</v>
      </c>
    </row>
    <row r="136" spans="1:11" ht="38.25" x14ac:dyDescent="0.2">
      <c r="A136" s="6" t="s">
        <v>6</v>
      </c>
      <c r="B136" s="7">
        <v>500000</v>
      </c>
      <c r="C136" s="7">
        <v>500000</v>
      </c>
      <c r="D136" s="7">
        <v>0</v>
      </c>
      <c r="E136" s="7">
        <v>0</v>
      </c>
      <c r="F136" s="7">
        <f t="shared" si="32"/>
        <v>500000</v>
      </c>
      <c r="G136" s="7">
        <f t="shared" si="33"/>
        <v>500000</v>
      </c>
      <c r="H136" s="7">
        <f t="shared" si="34"/>
        <v>0</v>
      </c>
      <c r="I136" s="7">
        <f t="shared" si="35"/>
        <v>0</v>
      </c>
      <c r="J136" s="7">
        <f t="shared" si="36"/>
        <v>0</v>
      </c>
      <c r="K136" s="7" t="e">
        <f t="shared" si="37"/>
        <v>#DIV/0!</v>
      </c>
    </row>
    <row r="137" spans="1:11" ht="51" x14ac:dyDescent="0.2">
      <c r="A137" s="6" t="s">
        <v>9</v>
      </c>
      <c r="B137" s="7"/>
      <c r="C137" s="7">
        <v>99300</v>
      </c>
      <c r="D137" s="7">
        <v>0</v>
      </c>
      <c r="E137" s="7">
        <v>0</v>
      </c>
      <c r="F137" s="7">
        <f t="shared" ref="F137" si="82">B137-E137</f>
        <v>0</v>
      </c>
      <c r="G137" s="7">
        <f t="shared" ref="G137" si="83">C137-E137</f>
        <v>99300</v>
      </c>
      <c r="H137" s="7">
        <f t="shared" ref="H137" si="84">D137-E137</f>
        <v>0</v>
      </c>
      <c r="I137" s="7" t="e">
        <f t="shared" ref="I137" si="85">E137/B137*100</f>
        <v>#DIV/0!</v>
      </c>
      <c r="J137" s="7">
        <f t="shared" ref="J137" si="86">E137/C137*100</f>
        <v>0</v>
      </c>
      <c r="K137" s="7" t="e">
        <f t="shared" ref="K137" si="87">E137/D137*100</f>
        <v>#DIV/0!</v>
      </c>
    </row>
    <row r="138" spans="1:11" ht="78" customHeight="1" x14ac:dyDescent="0.2">
      <c r="A138" s="13" t="s">
        <v>55</v>
      </c>
      <c r="B138" s="14">
        <f>SUM(B139:B140)</f>
        <v>4414200</v>
      </c>
      <c r="C138" s="14">
        <f t="shared" ref="C138:E138" si="88">SUM(C139:C140)</f>
        <v>4424200</v>
      </c>
      <c r="D138" s="14">
        <f t="shared" si="88"/>
        <v>523700</v>
      </c>
      <c r="E138" s="14">
        <f t="shared" si="88"/>
        <v>391322.52</v>
      </c>
      <c r="F138" s="14">
        <f t="shared" si="32"/>
        <v>4022877.48</v>
      </c>
      <c r="G138" s="14">
        <f t="shared" si="33"/>
        <v>4032877.48</v>
      </c>
      <c r="H138" s="14">
        <f t="shared" si="34"/>
        <v>132377.47999999998</v>
      </c>
      <c r="I138" s="14">
        <f t="shared" si="35"/>
        <v>8.8650835938561912</v>
      </c>
      <c r="J138" s="14">
        <f t="shared" si="36"/>
        <v>8.8450458840016282</v>
      </c>
      <c r="K138" s="14">
        <f t="shared" si="37"/>
        <v>74.722650372350586</v>
      </c>
    </row>
    <row r="139" spans="1:11" ht="44.45" customHeight="1" x14ac:dyDescent="0.2">
      <c r="A139" s="6" t="s">
        <v>13</v>
      </c>
      <c r="B139" s="7">
        <v>2950000</v>
      </c>
      <c r="C139" s="7">
        <v>2960000</v>
      </c>
      <c r="D139" s="7">
        <v>0</v>
      </c>
      <c r="E139" s="7">
        <v>0</v>
      </c>
      <c r="F139" s="7">
        <f t="shared" ref="F139:F141" si="89">B139-E139</f>
        <v>2950000</v>
      </c>
      <c r="G139" s="7">
        <f t="shared" si="33"/>
        <v>2960000</v>
      </c>
      <c r="H139" s="7">
        <f t="shared" si="34"/>
        <v>0</v>
      </c>
      <c r="I139" s="7">
        <f t="shared" si="35"/>
        <v>0</v>
      </c>
      <c r="J139" s="7">
        <f t="shared" si="36"/>
        <v>0</v>
      </c>
      <c r="K139" s="7" t="e">
        <f t="shared" si="37"/>
        <v>#DIV/0!</v>
      </c>
    </row>
    <row r="140" spans="1:11" ht="51" x14ac:dyDescent="0.2">
      <c r="A140" s="6" t="s">
        <v>1</v>
      </c>
      <c r="B140" s="7">
        <v>1464200</v>
      </c>
      <c r="C140" s="7">
        <v>1464200</v>
      </c>
      <c r="D140" s="7">
        <v>523700</v>
      </c>
      <c r="E140" s="7">
        <v>391322.52</v>
      </c>
      <c r="F140" s="7">
        <f t="shared" si="89"/>
        <v>1072877.48</v>
      </c>
      <c r="G140" s="7">
        <f t="shared" ref="G140:G141" si="90">C140-E140</f>
        <v>1072877.48</v>
      </c>
      <c r="H140" s="7">
        <f t="shared" ref="H140:H141" si="91">D140-E140</f>
        <v>132377.47999999998</v>
      </c>
      <c r="I140" s="7">
        <f t="shared" ref="I140:I141" si="92">E140/B140*100</f>
        <v>26.726029230979375</v>
      </c>
      <c r="J140" s="7">
        <f t="shared" ref="J140:J141" si="93">E140/C140*100</f>
        <v>26.726029230979375</v>
      </c>
      <c r="K140" s="7">
        <f t="shared" ref="K140:K141" si="94">E140/D140*100</f>
        <v>74.722650372350586</v>
      </c>
    </row>
    <row r="141" spans="1:11" ht="25.15" customHeight="1" collapsed="1" x14ac:dyDescent="0.2">
      <c r="A141" s="8" t="s">
        <v>24</v>
      </c>
      <c r="B141" s="17">
        <f>B6+B21+B28+B30+B37+B46+B58+B78+B87+B98+B109+B118+B123+B126+B138+B133</f>
        <v>12286565250</v>
      </c>
      <c r="C141" s="17">
        <f>C6+C21+C28+C30+C37+C46+C58+C78+C87+C98+C109+C118+C123+C126+C138+C133</f>
        <v>13279149683.369999</v>
      </c>
      <c r="D141" s="17">
        <f>D6+D21+D28+D30+D37+D46+D58+D78+D87+D98+D109+D118+D123+D126+D138+D133</f>
        <v>2160579557</v>
      </c>
      <c r="E141" s="17">
        <f>E6+E21+E28+E30+E37+E46+E58+E78+E87+E98+E109+E118+E123+E126+E138+E133</f>
        <v>1688936773.0700002</v>
      </c>
      <c r="F141" s="17">
        <f t="shared" si="89"/>
        <v>10597628476.93</v>
      </c>
      <c r="G141" s="17">
        <f t="shared" si="90"/>
        <v>11590212910.299999</v>
      </c>
      <c r="H141" s="17">
        <f t="shared" si="91"/>
        <v>471642783.92999983</v>
      </c>
      <c r="I141" s="17">
        <f t="shared" si="92"/>
        <v>13.746207656122611</v>
      </c>
      <c r="J141" s="17">
        <f t="shared" si="93"/>
        <v>12.718711764994426</v>
      </c>
      <c r="K141" s="17">
        <f t="shared" si="94"/>
        <v>78.170543065542859</v>
      </c>
    </row>
  </sheetData>
  <mergeCells count="1">
    <mergeCell ref="A2:K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KolesnikovaEV</dc:creator>
  <dc:description>POI HSSF rep:2.45.0.40</dc:description>
  <cp:lastModifiedBy>KolesnikovaEV</cp:lastModifiedBy>
  <cp:lastPrinted>2019-11-14T09:14:43Z</cp:lastPrinted>
  <dcterms:created xsi:type="dcterms:W3CDTF">2018-04-12T12:44:43Z</dcterms:created>
  <dcterms:modified xsi:type="dcterms:W3CDTF">2022-04-11T04:08:01Z</dcterms:modified>
</cp:coreProperties>
</file>