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1.03.2022" sheetId="38" r:id="rId3"/>
  </sheets>
  <externalReferences>
    <externalReference r:id="rId4"/>
  </externalReferences>
  <definedNames>
    <definedName name="_xlnm._FilterDatabase" localSheetId="2" hidden="1">'31.03.2022'!$A$4:$Z$74</definedName>
    <definedName name="для">'[1]УКС по состоянию на 01.05.2010'!#REF!</definedName>
    <definedName name="копия">'[1]УКС по состоянию на 01.05.2010'!#REF!</definedName>
    <definedName name="_xlnm.Print_Area" localSheetId="2">'31.03.2022'!$A$1:$X$74</definedName>
  </definedNames>
  <calcPr calcId="144525"/>
</workbook>
</file>

<file path=xl/calcChain.xml><?xml version="1.0" encoding="utf-8"?>
<calcChain xmlns="http://schemas.openxmlformats.org/spreadsheetml/2006/main">
  <c r="X71" i="38" l="1"/>
  <c r="X69" i="38"/>
  <c r="X66" i="38"/>
  <c r="W46" i="38" l="1"/>
  <c r="X51" i="38"/>
  <c r="V51" i="38"/>
  <c r="H38" i="38" l="1"/>
  <c r="I34" i="38"/>
  <c r="I35" i="38"/>
  <c r="I36" i="38"/>
  <c r="I37" i="38"/>
  <c r="R23" i="38" l="1"/>
  <c r="T23" i="38"/>
  <c r="T27" i="38"/>
  <c r="T28" i="38"/>
  <c r="T29" i="38"/>
  <c r="T32" i="38"/>
  <c r="T33" i="38"/>
  <c r="F22" i="38"/>
  <c r="G22" i="38"/>
  <c r="H22" i="38"/>
  <c r="J22" i="38"/>
  <c r="K22" i="38"/>
  <c r="L22" i="38"/>
  <c r="N22" i="38"/>
  <c r="R22" i="38" s="1"/>
  <c r="O22" i="38"/>
  <c r="P22" i="38"/>
  <c r="M42" i="38"/>
  <c r="M41" i="38"/>
  <c r="M40" i="38"/>
  <c r="M39" i="38"/>
  <c r="I42" i="38"/>
  <c r="I41" i="38"/>
  <c r="I40" i="38"/>
  <c r="I39" i="38"/>
  <c r="M37" i="38"/>
  <c r="M36" i="38"/>
  <c r="U36" i="38" s="1"/>
  <c r="M35" i="38"/>
  <c r="U35" i="38" s="1"/>
  <c r="X27" i="38"/>
  <c r="X28" i="38"/>
  <c r="X29" i="38"/>
  <c r="X30" i="38"/>
  <c r="X26" i="38"/>
  <c r="X25" i="38"/>
  <c r="X32" i="38"/>
  <c r="X33" i="38"/>
  <c r="X34" i="38"/>
  <c r="X35" i="38"/>
  <c r="X36" i="38"/>
  <c r="X37" i="38"/>
  <c r="U39" i="38"/>
  <c r="X39" i="38"/>
  <c r="X40" i="38"/>
  <c r="X41" i="38"/>
  <c r="X42" i="38"/>
  <c r="H24" i="38"/>
  <c r="L24" i="38"/>
  <c r="P24" i="38"/>
  <c r="H31" i="38"/>
  <c r="J31" i="38"/>
  <c r="K31" i="38"/>
  <c r="L31" i="38"/>
  <c r="P31" i="38"/>
  <c r="T31" i="38" s="1"/>
  <c r="E37" i="38"/>
  <c r="E36" i="38"/>
  <c r="E35" i="38"/>
  <c r="L38" i="38"/>
  <c r="P38" i="38"/>
  <c r="E39" i="38"/>
  <c r="E40" i="38"/>
  <c r="E41" i="38"/>
  <c r="E42" i="38"/>
  <c r="E32" i="38"/>
  <c r="E33" i="38"/>
  <c r="E34" i="38"/>
  <c r="M27" i="38"/>
  <c r="M28" i="38"/>
  <c r="M29" i="38"/>
  <c r="M30" i="38"/>
  <c r="M26" i="38"/>
  <c r="M25" i="38"/>
  <c r="M32" i="38"/>
  <c r="M33" i="38"/>
  <c r="M34" i="38"/>
  <c r="U34" i="38" s="1"/>
  <c r="I27" i="38"/>
  <c r="I28" i="38"/>
  <c r="I29" i="38"/>
  <c r="I30" i="38"/>
  <c r="I26" i="38"/>
  <c r="I25" i="38"/>
  <c r="I32" i="38"/>
  <c r="I33" i="38"/>
  <c r="E27" i="38"/>
  <c r="E28" i="38"/>
  <c r="E29" i="38"/>
  <c r="E30" i="38"/>
  <c r="E26" i="38"/>
  <c r="E25" i="38"/>
  <c r="H43" i="38"/>
  <c r="L43" i="38"/>
  <c r="P43" i="38"/>
  <c r="X23" i="38"/>
  <c r="V23" i="38"/>
  <c r="M23" i="38"/>
  <c r="M22" i="38" s="1"/>
  <c r="I23" i="38"/>
  <c r="I22" i="38" s="1"/>
  <c r="E23" i="38"/>
  <c r="E22" i="38" s="1"/>
  <c r="T22" i="38" l="1"/>
  <c r="Q32" i="38"/>
  <c r="X24" i="38"/>
  <c r="I31" i="38"/>
  <c r="U30" i="38"/>
  <c r="P21" i="38"/>
  <c r="K21" i="38"/>
  <c r="F21" i="38"/>
  <c r="O21" i="38"/>
  <c r="J21" i="38"/>
  <c r="H21" i="38"/>
  <c r="L21" i="38"/>
  <c r="G21" i="38"/>
  <c r="Q27" i="38"/>
  <c r="Q33" i="38"/>
  <c r="U33" i="38"/>
  <c r="T21" i="38"/>
  <c r="T24" i="38"/>
  <c r="N21" i="38"/>
  <c r="U32" i="38"/>
  <c r="Q29" i="38"/>
  <c r="T43" i="38"/>
  <c r="E24" i="38"/>
  <c r="I24" i="38"/>
  <c r="U25" i="38"/>
  <c r="U28" i="38"/>
  <c r="E38" i="38"/>
  <c r="Q22" i="38"/>
  <c r="U22" i="38"/>
  <c r="V22" i="38"/>
  <c r="Q28" i="38"/>
  <c r="X38" i="38"/>
  <c r="U40" i="38"/>
  <c r="U37" i="38"/>
  <c r="U26" i="38"/>
  <c r="U29" i="38"/>
  <c r="U27" i="38"/>
  <c r="I38" i="38"/>
  <c r="M38" i="38"/>
  <c r="X22" i="38"/>
  <c r="Q23" i="38"/>
  <c r="M24" i="38"/>
  <c r="U42" i="38"/>
  <c r="U41" i="38"/>
  <c r="X31" i="38"/>
  <c r="M31" i="38"/>
  <c r="E31" i="38"/>
  <c r="X43" i="38"/>
  <c r="U23" i="38"/>
  <c r="I9" i="38"/>
  <c r="N45" i="38"/>
  <c r="O45" i="38"/>
  <c r="P45" i="38"/>
  <c r="M46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X55" i="38"/>
  <c r="P68" i="38"/>
  <c r="T55" i="38"/>
  <c r="P59" i="38"/>
  <c r="N59" i="38"/>
  <c r="N58" i="38" s="1"/>
  <c r="L59" i="38"/>
  <c r="J59" i="38"/>
  <c r="H59" i="38"/>
  <c r="F59" i="38"/>
  <c r="F58" i="38" s="1"/>
  <c r="S46" i="38"/>
  <c r="T66" i="38"/>
  <c r="P70" i="38"/>
  <c r="E64" i="38"/>
  <c r="E60" i="38"/>
  <c r="R54" i="38"/>
  <c r="V48" i="38"/>
  <c r="W48" i="38"/>
  <c r="X48" i="38"/>
  <c r="R48" i="38"/>
  <c r="S48" i="38"/>
  <c r="T48" i="38"/>
  <c r="P73" i="38"/>
  <c r="H73" i="38"/>
  <c r="T74" i="38"/>
  <c r="T69" i="38"/>
  <c r="T71" i="38"/>
  <c r="L73" i="38"/>
  <c r="I74" i="38"/>
  <c r="I73" i="38" s="1"/>
  <c r="I72" i="38" s="1"/>
  <c r="X74" i="38"/>
  <c r="M74" i="38"/>
  <c r="U74" i="38" s="1"/>
  <c r="E74" i="38"/>
  <c r="E73" i="38" s="1"/>
  <c r="E72" i="38" s="1"/>
  <c r="P47" i="38"/>
  <c r="O47" i="38"/>
  <c r="N47" i="38"/>
  <c r="L47" i="38"/>
  <c r="K47" i="38"/>
  <c r="J47" i="38"/>
  <c r="H47" i="38"/>
  <c r="G47" i="38"/>
  <c r="F47" i="38"/>
  <c r="M48" i="38"/>
  <c r="M47" i="38" s="1"/>
  <c r="I48" i="38"/>
  <c r="I47" i="38" s="1"/>
  <c r="E48" i="38"/>
  <c r="E47" i="38" s="1"/>
  <c r="T60" i="38"/>
  <c r="X60" i="38" s="1"/>
  <c r="T61" i="38"/>
  <c r="X61" i="38" s="1"/>
  <c r="R63" i="38"/>
  <c r="V63" i="38" s="1"/>
  <c r="T64" i="38"/>
  <c r="X64" i="38" s="1"/>
  <c r="M20" i="38"/>
  <c r="M19" i="38"/>
  <c r="Q19" i="38" s="1"/>
  <c r="M18" i="38"/>
  <c r="M17" i="38"/>
  <c r="M16" i="38"/>
  <c r="Q16" i="38" s="1"/>
  <c r="M15" i="38"/>
  <c r="M14" i="38"/>
  <c r="M13" i="38"/>
  <c r="M12" i="38"/>
  <c r="M11" i="38"/>
  <c r="M10" i="38"/>
  <c r="M9" i="38"/>
  <c r="I20" i="38"/>
  <c r="U20" i="38" s="1"/>
  <c r="I19" i="38"/>
  <c r="I18" i="38"/>
  <c r="I17" i="38"/>
  <c r="I16" i="38"/>
  <c r="I15" i="38"/>
  <c r="I14" i="38"/>
  <c r="I13" i="38"/>
  <c r="I12" i="38"/>
  <c r="I11" i="38"/>
  <c r="I10" i="38"/>
  <c r="L70" i="38"/>
  <c r="L68" i="38"/>
  <c r="X68" i="38" s="1"/>
  <c r="H68" i="38"/>
  <c r="E68" i="38" s="1"/>
  <c r="H70" i="38"/>
  <c r="T70" i="38" s="1"/>
  <c r="M71" i="38"/>
  <c r="I71" i="38"/>
  <c r="E71" i="38"/>
  <c r="M69" i="38"/>
  <c r="I69" i="38"/>
  <c r="E69" i="38"/>
  <c r="I46" i="38"/>
  <c r="E46" i="38"/>
  <c r="Q46" i="38" s="1"/>
  <c r="I50" i="38"/>
  <c r="I49" i="38" s="1"/>
  <c r="I51" i="38"/>
  <c r="H50" i="38"/>
  <c r="H49" i="38" s="1"/>
  <c r="F50" i="38"/>
  <c r="F49" i="38" s="1"/>
  <c r="M51" i="38"/>
  <c r="U51" i="38" s="1"/>
  <c r="E51" i="38"/>
  <c r="E50" i="38" s="1"/>
  <c r="E49" i="38" s="1"/>
  <c r="P65" i="38"/>
  <c r="P58" i="38" s="1"/>
  <c r="M66" i="38"/>
  <c r="L65" i="38"/>
  <c r="L58" i="38" s="1"/>
  <c r="J58" i="38"/>
  <c r="H65" i="38"/>
  <c r="I66" i="38"/>
  <c r="I65" i="38" s="1"/>
  <c r="E66" i="38"/>
  <c r="E65" i="38" s="1"/>
  <c r="M60" i="38"/>
  <c r="Q60" i="38" s="1"/>
  <c r="I60" i="38"/>
  <c r="M61" i="38"/>
  <c r="M62" i="38"/>
  <c r="M63" i="38"/>
  <c r="M64" i="38"/>
  <c r="Q64" i="38" s="1"/>
  <c r="I64" i="38"/>
  <c r="E61" i="38"/>
  <c r="E62" i="38"/>
  <c r="E63" i="38"/>
  <c r="I61" i="38"/>
  <c r="I62" i="38"/>
  <c r="I63" i="38"/>
  <c r="F53" i="38"/>
  <c r="H53" i="38"/>
  <c r="J53" i="38"/>
  <c r="J52" i="38" s="1"/>
  <c r="L53" i="38"/>
  <c r="L52" i="38" s="1"/>
  <c r="N53" i="38"/>
  <c r="P53" i="38"/>
  <c r="M57" i="38"/>
  <c r="V57" i="38"/>
  <c r="M56" i="38"/>
  <c r="V56" i="38"/>
  <c r="M55" i="38"/>
  <c r="E55" i="38"/>
  <c r="E56" i="38"/>
  <c r="E57" i="38"/>
  <c r="I55" i="38"/>
  <c r="I56" i="38"/>
  <c r="I57" i="38"/>
  <c r="E59" i="38"/>
  <c r="V18" i="38"/>
  <c r="V16" i="38"/>
  <c r="J8" i="38"/>
  <c r="P72" i="38"/>
  <c r="M68" i="38"/>
  <c r="T59" i="38"/>
  <c r="X59" i="38" s="1"/>
  <c r="V54" i="38"/>
  <c r="M54" i="38"/>
  <c r="I54" i="38"/>
  <c r="E54" i="38"/>
  <c r="X50" i="38"/>
  <c r="V50" i="38"/>
  <c r="M50" i="38"/>
  <c r="M49" i="38" s="1"/>
  <c r="P49" i="38"/>
  <c r="N49" i="38"/>
  <c r="L49" i="38"/>
  <c r="J49" i="38"/>
  <c r="T47" i="38"/>
  <c r="W45" i="38"/>
  <c r="S45" i="38"/>
  <c r="I45" i="38"/>
  <c r="E45" i="38"/>
  <c r="X44" i="38"/>
  <c r="T44" i="38"/>
  <c r="M44" i="38"/>
  <c r="M43" i="38" s="1"/>
  <c r="I44" i="38"/>
  <c r="I43" i="38" s="1"/>
  <c r="E44" i="38"/>
  <c r="X20" i="38"/>
  <c r="T20" i="38"/>
  <c r="V19" i="38"/>
  <c r="R19" i="38"/>
  <c r="R18" i="38"/>
  <c r="V17" i="38"/>
  <c r="R17" i="38"/>
  <c r="R16" i="38"/>
  <c r="V15" i="38"/>
  <c r="R15" i="38"/>
  <c r="V14" i="38"/>
  <c r="R14" i="38"/>
  <c r="V13" i="38"/>
  <c r="R13" i="38"/>
  <c r="V12" i="38"/>
  <c r="R12" i="38"/>
  <c r="V11" i="38"/>
  <c r="R11" i="38"/>
  <c r="X10" i="38"/>
  <c r="T10" i="38"/>
  <c r="X9" i="38"/>
  <c r="T9" i="38"/>
  <c r="P8" i="38"/>
  <c r="P7" i="38" s="1"/>
  <c r="O8" i="38"/>
  <c r="N8" i="38"/>
  <c r="L8" i="38"/>
  <c r="L7" i="38" s="1"/>
  <c r="K8" i="38"/>
  <c r="K7" i="38" s="1"/>
  <c r="H8" i="38"/>
  <c r="G8" i="38"/>
  <c r="G7" i="38" s="1"/>
  <c r="F8" i="38"/>
  <c r="Q9" i="38"/>
  <c r="U19" i="38"/>
  <c r="U9" i="38"/>
  <c r="U15" i="38"/>
  <c r="G18" i="37"/>
  <c r="W18" i="37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/>
  <c r="H6" i="37"/>
  <c r="H5" i="37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/>
  <c r="N14" i="37"/>
  <c r="M14" i="37"/>
  <c r="K14" i="37"/>
  <c r="K4" i="37"/>
  <c r="J14" i="37"/>
  <c r="J4" i="37"/>
  <c r="I14" i="37"/>
  <c r="I4" i="37"/>
  <c r="H14" i="37"/>
  <c r="H12" i="37"/>
  <c r="F14" i="37"/>
  <c r="E14" i="37"/>
  <c r="W13" i="37"/>
  <c r="U13" i="37"/>
  <c r="S12" i="37"/>
  <c r="O12" i="37"/>
  <c r="R12" i="37"/>
  <c r="Q12" i="37"/>
  <c r="N12" i="37"/>
  <c r="M12" i="37"/>
  <c r="G12" i="37"/>
  <c r="F12" i="37"/>
  <c r="E12" i="37"/>
  <c r="W11" i="37"/>
  <c r="W10" i="37"/>
  <c r="P11" i="37"/>
  <c r="P10" i="37"/>
  <c r="O11" i="37"/>
  <c r="L11" i="37"/>
  <c r="L10" i="37"/>
  <c r="D11" i="37"/>
  <c r="D10" i="37"/>
  <c r="W9" i="37"/>
  <c r="U9" i="37"/>
  <c r="P9" i="37"/>
  <c r="L9" i="37"/>
  <c r="D9" i="37"/>
  <c r="W8" i="37"/>
  <c r="U8" i="37"/>
  <c r="P8" i="37"/>
  <c r="L8" i="37"/>
  <c r="D8" i="37"/>
  <c r="S7" i="37"/>
  <c r="O7" i="37"/>
  <c r="R7" i="37"/>
  <c r="Q7" i="37"/>
  <c r="N7" i="37"/>
  <c r="M7" i="37"/>
  <c r="G7" i="37"/>
  <c r="F7" i="37"/>
  <c r="E7" i="37"/>
  <c r="W6" i="37"/>
  <c r="U6" i="37"/>
  <c r="O6" i="37"/>
  <c r="L6" i="37"/>
  <c r="L5" i="37"/>
  <c r="D6" i="37"/>
  <c r="D5" i="37"/>
  <c r="T13" i="37"/>
  <c r="G14" i="37"/>
  <c r="W14" i="37"/>
  <c r="D18" i="37"/>
  <c r="D14" i="37"/>
  <c r="T14" i="37"/>
  <c r="F4" i="37"/>
  <c r="M4" i="37"/>
  <c r="S4" i="37"/>
  <c r="E4" i="37"/>
  <c r="G4" i="37"/>
  <c r="N4" i="37"/>
  <c r="R4" i="37"/>
  <c r="H7" i="37"/>
  <c r="H4" i="37"/>
  <c r="Q4" i="37"/>
  <c r="O10" i="37"/>
  <c r="T6" i="37"/>
  <c r="O5" i="37"/>
  <c r="D12" i="37"/>
  <c r="D7" i="37"/>
  <c r="T11" i="37"/>
  <c r="T10" i="37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/>
  <c r="T18" i="37"/>
  <c r="W4" i="37"/>
  <c r="D4" i="37"/>
  <c r="T12" i="37"/>
  <c r="U4" i="37"/>
  <c r="L4" i="37"/>
  <c r="P4" i="37"/>
  <c r="T4" i="37"/>
  <c r="T7" i="37"/>
  <c r="M7" i="36"/>
  <c r="M6" i="36"/>
  <c r="L6" i="36"/>
  <c r="L7" i="36"/>
  <c r="G7" i="36"/>
  <c r="D7" i="36"/>
  <c r="G6" i="36"/>
  <c r="D6" i="36"/>
  <c r="N6" i="36"/>
  <c r="I5" i="36"/>
  <c r="H5" i="36"/>
  <c r="F5" i="36"/>
  <c r="E5" i="36"/>
  <c r="D5" i="36"/>
  <c r="G5" i="36"/>
  <c r="L5" i="36"/>
  <c r="M5" i="36"/>
  <c r="N7" i="36"/>
  <c r="J7" i="36"/>
  <c r="J6" i="36"/>
  <c r="N5" i="36"/>
  <c r="J5" i="36"/>
  <c r="M65" i="38" l="1"/>
  <c r="Q65" i="38" s="1"/>
  <c r="U66" i="38"/>
  <c r="E53" i="38"/>
  <c r="E52" i="38" s="1"/>
  <c r="R59" i="38"/>
  <c r="V59" i="38" s="1"/>
  <c r="T68" i="38"/>
  <c r="Q69" i="38"/>
  <c r="U69" i="38"/>
  <c r="V47" i="38"/>
  <c r="R21" i="38"/>
  <c r="Q74" i="38"/>
  <c r="X70" i="38"/>
  <c r="U38" i="38"/>
  <c r="M70" i="38"/>
  <c r="U70" i="38" s="1"/>
  <c r="U71" i="38"/>
  <c r="V8" i="38"/>
  <c r="U44" i="38"/>
  <c r="T73" i="38"/>
  <c r="I21" i="38"/>
  <c r="I70" i="38"/>
  <c r="E21" i="38"/>
  <c r="X65" i="38"/>
  <c r="P52" i="38"/>
  <c r="X52" i="38" s="1"/>
  <c r="X53" i="38"/>
  <c r="Q61" i="38"/>
  <c r="U61" i="38" s="1"/>
  <c r="Q71" i="38"/>
  <c r="X73" i="38"/>
  <c r="Q54" i="38"/>
  <c r="T65" i="38"/>
  <c r="N52" i="38"/>
  <c r="V52" i="38" s="1"/>
  <c r="V53" i="38"/>
  <c r="M45" i="38"/>
  <c r="U45" i="38" s="1"/>
  <c r="U46" i="38"/>
  <c r="M21" i="38"/>
  <c r="Q21" i="38" s="1"/>
  <c r="V21" i="38"/>
  <c r="J7" i="38"/>
  <c r="U31" i="38"/>
  <c r="Q31" i="38"/>
  <c r="U24" i="38"/>
  <c r="Q24" i="38"/>
  <c r="X49" i="38"/>
  <c r="U49" i="38"/>
  <c r="U11" i="38"/>
  <c r="M59" i="38"/>
  <c r="Q59" i="38" s="1"/>
  <c r="O7" i="38"/>
  <c r="S7" i="38" s="1"/>
  <c r="X21" i="38"/>
  <c r="V49" i="38"/>
  <c r="R47" i="38"/>
  <c r="Q13" i="38"/>
  <c r="R8" i="38"/>
  <c r="F7" i="38"/>
  <c r="X8" i="38"/>
  <c r="U54" i="38"/>
  <c r="R53" i="38"/>
  <c r="U60" i="38"/>
  <c r="M67" i="38"/>
  <c r="L72" i="38"/>
  <c r="X72" i="38" s="1"/>
  <c r="E58" i="38"/>
  <c r="Q48" i="38"/>
  <c r="H52" i="38"/>
  <c r="Q63" i="38"/>
  <c r="U63" i="38" s="1"/>
  <c r="E70" i="38"/>
  <c r="Q70" i="38" s="1"/>
  <c r="L67" i="38"/>
  <c r="I59" i="38"/>
  <c r="I58" i="38" s="1"/>
  <c r="P67" i="38"/>
  <c r="Q10" i="38"/>
  <c r="U16" i="38"/>
  <c r="U12" i="38"/>
  <c r="Q20" i="38"/>
  <c r="Q14" i="38"/>
  <c r="Q18" i="38"/>
  <c r="Q15" i="38"/>
  <c r="U17" i="38"/>
  <c r="U14" i="38"/>
  <c r="Q12" i="38"/>
  <c r="U13" i="38"/>
  <c r="Q17" i="38"/>
  <c r="Q11" i="38"/>
  <c r="H7" i="38"/>
  <c r="T7" i="38" s="1"/>
  <c r="U43" i="38"/>
  <c r="H67" i="38"/>
  <c r="T67" i="38" s="1"/>
  <c r="I53" i="38"/>
  <c r="I52" i="38" s="1"/>
  <c r="F52" i="38"/>
  <c r="R58" i="38"/>
  <c r="V58" i="38" s="1"/>
  <c r="G6" i="38"/>
  <c r="U10" i="38"/>
  <c r="S47" i="38"/>
  <c r="E43" i="38"/>
  <c r="Q43" i="38" s="1"/>
  <c r="X47" i="38"/>
  <c r="H58" i="38"/>
  <c r="T58" i="38" s="1"/>
  <c r="X58" i="38" s="1"/>
  <c r="N7" i="38"/>
  <c r="U55" i="38"/>
  <c r="U64" i="38"/>
  <c r="U65" i="38"/>
  <c r="X7" i="38"/>
  <c r="Q47" i="38"/>
  <c r="U47" i="38"/>
  <c r="Q68" i="38"/>
  <c r="Q44" i="38"/>
  <c r="T8" i="38"/>
  <c r="M53" i="38"/>
  <c r="W47" i="38"/>
  <c r="I68" i="38"/>
  <c r="M73" i="38"/>
  <c r="T53" i="38"/>
  <c r="Q55" i="38"/>
  <c r="U50" i="38"/>
  <c r="H72" i="38"/>
  <c r="Q66" i="38"/>
  <c r="U48" i="38"/>
  <c r="I8" i="38"/>
  <c r="I7" i="38" s="1"/>
  <c r="M8" i="38"/>
  <c r="U18" i="38"/>
  <c r="E8" i="38"/>
  <c r="J6" i="38" l="1"/>
  <c r="K6" i="38"/>
  <c r="Q45" i="38"/>
  <c r="L6" i="38"/>
  <c r="U53" i="38"/>
  <c r="N6" i="38"/>
  <c r="X67" i="38"/>
  <c r="O6" i="38"/>
  <c r="W7" i="38"/>
  <c r="M58" i="38"/>
  <c r="Q58" i="38" s="1"/>
  <c r="U58" i="38" s="1"/>
  <c r="H6" i="38"/>
  <c r="E67" i="38"/>
  <c r="Q67" i="38" s="1"/>
  <c r="R7" i="38"/>
  <c r="U59" i="38"/>
  <c r="F6" i="38"/>
  <c r="R52" i="38"/>
  <c r="T52" i="38"/>
  <c r="M7" i="38"/>
  <c r="U7" i="38" s="1"/>
  <c r="V7" i="38"/>
  <c r="P6" i="38"/>
  <c r="U8" i="38"/>
  <c r="E7" i="38"/>
  <c r="E6" i="38" s="1"/>
  <c r="U21" i="38"/>
  <c r="Q73" i="38"/>
  <c r="M72" i="38"/>
  <c r="U73" i="38"/>
  <c r="I67" i="38"/>
  <c r="U67" i="38" s="1"/>
  <c r="U68" i="38"/>
  <c r="T72" i="38"/>
  <c r="M52" i="38"/>
  <c r="Q53" i="38"/>
  <c r="Q8" i="38"/>
  <c r="V6" i="38" l="1"/>
  <c r="W6" i="38"/>
  <c r="R6" i="38"/>
  <c r="S6" i="38"/>
  <c r="T6" i="38"/>
  <c r="M6" i="38"/>
  <c r="Q6" i="38" s="1"/>
  <c r="X6" i="38"/>
  <c r="Q7" i="38"/>
  <c r="U52" i="38"/>
  <c r="Q52" i="38"/>
  <c r="I6" i="38"/>
  <c r="U72" i="38"/>
  <c r="Q72" i="38"/>
  <c r="U6" i="38" l="1"/>
</calcChain>
</file>

<file path=xl/sharedStrings.xml><?xml version="1.0" encoding="utf-8"?>
<sst xmlns="http://schemas.openxmlformats.org/spreadsheetml/2006/main" count="328" uniqueCount="204">
  <si>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</si>
  <si>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</si>
  <si>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</si>
  <si>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</si>
  <si>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</si>
  <si>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</si>
  <si>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</si>
  <si>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</si>
  <si>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</si>
  <si>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</si>
  <si>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</si>
  <si>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</si>
  <si>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</si>
  <si>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</si>
  <si>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</si>
  <si>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</si>
  <si>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</si>
  <si>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</si>
  <si>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</si>
  <si>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</si>
  <si>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</si>
  <si>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</si>
  <si>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</si>
  <si>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</si>
  <si>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</si>
  <si>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</si>
  <si>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</si>
  <si>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</si>
  <si>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</si>
  <si>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</si>
  <si>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</si>
  <si>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</si>
  <si>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</si>
  <si>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</si>
  <si>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</si>
  <si>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</si>
  <si>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</si>
  <si>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</si>
  <si>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</si>
  <si>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</si>
  <si>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</si>
  <si>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</si>
  <si>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</si>
  <si>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</si>
  <si>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</si>
  <si>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</si>
  <si>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</si>
  <si>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</si>
  <si>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</si>
  <si>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</si>
  <si>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</si>
  <si>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</si>
  <si>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</si>
  <si>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</si>
  <si>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</si>
  <si>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</si>
  <si>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</si>
  <si>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</si>
  <si>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</si>
  <si>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</si>
  <si>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</si>
  <si>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</si>
  <si>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</si>
  <si>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</si>
  <si>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</si>
  <si>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</si>
  <si>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</si>
  <si>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</si>
  <si>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</si>
  <si>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</si>
  <si>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</si>
  <si>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</si>
  <si>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</si>
  <si>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</si>
  <si>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7.5.2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</si>
  <si>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</si>
  <si>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</si>
  <si>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</si>
  <si>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</si>
  <si>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</si>
  <si>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</si>
  <si>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</si>
  <si>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</si>
  <si>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</si>
  <si>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</si>
  <si>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</si>
  <si>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</si>
  <si>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</si>
  <si>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</si>
  <si>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</si>
  <si>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</si>
  <si>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</si>
  <si>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</si>
  <si>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7.1.1.12</t>
  </si>
  <si>
    <t>7.4.2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</si>
  <si>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</si>
  <si>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</si>
  <si>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</si>
  <si>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</si>
  <si>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</si>
  <si>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</si>
  <si>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</si>
  <si>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Развитие материально-технической базы образовательных организаций</t>
  </si>
  <si>
    <t>7.1.3</t>
  </si>
  <si>
    <t>7.1.3.1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</si>
  <si>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</si>
  <si>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</si>
  <si>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</si>
  <si>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</si>
  <si>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7.1.1.11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</si>
  <si>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</si>
  <si>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</si>
  <si>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</si>
  <si>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7.1.1.8</t>
  </si>
  <si>
    <t>7.1.1.10</t>
  </si>
  <si>
    <t>7.1.1.2</t>
  </si>
  <si>
    <t>7.1.5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</si>
  <si>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</si>
  <si>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</si>
  <si>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ПЛАН на 2022 год                                                                                                                                          (рублей)</t>
  </si>
  <si>
    <t>% исполнения к плану на 1 квартал 2022 года</t>
  </si>
  <si>
    <t>Мероприятия по организации отдыха и оздоровления детей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</si>
  <si>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</si>
  <si>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</si>
  <si>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</si>
  <si>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</si>
  <si>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</si>
  <si>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</si>
  <si>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</si>
  <si>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7.3.1.</t>
  </si>
  <si>
    <t>Обеспечение предоставления дошкольного, общего, дополнительного образования (показатель №№ 1,2,5,7,8,21,22,23)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</si>
  <si>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</si>
  <si>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</si>
  <si>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</si>
  <si>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кцср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</si>
  <si>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</si>
  <si>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</si>
  <si>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</si>
  <si>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</si>
  <si>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</si>
  <si>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</si>
  <si>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</si>
  <si>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</si>
  <si>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</si>
  <si>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</si>
  <si>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</si>
  <si>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</si>
  <si>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</si>
  <si>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</si>
  <si>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</si>
  <si>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</si>
  <si>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</si>
  <si>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</si>
  <si>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</si>
  <si>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</si>
  <si>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</si>
  <si>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</si>
  <si>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</si>
  <si>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</si>
  <si>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</si>
  <si>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</si>
  <si>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</si>
  <si>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</si>
  <si>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</si>
  <si>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ПЛАН на 1 кваратал 2022 года (рублей) на 31.03.2022 год</t>
  </si>
  <si>
    <t>Освоение на 31.03.2022 года                                                                                                                                                (рублей)</t>
  </si>
  <si>
    <t>0210282090, 02102S2090</t>
  </si>
  <si>
    <t>% исполнения к плану за 2022 год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</si>
  <si>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</si>
  <si>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</si>
  <si>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</si>
  <si>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МБДОУ "Детский сад №20 "Золушка" (наружное освещение территории). Расходы, осуществляемые за счет остатков средств городского бюджета, неиспользованных в отчетном финансовом году</t>
  </si>
  <si>
    <t>Здание детского сада №25 (наружное освещение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</si>
  <si>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</si>
  <si>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</si>
  <si>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</si>
  <si>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</si>
  <si>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</si>
  <si>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</si>
  <si>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</si>
  <si>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</si>
  <si>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</si>
  <si>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</si>
  <si>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</si>
  <si>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</si>
  <si>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</si>
  <si>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</si>
  <si>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</si>
  <si>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</si>
  <si>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 от 20.04.2016 (117 418 000 р.)</t>
  </si>
  <si>
    <t>ПИР "Нежилое строение гаража" (здание мастерских МБОУ «СОШ №10»). Договор пожертвования № 27 от 01.10.2018 (262 567 944 руб.)</t>
  </si>
  <si>
    <t>Выполнение работ по ремонту МБДОУ «Детский сад №25 «Ромашка». 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</si>
  <si>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"Детский сад №25 "Ромашка" (авторский надзор). Расходы, осуществляемые за счет остатков средств городского бюджета, неиспользованных в отчетном финансовом году</t>
  </si>
  <si>
    <t>"Здание детского сада №25" (благоустройство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</si>
  <si>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</si>
  <si>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</si>
  <si>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</si>
  <si>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7.1.2.1</t>
  </si>
  <si>
    <t>7.1.2.3</t>
  </si>
  <si>
    <t>7.1.2.4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</si>
  <si>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</si>
  <si>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МБДОУ "Детский сад №10 "Гусельки" (наружное освещение территории) (1корпус). Расходы, осуществляемые за счет остатков средств городского бюджета, неиспользованных в отчетном финансовом году</t>
  </si>
  <si>
    <t>МБДОУ "Детский сад №10 "Гусельки" (наружное освещение территории) (2корпус). Расходы, осуществляемые за счет остатков средств городского бюджета, неиспользованных в отчетном финансовом году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</si>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</sst>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59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" fontId="3" fillId="25" borderId="33" xfId="0" applyNumberFormat="1" applyFont="1" applyFill="1" applyBorder="1" applyAlignment="1">
      <alignment horizontal="center" vertical="center" wrapText="1"/>
    </xf>
    <xf numFmtId="4" fontId="3" fillId="25" borderId="34" xfId="0" applyNumberFormat="1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9" fontId="3" fillId="25" borderId="36" xfId="0" applyNumberFormat="1" applyFont="1" applyFill="1" applyBorder="1" applyAlignment="1">
      <alignment horizontal="center" vertical="center"/>
    </xf>
    <xf numFmtId="0" fontId="3" fillId="25" borderId="27" xfId="0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27" xfId="0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 wrapText="1"/>
    </xf>
    <xf numFmtId="49" fontId="3" fillId="25" borderId="56" xfId="0" applyNumberFormat="1" applyFont="1" applyFill="1" applyBorder="1" applyAlignment="1">
      <alignment horizontal="center" vertical="center"/>
    </xf>
    <xf numFmtId="4" fontId="3" fillId="25" borderId="58" xfId="2" applyNumberFormat="1" applyFont="1" applyFill="1" applyBorder="1" applyAlignment="1">
      <alignment horizontal="center" vertical="center"/>
    </xf>
    <xf numFmtId="4" fontId="3" fillId="25" borderId="57" xfId="0" applyNumberFormat="1" applyFont="1" applyFill="1" applyBorder="1" applyAlignment="1">
      <alignment horizontal="center" vertical="center" wrapText="1"/>
    </xf>
    <xf numFmtId="4" fontId="3" fillId="25" borderId="58" xfId="0" applyNumberFormat="1" applyFont="1" applyFill="1" applyBorder="1" applyAlignment="1">
      <alignment horizontal="center" vertical="center" wrapText="1"/>
    </xf>
    <xf numFmtId="4" fontId="3" fillId="25" borderId="50" xfId="0" applyNumberFormat="1" applyFont="1" applyFill="1" applyBorder="1" applyAlignment="1">
      <alignment horizontal="center" vertical="center" wrapText="1"/>
    </xf>
    <xf numFmtId="49" fontId="3" fillId="25" borderId="45" xfId="0" applyNumberFormat="1" applyFont="1" applyFill="1" applyBorder="1" applyAlignment="1">
      <alignment horizontal="center" vertical="center"/>
    </xf>
    <xf numFmtId="4" fontId="3" fillId="25" borderId="5" xfId="2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 wrapText="1"/>
    </xf>
    <xf numFmtId="4" fontId="3" fillId="25" borderId="47" xfId="0" applyNumberFormat="1" applyFont="1" applyFill="1" applyBorder="1" applyAlignment="1">
      <alignment horizontal="center" vertical="center" wrapText="1"/>
    </xf>
    <xf numFmtId="4" fontId="3" fillId="25" borderId="48" xfId="0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 wrapText="1"/>
    </xf>
    <xf numFmtId="4" fontId="3" fillId="25" borderId="7" xfId="0" applyNumberFormat="1" applyFont="1" applyFill="1" applyBorder="1" applyAlignment="1">
      <alignment horizontal="center" vertical="center"/>
    </xf>
    <xf numFmtId="4" fontId="3" fillId="25" borderId="47" xfId="0" applyNumberFormat="1" applyFont="1" applyFill="1" applyBorder="1" applyAlignment="1">
      <alignment horizontal="center" vertical="center"/>
    </xf>
    <xf numFmtId="4" fontId="3" fillId="25" borderId="23" xfId="0" applyNumberFormat="1" applyFont="1" applyFill="1" applyBorder="1" applyAlignment="1">
      <alignment horizontal="center" vertical="center" wrapText="1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 wrapText="1"/>
    </xf>
    <xf numFmtId="4" fontId="3" fillId="25" borderId="30" xfId="0" applyNumberFormat="1" applyFont="1" applyFill="1" applyBorder="1" applyAlignment="1">
      <alignment horizontal="center" vertical="center" wrapText="1"/>
    </xf>
    <xf numFmtId="169" fontId="40" fillId="25" borderId="35" xfId="0" applyNumberFormat="1" applyFont="1" applyFill="1" applyBorder="1" applyAlignment="1" applyProtection="1">
      <alignment horizontal="left" vertical="top" wrapText="1"/>
    </xf>
    <xf numFmtId="4" fontId="3" fillId="25" borderId="7" xfId="2" applyNumberFormat="1" applyFont="1" applyFill="1" applyBorder="1" applyAlignment="1">
      <alignment horizontal="center" vertical="center"/>
    </xf>
    <xf numFmtId="4" fontId="3" fillId="25" borderId="47" xfId="2" applyNumberFormat="1" applyFont="1" applyFill="1" applyBorder="1" applyAlignment="1">
      <alignment horizontal="center" vertical="center"/>
    </xf>
    <xf numFmtId="4" fontId="3" fillId="25" borderId="46" xfId="0" applyNumberFormat="1" applyFont="1" applyFill="1" applyBorder="1" applyAlignment="1">
      <alignment horizontal="center" vertical="center"/>
    </xf>
    <xf numFmtId="49" fontId="3" fillId="25" borderId="53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51" xfId="2" applyNumberFormat="1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center" vertical="center"/>
    </xf>
    <xf numFmtId="4" fontId="3" fillId="25" borderId="50" xfId="0" applyNumberFormat="1" applyFont="1" applyFill="1" applyBorder="1" applyAlignment="1">
      <alignment horizontal="center" vertical="center"/>
    </xf>
    <xf numFmtId="4" fontId="3" fillId="25" borderId="58" xfId="0" applyNumberFormat="1" applyFont="1" applyFill="1" applyBorder="1" applyAlignment="1">
      <alignment horizontal="center" vertical="center"/>
    </xf>
    <xf numFmtId="0" fontId="3" fillId="25" borderId="9" xfId="0" applyFont="1" applyFill="1" applyBorder="1" applyAlignment="1">
      <alignment horizontal="center" vertical="center"/>
    </xf>
    <xf numFmtId="4" fontId="3" fillId="25" borderId="51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4" fontId="42" fillId="25" borderId="2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0" fontId="41" fillId="25" borderId="0" xfId="0" applyFont="1" applyFill="1" applyBorder="1"/>
    <xf numFmtId="49" fontId="41" fillId="25" borderId="38" xfId="0" applyNumberFormat="1" applyFont="1" applyFill="1" applyBorder="1" applyAlignment="1">
      <alignment horizontal="center" vertical="center"/>
    </xf>
    <xf numFmtId="4" fontId="41" fillId="25" borderId="32" xfId="0" applyNumberFormat="1" applyFont="1" applyFill="1" applyBorder="1" applyAlignment="1">
      <alignment horizontal="center" vertical="center"/>
    </xf>
    <xf numFmtId="4" fontId="41" fillId="25" borderId="33" xfId="0" applyNumberFormat="1" applyFont="1" applyFill="1" applyBorder="1" applyAlignment="1">
      <alignment horizontal="center" vertical="center"/>
    </xf>
    <xf numFmtId="4" fontId="41" fillId="25" borderId="34" xfId="0" applyNumberFormat="1" applyFont="1" applyFill="1" applyBorder="1" applyAlignment="1">
      <alignment horizontal="center" vertical="center"/>
    </xf>
    <xf numFmtId="4" fontId="41" fillId="25" borderId="52" xfId="0" applyNumberFormat="1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/>
    </xf>
    <xf numFmtId="4" fontId="41" fillId="25" borderId="5" xfId="0" applyNumberFormat="1" applyFont="1" applyFill="1" applyBorder="1" applyAlignment="1">
      <alignment horizontal="center" vertical="center"/>
    </xf>
    <xf numFmtId="4" fontId="41" fillId="25" borderId="24" xfId="0" applyNumberFormat="1" applyFont="1" applyFill="1" applyBorder="1" applyAlignment="1">
      <alignment horizontal="center" vertical="center"/>
    </xf>
    <xf numFmtId="4" fontId="3" fillId="25" borderId="51" xfId="0" applyNumberFormat="1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vertical="top"/>
    </xf>
    <xf numFmtId="0" fontId="3" fillId="25" borderId="27" xfId="0" applyFont="1" applyFill="1" applyBorder="1"/>
    <xf numFmtId="0" fontId="41" fillId="25" borderId="34" xfId="0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/>
    </xf>
    <xf numFmtId="4" fontId="41" fillId="25" borderId="2" xfId="0" applyNumberFormat="1" applyFont="1" applyFill="1" applyBorder="1" applyAlignment="1">
      <alignment horizontal="center" vertical="center"/>
    </xf>
    <xf numFmtId="49" fontId="41" fillId="25" borderId="54" xfId="0" applyNumberFormat="1" applyFont="1" applyFill="1" applyBorder="1" applyAlignment="1">
      <alignment horizontal="center" vertical="center"/>
    </xf>
    <xf numFmtId="0" fontId="3" fillId="25" borderId="61" xfId="0" applyFont="1" applyFill="1" applyBorder="1" applyAlignment="1">
      <alignment horizontal="center" vertical="center"/>
    </xf>
    <xf numFmtId="0" fontId="41" fillId="25" borderId="24" xfId="0" applyFont="1" applyFill="1" applyBorder="1" applyAlignment="1">
      <alignment horizontal="center" vertical="center"/>
    </xf>
    <xf numFmtId="4" fontId="3" fillId="25" borderId="57" xfId="2" applyNumberFormat="1" applyFont="1" applyFill="1" applyBorder="1" applyAlignment="1">
      <alignment horizontal="center" vertical="center"/>
    </xf>
    <xf numFmtId="4" fontId="3" fillId="25" borderId="59" xfId="0" applyNumberFormat="1" applyFont="1" applyFill="1" applyBorder="1" applyAlignment="1">
      <alignment horizontal="center" vertical="center"/>
    </xf>
    <xf numFmtId="4" fontId="3" fillId="25" borderId="60" xfId="0" applyNumberFormat="1" applyFont="1" applyFill="1" applyBorder="1" applyAlignment="1">
      <alignment horizontal="center" vertical="center"/>
    </xf>
    <xf numFmtId="4" fontId="42" fillId="25" borderId="51" xfId="0" applyNumberFormat="1" applyFont="1" applyFill="1" applyBorder="1" applyAlignment="1">
      <alignment horizontal="center" vertical="center" wrapText="1"/>
    </xf>
    <xf numFmtId="4" fontId="42" fillId="25" borderId="4" xfId="0" applyNumberFormat="1" applyFont="1" applyFill="1" applyBorder="1" applyAlignment="1">
      <alignment horizontal="center" vertical="center" wrapText="1"/>
    </xf>
    <xf numFmtId="0" fontId="41" fillId="25" borderId="22" xfId="0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4" fontId="41" fillId="25" borderId="33" xfId="0" applyNumberFormat="1" applyFont="1" applyFill="1" applyBorder="1" applyAlignment="1">
      <alignment horizontal="center" vertical="center" wrapText="1"/>
    </xf>
    <xf numFmtId="4" fontId="41" fillId="25" borderId="34" xfId="0" applyNumberFormat="1" applyFont="1" applyFill="1" applyBorder="1" applyAlignment="1">
      <alignment horizontal="center" vertical="center" wrapText="1"/>
    </xf>
    <xf numFmtId="4" fontId="41" fillId="25" borderId="37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41" fillId="25" borderId="32" xfId="0" applyNumberFormat="1" applyFont="1" applyFill="1" applyBorder="1" applyAlignment="1">
      <alignment horizontal="center" vertical="center" wrapText="1"/>
    </xf>
    <xf numFmtId="4" fontId="41" fillId="25" borderId="52" xfId="0" applyNumberFormat="1" applyFont="1" applyFill="1" applyBorder="1" applyAlignment="1">
      <alignment horizontal="center" vertical="center" wrapText="1"/>
    </xf>
    <xf numFmtId="4" fontId="41" fillId="25" borderId="54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" fontId="32" fillId="25" borderId="22" xfId="0" applyNumberFormat="1" applyFont="1" applyFill="1" applyBorder="1" applyAlignment="1">
      <alignment horizontal="center" vertical="center" wrapText="1"/>
    </xf>
    <xf numFmtId="49" fontId="41" fillId="25" borderId="54" xfId="0" applyNumberFormat="1" applyFont="1" applyFill="1" applyBorder="1" applyAlignment="1">
      <alignment horizontal="center" vertical="top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35" xfId="0" applyNumberFormat="1" applyFont="1" applyFill="1" applyBorder="1" applyAlignment="1">
      <alignment horizontal="center" vertical="top"/>
    </xf>
    <xf numFmtId="49" fontId="3" fillId="25" borderId="53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top"/>
    </xf>
    <xf numFmtId="49" fontId="3" fillId="25" borderId="56" xfId="0" applyNumberFormat="1" applyFont="1" applyFill="1" applyBorder="1" applyAlignment="1">
      <alignment horizontal="center" vertical="top"/>
    </xf>
    <xf numFmtId="49" fontId="3" fillId="25" borderId="44" xfId="0" applyNumberFormat="1" applyFont="1" applyFill="1" applyBorder="1" applyAlignment="1">
      <alignment horizontal="center" vertical="top"/>
    </xf>
    <xf numFmtId="49" fontId="3" fillId="25" borderId="43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0" fontId="3" fillId="25" borderId="50" xfId="0" applyFont="1" applyFill="1" applyBorder="1" applyAlignment="1">
      <alignment horizontal="center" vertical="center"/>
    </xf>
    <xf numFmtId="4" fontId="3" fillId="25" borderId="50" xfId="2" applyNumberFormat="1" applyFont="1" applyFill="1" applyBorder="1" applyAlignment="1">
      <alignment horizontal="center" vertical="center"/>
    </xf>
    <xf numFmtId="4" fontId="3" fillId="25" borderId="46" xfId="2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 applyProtection="1">
      <alignment horizontal="left" vertical="top" wrapText="1"/>
    </xf>
    <xf numFmtId="0" fontId="3" fillId="25" borderId="3" xfId="0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/>
    </xf>
    <xf numFmtId="0" fontId="3" fillId="25" borderId="60" xfId="0" applyFont="1" applyFill="1" applyBorder="1" applyAlignment="1">
      <alignment horizontal="center" vertical="center"/>
    </xf>
    <xf numFmtId="4" fontId="3" fillId="25" borderId="0" xfId="0" applyNumberFormat="1" applyFont="1" applyFill="1"/>
    <xf numFmtId="0" fontId="3" fillId="25" borderId="47" xfId="0" applyFont="1" applyFill="1" applyBorder="1" applyAlignment="1">
      <alignment horizontal="center" vertical="center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2" fontId="3" fillId="25" borderId="21" xfId="0" applyNumberFormat="1" applyFont="1" applyFill="1" applyBorder="1" applyAlignment="1">
      <alignment horizontal="left" vertical="top" wrapText="1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 applyProtection="1">
      <alignment horizontal="center" vertical="center" wrapText="1"/>
    </xf>
    <xf numFmtId="4" fontId="3" fillId="25" borderId="1" xfId="0" applyNumberFormat="1" applyFont="1" applyFill="1" applyBorder="1" applyAlignment="1" applyProtection="1">
      <alignment horizontal="center" vertical="center" wrapText="1"/>
    </xf>
    <xf numFmtId="2" fontId="3" fillId="25" borderId="56" xfId="0" applyNumberFormat="1" applyFont="1" applyFill="1" applyBorder="1" applyAlignment="1">
      <alignment horizontal="left" vertical="top" wrapText="1"/>
    </xf>
    <xf numFmtId="2" fontId="3" fillId="25" borderId="45" xfId="0" applyNumberFormat="1" applyFont="1" applyFill="1" applyBorder="1" applyAlignment="1">
      <alignment horizontal="left" vertical="top" wrapText="1"/>
    </xf>
    <xf numFmtId="2" fontId="41" fillId="25" borderId="38" xfId="0" applyNumberFormat="1" applyFont="1" applyFill="1" applyBorder="1" applyAlignment="1">
      <alignment horizontal="left" vertical="top" wrapText="1"/>
    </xf>
    <xf numFmtId="2" fontId="3" fillId="25" borderId="35" xfId="0" applyNumberFormat="1" applyFont="1" applyFill="1" applyBorder="1" applyAlignment="1">
      <alignment horizontal="left" vertical="top" wrapText="1"/>
    </xf>
    <xf numFmtId="4" fontId="40" fillId="25" borderId="57" xfId="0" applyNumberFormat="1" applyFont="1" applyFill="1" applyBorder="1" applyAlignment="1">
      <alignment horizontal="left" vertical="top" wrapText="1"/>
    </xf>
    <xf numFmtId="2" fontId="41" fillId="25" borderId="54" xfId="0" applyNumberFormat="1" applyFont="1" applyFill="1" applyBorder="1" applyAlignment="1">
      <alignment horizontal="left" vertical="top" wrapText="1"/>
    </xf>
    <xf numFmtId="4" fontId="3" fillId="25" borderId="21" xfId="0" applyNumberFormat="1" applyFont="1" applyFill="1" applyBorder="1" applyAlignment="1">
      <alignment horizontal="left" vertical="top" wrapText="1"/>
    </xf>
    <xf numFmtId="4" fontId="3" fillId="25" borderId="57" xfId="0" applyNumberFormat="1" applyFont="1" applyFill="1" applyBorder="1" applyAlignment="1">
      <alignment horizontal="left" vertical="top" wrapText="1"/>
    </xf>
    <xf numFmtId="4" fontId="3" fillId="25" borderId="60" xfId="0" applyNumberFormat="1" applyFont="1" applyFill="1" applyBorder="1" applyAlignment="1">
      <alignment horizontal="center" vertical="center" wrapText="1"/>
    </xf>
    <xf numFmtId="2" fontId="41" fillId="25" borderId="35" xfId="0" applyNumberFormat="1" applyFont="1" applyFill="1" applyBorder="1" applyAlignment="1">
      <alignment horizontal="left" vertical="top" wrapText="1"/>
    </xf>
    <xf numFmtId="2" fontId="3" fillId="25" borderId="53" xfId="0" applyNumberFormat="1" applyFont="1" applyFill="1" applyBorder="1" applyAlignment="1">
      <alignment horizontal="left" vertical="top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1" xfId="0" applyNumberFormat="1" applyFont="1" applyFill="1" applyBorder="1" applyAlignment="1">
      <alignment horizontal="center" vertical="center" wrapText="1"/>
    </xf>
    <xf numFmtId="4" fontId="32" fillId="25" borderId="2" xfId="0" applyNumberFormat="1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top" wrapText="1"/>
    </xf>
    <xf numFmtId="49" fontId="3" fillId="25" borderId="49" xfId="0" applyNumberFormat="1" applyFont="1" applyFill="1" applyBorder="1" applyAlignment="1">
      <alignment horizontal="center" vertical="top"/>
    </xf>
    <xf numFmtId="49" fontId="3" fillId="25" borderId="63" xfId="0" applyNumberFormat="1" applyFont="1" applyFill="1" applyBorder="1" applyAlignment="1">
      <alignment horizontal="center" vertical="top"/>
    </xf>
    <xf numFmtId="49" fontId="41" fillId="25" borderId="41" xfId="0" applyNumberFormat="1" applyFont="1" applyFill="1" applyBorder="1" applyAlignment="1">
      <alignment horizontal="center" vertical="top"/>
    </xf>
    <xf numFmtId="49" fontId="41" fillId="25" borderId="43" xfId="0" applyNumberFormat="1" applyFont="1" applyFill="1" applyBorder="1" applyAlignment="1">
      <alignment horizontal="center" vertical="top"/>
    </xf>
    <xf numFmtId="2" fontId="32" fillId="25" borderId="35" xfId="0" applyNumberFormat="1" applyFont="1" applyFill="1" applyBorder="1" applyAlignment="1">
      <alignment horizontal="left" vertical="top" wrapText="1"/>
    </xf>
    <xf numFmtId="4" fontId="3" fillId="25" borderId="55" xfId="0" applyNumberFormat="1" applyFont="1" applyFill="1" applyBorder="1" applyAlignment="1">
      <alignment horizontal="center" vertical="center" wrapText="1"/>
    </xf>
    <xf numFmtId="49" fontId="32" fillId="25" borderId="35" xfId="0" applyNumberFormat="1" applyFont="1" applyFill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center" vertical="top" wrapText="1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" fontId="32" fillId="25" borderId="2" xfId="2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 applyProtection="1">
      <alignment horizontal="left" vertical="center" wrapText="1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49" fontId="3" fillId="25" borderId="42" xfId="0" applyNumberFormat="1" applyFont="1" applyFill="1" applyBorder="1" applyAlignment="1">
      <alignment horizontal="center" vertical="top" wrapText="1"/>
    </xf>
    <xf numFmtId="49" fontId="3" fillId="25" borderId="36" xfId="0" applyNumberFormat="1" applyFont="1" applyFill="1" applyBorder="1" applyAlignment="1" applyProtection="1">
      <alignment horizontal="left" vertical="center" wrapText="1"/>
    </xf>
    <xf numFmtId="4" fontId="3" fillId="25" borderId="55" xfId="0" applyNumberFormat="1" applyFont="1" applyFill="1" applyBorder="1" applyAlignment="1" applyProtection="1">
      <alignment horizontal="center" vertical="center" wrapText="1"/>
    </xf>
    <xf numFmtId="4" fontId="3" fillId="25" borderId="46" xfId="0" applyNumberFormat="1" applyFont="1" applyFill="1" applyBorder="1" applyAlignment="1">
      <alignment horizontal="center" vertical="center" wrapText="1"/>
    </xf>
    <xf numFmtId="4" fontId="42" fillId="25" borderId="47" xfId="0" applyNumberFormat="1" applyFont="1" applyFill="1" applyBorder="1" applyAlignment="1">
      <alignment horizontal="center" vertical="center" wrapText="1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0" fontId="3" fillId="25" borderId="47" xfId="0" applyFont="1" applyFill="1" applyBorder="1" applyAlignment="1">
      <alignment vertical="center"/>
    </xf>
    <xf numFmtId="0" fontId="3" fillId="25" borderId="50" xfId="0" applyFont="1" applyFill="1" applyBorder="1" applyAlignment="1">
      <alignment vertical="center"/>
    </xf>
    <xf numFmtId="4" fontId="3" fillId="25" borderId="37" xfId="0" applyNumberFormat="1" applyFont="1" applyFill="1" applyBorder="1" applyAlignment="1">
      <alignment horizontal="center" vertical="center" wrapText="1"/>
    </xf>
    <xf numFmtId="4" fontId="41" fillId="25" borderId="32" xfId="2" applyNumberFormat="1" applyFont="1" applyFill="1" applyBorder="1" applyAlignment="1">
      <alignment horizontal="center" vertical="center"/>
    </xf>
    <xf numFmtId="4" fontId="41" fillId="25" borderId="33" xfId="2" applyNumberFormat="1" applyFont="1" applyFill="1" applyBorder="1" applyAlignment="1">
      <alignment horizontal="center" vertical="center"/>
    </xf>
    <xf numFmtId="4" fontId="41" fillId="25" borderId="52" xfId="2" applyNumberFormat="1" applyFont="1" applyFill="1" applyBorder="1" applyAlignment="1">
      <alignment horizontal="center" vertical="center"/>
    </xf>
    <xf numFmtId="49" fontId="41" fillId="25" borderId="44" xfId="0" applyNumberFormat="1" applyFont="1" applyFill="1" applyBorder="1" applyAlignment="1">
      <alignment horizontal="center" vertical="top" wrapText="1"/>
    </xf>
    <xf numFmtId="4" fontId="41" fillId="25" borderId="35" xfId="2" applyNumberFormat="1" applyFont="1" applyFill="1" applyBorder="1" applyAlignment="1">
      <alignment horizontal="center" vertical="center"/>
    </xf>
    <xf numFmtId="4" fontId="41" fillId="25" borderId="2" xfId="2" applyNumberFormat="1" applyFont="1" applyFill="1" applyBorder="1" applyAlignment="1">
      <alignment horizontal="center" vertical="center"/>
    </xf>
    <xf numFmtId="4" fontId="41" fillId="25" borderId="2" xfId="0" applyNumberFormat="1" applyFont="1" applyFill="1" applyBorder="1" applyAlignment="1">
      <alignment horizontal="center" vertical="center" wrapText="1"/>
    </xf>
    <xf numFmtId="49" fontId="32" fillId="26" borderId="38" xfId="0" applyNumberFormat="1" applyFont="1" applyFill="1" applyBorder="1" applyAlignment="1">
      <alignment horizontal="center" vertical="center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4" fontId="32" fillId="26" borderId="52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9" fontId="32" fillId="26" borderId="54" xfId="0" applyNumberFormat="1" applyFont="1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center"/>
    </xf>
    <xf numFmtId="4" fontId="3" fillId="26" borderId="32" xfId="0" applyNumberFormat="1" applyFont="1" applyFill="1" applyBorder="1" applyAlignment="1">
      <alignment horizontal="center" vertical="center" wrapText="1"/>
    </xf>
    <xf numFmtId="4" fontId="3" fillId="26" borderId="33" xfId="0" applyNumberFormat="1" applyFont="1" applyFill="1" applyBorder="1" applyAlignment="1">
      <alignment horizontal="center" vertical="center" wrapText="1"/>
    </xf>
    <xf numFmtId="4" fontId="3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2" fontId="3" fillId="25" borderId="51" xfId="0" applyNumberFormat="1" applyFont="1" applyFill="1" applyBorder="1" applyAlignment="1">
      <alignment horizontal="left" vertical="center" wrapText="1"/>
    </xf>
    <xf numFmtId="0" fontId="32" fillId="25" borderId="0" xfId="0" applyFont="1" applyFill="1" applyBorder="1" applyAlignment="1">
      <alignment vertical="center"/>
    </xf>
    <xf numFmtId="49" fontId="3" fillId="25" borderId="42" xfId="0" applyNumberFormat="1" applyFont="1" applyFill="1" applyBorder="1" applyAlignment="1">
      <alignment horizontal="center" vertical="center"/>
    </xf>
    <xf numFmtId="2" fontId="3" fillId="25" borderId="36" xfId="0" applyNumberFormat="1" applyFont="1" applyFill="1" applyBorder="1" applyAlignment="1">
      <alignment horizontal="left" vertical="center" wrapText="1"/>
    </xf>
    <xf numFmtId="0" fontId="32" fillId="25" borderId="0" xfId="0" applyFont="1" applyFill="1" applyBorder="1" applyAlignment="1">
      <alignment horizontal="center" vertical="center"/>
    </xf>
    <xf numFmtId="4" fontId="32" fillId="25" borderId="22" xfId="2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 applyProtection="1">
      <alignment horizontal="center" vertical="center" wrapText="1"/>
    </xf>
    <xf numFmtId="4" fontId="3" fillId="25" borderId="27" xfId="0" applyNumberFormat="1" applyFont="1" applyFill="1" applyBorder="1" applyAlignment="1" applyProtection="1">
      <alignment horizontal="center" vertical="center" wrapText="1"/>
    </xf>
    <xf numFmtId="0" fontId="3" fillId="25" borderId="2" xfId="0" applyFont="1" applyFill="1" applyBorder="1" applyAlignment="1">
      <alignment horizontal="center" vertical="center"/>
    </xf>
    <xf numFmtId="0" fontId="3" fillId="25" borderId="55" xfId="0" applyFont="1" applyFill="1" applyBorder="1" applyAlignment="1">
      <alignment horizontal="center" vertical="center"/>
    </xf>
    <xf numFmtId="4" fontId="32" fillId="26" borderId="34" xfId="0" applyNumberFormat="1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4" fontId="41" fillId="25" borderId="62" xfId="2" applyNumberFormat="1" applyFont="1" applyFill="1" applyBorder="1" applyAlignment="1">
      <alignment horizontal="center" vertical="center"/>
    </xf>
    <xf numFmtId="4" fontId="41" fillId="25" borderId="34" xfId="2" applyNumberFormat="1" applyFont="1" applyFill="1" applyBorder="1" applyAlignment="1">
      <alignment horizontal="center" vertical="center"/>
    </xf>
    <xf numFmtId="4" fontId="41" fillId="25" borderId="38" xfId="2" applyNumberFormat="1" applyFont="1" applyFill="1" applyBorder="1" applyAlignment="1">
      <alignment horizontal="center" vertical="center"/>
    </xf>
    <xf numFmtId="4" fontId="41" fillId="25" borderId="23" xfId="2" applyNumberFormat="1" applyFont="1" applyFill="1" applyBorder="1" applyAlignment="1">
      <alignment horizontal="center" vertical="center"/>
    </xf>
    <xf numFmtId="4" fontId="41" fillId="25" borderId="5" xfId="2" applyNumberFormat="1" applyFont="1" applyFill="1" applyBorder="1" applyAlignment="1">
      <alignment horizontal="center" vertical="center"/>
    </xf>
    <xf numFmtId="4" fontId="41" fillId="25" borderId="24" xfId="2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top"/>
    </xf>
    <xf numFmtId="0" fontId="32" fillId="26" borderId="21" xfId="0" applyFont="1" applyFill="1" applyBorder="1" applyAlignment="1">
      <alignment horizontal="left" vertical="top" wrapText="1"/>
    </xf>
    <xf numFmtId="4" fontId="32" fillId="26" borderId="21" xfId="0" applyNumberFormat="1" applyFont="1" applyFill="1" applyBorder="1" applyAlignment="1">
      <alignment horizontal="center" vertical="center"/>
    </xf>
    <xf numFmtId="4" fontId="32" fillId="26" borderId="1" xfId="0" applyNumberFormat="1" applyFont="1" applyFill="1" applyBorder="1" applyAlignment="1">
      <alignment horizontal="center" vertical="center"/>
    </xf>
    <xf numFmtId="4" fontId="32" fillId="26" borderId="22" xfId="0" applyNumberFormat="1" applyFont="1" applyFill="1" applyBorder="1" applyAlignment="1">
      <alignment horizontal="center" vertical="center"/>
    </xf>
    <xf numFmtId="4" fontId="32" fillId="26" borderId="21" xfId="0" applyNumberFormat="1" applyFont="1" applyFill="1" applyBorder="1" applyAlignment="1">
      <alignment horizontal="center" vertical="center" wrapText="1"/>
    </xf>
    <xf numFmtId="4" fontId="32" fillId="26" borderId="1" xfId="0" applyNumberFormat="1" applyFont="1" applyFill="1" applyBorder="1" applyAlignment="1">
      <alignment horizontal="center" vertical="center" wrapText="1"/>
    </xf>
    <xf numFmtId="4" fontId="32" fillId="26" borderId="22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vertical="center"/>
    </xf>
    <xf numFmtId="4" fontId="32" fillId="26" borderId="38" xfId="0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top"/>
    </xf>
    <xf numFmtId="0" fontId="41" fillId="25" borderId="29" xfId="0" applyFont="1" applyFill="1" applyBorder="1" applyAlignment="1">
      <alignment horizontal="center" vertical="center"/>
    </xf>
    <xf numFmtId="4" fontId="41" fillId="25" borderId="29" xfId="2" applyNumberFormat="1" applyFont="1" applyFill="1" applyBorder="1" applyAlignment="1">
      <alignment horizontal="center" vertical="center"/>
    </xf>
    <xf numFmtId="0" fontId="32" fillId="26" borderId="52" xfId="0" applyFont="1" applyFill="1" applyBorder="1" applyAlignment="1">
      <alignment horizontal="center" vertical="center"/>
    </xf>
    <xf numFmtId="49" fontId="32" fillId="26" borderId="54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2" fontId="41" fillId="25" borderId="2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61" xfId="0" applyNumberFormat="1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0" fontId="39" fillId="25" borderId="4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1" fillId="26" borderId="32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11" t="s">
        <v>53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32.25" customHeight="1" x14ac:dyDescent="0.25">
      <c r="A2" s="313" t="s">
        <v>0</v>
      </c>
      <c r="B2" s="1" t="s">
        <v>1</v>
      </c>
      <c r="C2" s="314" t="s">
        <v>18</v>
      </c>
      <c r="D2" s="315" t="s">
        <v>49</v>
      </c>
      <c r="E2" s="315"/>
      <c r="F2" s="315"/>
      <c r="G2" s="316" t="s">
        <v>58</v>
      </c>
      <c r="H2" s="316"/>
      <c r="I2" s="316"/>
      <c r="J2" s="317" t="s">
        <v>56</v>
      </c>
      <c r="K2" s="318"/>
      <c r="L2" s="319"/>
      <c r="M2" s="320" t="s">
        <v>51</v>
      </c>
      <c r="N2" s="320" t="s">
        <v>52</v>
      </c>
    </row>
    <row r="3" spans="1:14" ht="25.5" x14ac:dyDescent="0.25">
      <c r="A3" s="313"/>
      <c r="B3" s="2" t="s">
        <v>2</v>
      </c>
      <c r="C3" s="314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21"/>
      <c r="N3" s="321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10" t="s">
        <v>54</v>
      </c>
      <c r="C5" s="310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57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55</v>
      </c>
      <c r="C7" s="10" t="s">
        <v>57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29" t="s">
        <v>0</v>
      </c>
      <c r="B1" s="17" t="s">
        <v>1</v>
      </c>
      <c r="C1" s="330" t="s">
        <v>18</v>
      </c>
      <c r="D1" s="331" t="s">
        <v>77</v>
      </c>
      <c r="E1" s="331"/>
      <c r="F1" s="331"/>
      <c r="G1" s="331"/>
      <c r="H1" s="331" t="s">
        <v>78</v>
      </c>
      <c r="I1" s="331"/>
      <c r="J1" s="331"/>
      <c r="K1" s="331"/>
      <c r="L1" s="332" t="s">
        <v>88</v>
      </c>
      <c r="M1" s="333"/>
      <c r="N1" s="333"/>
      <c r="O1" s="334"/>
      <c r="P1" s="326" t="s">
        <v>79</v>
      </c>
      <c r="Q1" s="326"/>
      <c r="R1" s="326"/>
      <c r="S1" s="326"/>
      <c r="T1" s="326" t="s">
        <v>80</v>
      </c>
      <c r="U1" s="327"/>
      <c r="V1" s="327"/>
      <c r="W1" s="327"/>
    </row>
    <row r="2" spans="1:23" ht="22.5" x14ac:dyDescent="0.25">
      <c r="A2" s="329"/>
      <c r="B2" s="17" t="s">
        <v>2</v>
      </c>
      <c r="C2" s="330"/>
      <c r="D2" s="18" t="s">
        <v>24</v>
      </c>
      <c r="E2" s="18" t="s">
        <v>25</v>
      </c>
      <c r="F2" s="18" t="s">
        <v>59</v>
      </c>
      <c r="G2" s="18" t="s">
        <v>26</v>
      </c>
      <c r="H2" s="18" t="s">
        <v>24</v>
      </c>
      <c r="I2" s="18" t="s">
        <v>25</v>
      </c>
      <c r="J2" s="18" t="s">
        <v>59</v>
      </c>
      <c r="K2" s="18" t="s">
        <v>26</v>
      </c>
      <c r="L2" s="18" t="s">
        <v>24</v>
      </c>
      <c r="M2" s="18" t="s">
        <v>25</v>
      </c>
      <c r="N2" s="18" t="s">
        <v>59</v>
      </c>
      <c r="O2" s="18" t="s">
        <v>26</v>
      </c>
      <c r="P2" s="18" t="s">
        <v>24</v>
      </c>
      <c r="Q2" s="18" t="s">
        <v>25</v>
      </c>
      <c r="R2" s="18" t="s">
        <v>59</v>
      </c>
      <c r="S2" s="18" t="s">
        <v>26</v>
      </c>
      <c r="T2" s="18" t="s">
        <v>24</v>
      </c>
      <c r="U2" s="19" t="s">
        <v>25</v>
      </c>
      <c r="V2" s="18" t="s">
        <v>59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76</v>
      </c>
      <c r="S3" s="15" t="s">
        <v>33</v>
      </c>
      <c r="T3" s="15" t="s">
        <v>34</v>
      </c>
      <c r="U3" s="15" t="s">
        <v>81</v>
      </c>
      <c r="V3" s="15" t="s">
        <v>69</v>
      </c>
      <c r="W3" s="15" t="s">
        <v>75</v>
      </c>
    </row>
    <row r="4" spans="1:23" x14ac:dyDescent="0.25">
      <c r="A4" s="328" t="s">
        <v>27</v>
      </c>
      <c r="B4" s="328"/>
      <c r="C4" s="328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10" t="s">
        <v>10</v>
      </c>
      <c r="C5" s="310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68</v>
      </c>
      <c r="C6" s="1" t="s">
        <v>73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10" t="s">
        <v>82</v>
      </c>
      <c r="C7" s="310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83</v>
      </c>
      <c r="C8" s="1" t="s">
        <v>73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84</v>
      </c>
      <c r="C9" s="1" t="s">
        <v>73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85</v>
      </c>
      <c r="B11" s="25" t="s">
        <v>86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10" t="s">
        <v>12</v>
      </c>
      <c r="C12" s="310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73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22" t="s">
        <v>13</v>
      </c>
      <c r="C14" s="323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20" t="s">
        <v>20</v>
      </c>
      <c r="B15" s="25" t="s">
        <v>87</v>
      </c>
      <c r="C15" s="1" t="s">
        <v>73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24"/>
      <c r="B16" s="25" t="s">
        <v>70</v>
      </c>
      <c r="C16" s="1" t="s">
        <v>73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24"/>
      <c r="B17" s="25" t="s">
        <v>71</v>
      </c>
      <c r="C17" s="1" t="s">
        <v>73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25"/>
      <c r="B18" s="25" t="s">
        <v>72</v>
      </c>
      <c r="C18" s="1" t="s">
        <v>73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view="pageBreakPreview" zoomScale="55" zoomScaleNormal="40" zoomScaleSheetLayoutView="55" workbookViewId="0">
      <pane ySplit="5" topLeftCell="A6" activePane="bottomLeft" state="frozen"/>
      <selection activeCell="A5" sqref="A5"/>
      <selection pane="bottomLeft" activeCell="AI11" sqref="AI11"/>
    </sheetView>
  </sheetViews>
  <sheetFormatPr defaultRowHeight="18.75" x14ac:dyDescent="0.3"/>
  <cols>
    <col min="1" max="1" width="11.140625" style="101" customWidth="1"/>
    <col min="2" max="2" width="19.28515625" style="165" hidden="1" customWidth="1"/>
    <col min="3" max="3" width="80.28515625" style="102" customWidth="1"/>
    <col min="4" max="4" width="13.140625" style="103" customWidth="1"/>
    <col min="5" max="5" width="21" style="104" customWidth="1"/>
    <col min="6" max="6" width="18.5703125" style="104" customWidth="1"/>
    <col min="7" max="7" width="17.28515625" style="104" customWidth="1"/>
    <col min="8" max="8" width="19.85546875" style="104" customWidth="1"/>
    <col min="9" max="9" width="21" style="103" customWidth="1"/>
    <col min="10" max="10" width="20.85546875" style="103" customWidth="1"/>
    <col min="11" max="11" width="18.7109375" style="103" customWidth="1"/>
    <col min="12" max="12" width="22.140625" style="103" customWidth="1"/>
    <col min="13" max="13" width="18.140625" style="105" customWidth="1"/>
    <col min="14" max="14" width="20" style="105" customWidth="1"/>
    <col min="15" max="15" width="18" style="105" customWidth="1"/>
    <col min="16" max="16" width="18.85546875" style="105" customWidth="1"/>
    <col min="17" max="17" width="9.42578125" style="105" customWidth="1"/>
    <col min="18" max="18" width="12.5703125" style="105" customWidth="1"/>
    <col min="19" max="19" width="15.7109375" style="105" customWidth="1"/>
    <col min="20" max="20" width="11.5703125" style="105" customWidth="1"/>
    <col min="21" max="21" width="8.7109375" style="105" customWidth="1"/>
    <col min="22" max="22" width="13" style="105" customWidth="1"/>
    <col min="23" max="23" width="15.85546875" style="105" customWidth="1"/>
    <col min="24" max="24" width="12.140625" style="105" customWidth="1"/>
    <col min="25" max="26" width="9.140625" style="103" customWidth="1"/>
    <col min="27" max="16384" width="9.140625" style="103"/>
  </cols>
  <sheetData>
    <row r="1" spans="1:24" s="36" customFormat="1" ht="45" customHeight="1" thickBot="1" x14ac:dyDescent="0.35">
      <c r="A1" s="335" t="s">
        <v>89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</row>
    <row r="2" spans="1:24" s="37" customFormat="1" ht="41.25" customHeight="1" x14ac:dyDescent="0.3">
      <c r="A2" s="343" t="s">
        <v>0</v>
      </c>
      <c r="B2" s="176" t="s">
        <v>134</v>
      </c>
      <c r="C2" s="307" t="s">
        <v>1</v>
      </c>
      <c r="D2" s="345" t="s">
        <v>18</v>
      </c>
      <c r="E2" s="347" t="s">
        <v>164</v>
      </c>
      <c r="F2" s="348"/>
      <c r="G2" s="348"/>
      <c r="H2" s="349"/>
      <c r="I2" s="350" t="s">
        <v>119</v>
      </c>
      <c r="J2" s="351"/>
      <c r="K2" s="351"/>
      <c r="L2" s="352"/>
      <c r="M2" s="336" t="s">
        <v>165</v>
      </c>
      <c r="N2" s="337"/>
      <c r="O2" s="337"/>
      <c r="P2" s="338"/>
      <c r="Q2" s="353" t="s">
        <v>120</v>
      </c>
      <c r="R2" s="354"/>
      <c r="S2" s="354"/>
      <c r="T2" s="355"/>
      <c r="U2" s="356" t="s">
        <v>167</v>
      </c>
      <c r="V2" s="357"/>
      <c r="W2" s="357"/>
      <c r="X2" s="358"/>
    </row>
    <row r="3" spans="1:24" s="37" customFormat="1" ht="41.25" customHeight="1" x14ac:dyDescent="0.3">
      <c r="A3" s="344"/>
      <c r="B3" s="177"/>
      <c r="C3" s="308" t="s">
        <v>2</v>
      </c>
      <c r="D3" s="346"/>
      <c r="E3" s="178" t="s">
        <v>24</v>
      </c>
      <c r="F3" s="179" t="s">
        <v>25</v>
      </c>
      <c r="G3" s="179" t="s">
        <v>59</v>
      </c>
      <c r="H3" s="180" t="s">
        <v>26</v>
      </c>
      <c r="I3" s="181" t="s">
        <v>24</v>
      </c>
      <c r="J3" s="182" t="s">
        <v>25</v>
      </c>
      <c r="K3" s="182" t="s">
        <v>59</v>
      </c>
      <c r="L3" s="183" t="s">
        <v>26</v>
      </c>
      <c r="M3" s="184" t="s">
        <v>24</v>
      </c>
      <c r="N3" s="185" t="s">
        <v>25</v>
      </c>
      <c r="O3" s="185" t="s">
        <v>59</v>
      </c>
      <c r="P3" s="186" t="s">
        <v>26</v>
      </c>
      <c r="Q3" s="184" t="s">
        <v>24</v>
      </c>
      <c r="R3" s="185" t="s">
        <v>25</v>
      </c>
      <c r="S3" s="185" t="s">
        <v>59</v>
      </c>
      <c r="T3" s="186" t="s">
        <v>26</v>
      </c>
      <c r="U3" s="184" t="s">
        <v>24</v>
      </c>
      <c r="V3" s="185" t="s">
        <v>25</v>
      </c>
      <c r="W3" s="185" t="s">
        <v>59</v>
      </c>
      <c r="X3" s="186" t="s">
        <v>26</v>
      </c>
    </row>
    <row r="4" spans="1:24" s="37" customFormat="1" ht="19.5" thickBot="1" x14ac:dyDescent="0.35">
      <c r="A4" s="187" t="s">
        <v>4</v>
      </c>
      <c r="B4" s="188"/>
      <c r="C4" s="188" t="s">
        <v>14</v>
      </c>
      <c r="D4" s="194" t="s">
        <v>28</v>
      </c>
      <c r="E4" s="189">
        <v>4</v>
      </c>
      <c r="F4" s="190">
        <v>5</v>
      </c>
      <c r="G4" s="190">
        <v>6</v>
      </c>
      <c r="H4" s="191" t="s">
        <v>39</v>
      </c>
      <c r="I4" s="192" t="s">
        <v>17</v>
      </c>
      <c r="J4" s="193" t="s">
        <v>32</v>
      </c>
      <c r="K4" s="193" t="s">
        <v>33</v>
      </c>
      <c r="L4" s="194" t="s">
        <v>34</v>
      </c>
      <c r="M4" s="192" t="s">
        <v>35</v>
      </c>
      <c r="N4" s="193" t="s">
        <v>36</v>
      </c>
      <c r="O4" s="193" t="s">
        <v>37</v>
      </c>
      <c r="P4" s="194" t="s">
        <v>38</v>
      </c>
      <c r="Q4" s="192" t="s">
        <v>90</v>
      </c>
      <c r="R4" s="193" t="s">
        <v>91</v>
      </c>
      <c r="S4" s="193" t="s">
        <v>76</v>
      </c>
      <c r="T4" s="194" t="s">
        <v>92</v>
      </c>
      <c r="U4" s="192" t="s">
        <v>203</v>
      </c>
      <c r="V4" s="193" t="s">
        <v>81</v>
      </c>
      <c r="W4" s="193" t="s">
        <v>69</v>
      </c>
      <c r="X4" s="194" t="s">
        <v>75</v>
      </c>
    </row>
    <row r="5" spans="1:24" s="38" customFormat="1" ht="21" thickBot="1" x14ac:dyDescent="0.35">
      <c r="A5" s="339" t="s">
        <v>5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</row>
    <row r="6" spans="1:24" s="113" customFormat="1" ht="19.5" x14ac:dyDescent="0.35">
      <c r="A6" s="266" t="s">
        <v>39</v>
      </c>
      <c r="B6" s="270"/>
      <c r="C6" s="341" t="s">
        <v>95</v>
      </c>
      <c r="D6" s="342"/>
      <c r="E6" s="233">
        <f t="shared" ref="E6:P6" si="0">E7+E49+E52+E58+E67+E72</f>
        <v>1070534304</v>
      </c>
      <c r="F6" s="234">
        <f t="shared" si="0"/>
        <v>793124522</v>
      </c>
      <c r="G6" s="234">
        <f t="shared" si="0"/>
        <v>35121000</v>
      </c>
      <c r="H6" s="235">
        <f t="shared" si="0"/>
        <v>242288782</v>
      </c>
      <c r="I6" s="233">
        <f t="shared" si="0"/>
        <v>4923674483</v>
      </c>
      <c r="J6" s="234">
        <f t="shared" si="0"/>
        <v>3761379704</v>
      </c>
      <c r="K6" s="234">
        <f t="shared" si="0"/>
        <v>137970700</v>
      </c>
      <c r="L6" s="235">
        <f t="shared" si="0"/>
        <v>1024324079</v>
      </c>
      <c r="M6" s="233">
        <f t="shared" si="0"/>
        <v>870205746.02000022</v>
      </c>
      <c r="N6" s="234">
        <f t="shared" si="0"/>
        <v>652935717.98000002</v>
      </c>
      <c r="O6" s="234">
        <f t="shared" si="0"/>
        <v>28362248.690000001</v>
      </c>
      <c r="P6" s="235">
        <f t="shared" si="0"/>
        <v>188907779.34999996</v>
      </c>
      <c r="Q6" s="233">
        <f>M6/E6*100</f>
        <v>81.287049164937386</v>
      </c>
      <c r="R6" s="234">
        <f t="shared" ref="R6:T21" si="1">N6/F6*100</f>
        <v>82.324490022513757</v>
      </c>
      <c r="S6" s="234">
        <f t="shared" si="1"/>
        <v>80.755811878932832</v>
      </c>
      <c r="T6" s="235">
        <f t="shared" si="1"/>
        <v>77.968025506851561</v>
      </c>
      <c r="U6" s="233">
        <f>M6/I6*100</f>
        <v>17.67390896828303</v>
      </c>
      <c r="V6" s="234">
        <f>N6/J6*100</f>
        <v>17.358941913937652</v>
      </c>
      <c r="W6" s="234">
        <f>O6/K6*100</f>
        <v>20.556718701869311</v>
      </c>
      <c r="X6" s="235">
        <f>P6/L6*100</f>
        <v>18.442188680600172</v>
      </c>
    </row>
    <row r="7" spans="1:24" s="38" customFormat="1" ht="37.5" customHeight="1" x14ac:dyDescent="0.3">
      <c r="A7" s="290" t="s">
        <v>40</v>
      </c>
      <c r="B7" s="291"/>
      <c r="C7" s="292" t="s">
        <v>96</v>
      </c>
      <c r="D7" s="283"/>
      <c r="E7" s="293">
        <f t="shared" ref="E7:P7" si="2">E8+E21+E43+E45+E47</f>
        <v>1020171396</v>
      </c>
      <c r="F7" s="294">
        <f t="shared" si="2"/>
        <v>784966522</v>
      </c>
      <c r="G7" s="294">
        <f t="shared" si="2"/>
        <v>35121000</v>
      </c>
      <c r="H7" s="295">
        <f t="shared" si="2"/>
        <v>200083874</v>
      </c>
      <c r="I7" s="293">
        <f t="shared" si="2"/>
        <v>4665741963</v>
      </c>
      <c r="J7" s="294">
        <f t="shared" si="2"/>
        <v>3701033100</v>
      </c>
      <c r="K7" s="294">
        <f t="shared" si="2"/>
        <v>137970700</v>
      </c>
      <c r="L7" s="295">
        <f t="shared" si="2"/>
        <v>826738163</v>
      </c>
      <c r="M7" s="293">
        <f t="shared" si="2"/>
        <v>833115930.49000013</v>
      </c>
      <c r="N7" s="294">
        <f t="shared" si="2"/>
        <v>652641717.98000002</v>
      </c>
      <c r="O7" s="294">
        <f t="shared" si="2"/>
        <v>28362248.690000001</v>
      </c>
      <c r="P7" s="295">
        <f t="shared" si="2"/>
        <v>152111963.81999996</v>
      </c>
      <c r="Q7" s="296">
        <f>M7/E7*100</f>
        <v>81.664309914644988</v>
      </c>
      <c r="R7" s="297">
        <f t="shared" si="1"/>
        <v>83.142618148497291</v>
      </c>
      <c r="S7" s="297">
        <f t="shared" si="1"/>
        <v>80.755811878932832</v>
      </c>
      <c r="T7" s="298">
        <f t="shared" si="1"/>
        <v>76.024099683315796</v>
      </c>
      <c r="U7" s="296">
        <f t="shared" ref="U7:X73" si="3">M7/I7*100</f>
        <v>17.856022409655921</v>
      </c>
      <c r="V7" s="297">
        <f t="shared" si="3"/>
        <v>17.634041640427373</v>
      </c>
      <c r="W7" s="297">
        <f t="shared" si="3"/>
        <v>20.556718701869311</v>
      </c>
      <c r="X7" s="298">
        <f t="shared" si="3"/>
        <v>18.399049496884054</v>
      </c>
    </row>
    <row r="8" spans="1:24" s="113" customFormat="1" ht="38.25" customHeight="1" x14ac:dyDescent="0.35">
      <c r="A8" s="106" t="s">
        <v>41</v>
      </c>
      <c r="B8" s="158"/>
      <c r="C8" s="107" t="s">
        <v>130</v>
      </c>
      <c r="D8" s="148"/>
      <c r="E8" s="108">
        <f>SUM(E9:E20)</f>
        <v>937760579</v>
      </c>
      <c r="F8" s="109">
        <f t="shared" ref="F8:P8" si="4">SUM(F9:F20)</f>
        <v>757499110</v>
      </c>
      <c r="G8" s="109">
        <f t="shared" si="4"/>
        <v>0</v>
      </c>
      <c r="H8" s="110">
        <f t="shared" si="4"/>
        <v>180261469</v>
      </c>
      <c r="I8" s="108">
        <f t="shared" ref="I8" si="5">SUM(I9:I20)</f>
        <v>4187304534</v>
      </c>
      <c r="J8" s="109">
        <f t="shared" si="4"/>
        <v>3468502800</v>
      </c>
      <c r="K8" s="109">
        <f t="shared" si="4"/>
        <v>0</v>
      </c>
      <c r="L8" s="110">
        <f t="shared" si="4"/>
        <v>718801734</v>
      </c>
      <c r="M8" s="108">
        <f t="shared" ref="M8" si="6">SUM(M9:M20)</f>
        <v>772160866.0200001</v>
      </c>
      <c r="N8" s="109">
        <f t="shared" si="4"/>
        <v>634842429.00999999</v>
      </c>
      <c r="O8" s="109">
        <f t="shared" si="4"/>
        <v>0</v>
      </c>
      <c r="P8" s="110">
        <f t="shared" si="4"/>
        <v>137318437.00999999</v>
      </c>
      <c r="Q8" s="142">
        <f t="shared" ref="Q8:R70" si="7">M8/E8*100</f>
        <v>82.340938967962316</v>
      </c>
      <c r="R8" s="143">
        <f t="shared" si="1"/>
        <v>83.807679854567752</v>
      </c>
      <c r="S8" s="143"/>
      <c r="T8" s="144">
        <f t="shared" si="1"/>
        <v>76.177364897653192</v>
      </c>
      <c r="U8" s="142">
        <f t="shared" si="3"/>
        <v>18.440523247120485</v>
      </c>
      <c r="V8" s="143">
        <f t="shared" si="3"/>
        <v>18.303068084880888</v>
      </c>
      <c r="W8" s="143"/>
      <c r="X8" s="144">
        <f t="shared" si="3"/>
        <v>19.10379879662338</v>
      </c>
    </row>
    <row r="9" spans="1:24" s="37" customFormat="1" ht="37.5" x14ac:dyDescent="0.3">
      <c r="A9" s="45" t="s">
        <v>61</v>
      </c>
      <c r="B9" s="159" t="s">
        <v>135</v>
      </c>
      <c r="C9" s="195" t="s">
        <v>19</v>
      </c>
      <c r="D9" s="279" t="s">
        <v>3</v>
      </c>
      <c r="E9" s="46">
        <f>SUM(F9:H9)</f>
        <v>179242444</v>
      </c>
      <c r="F9" s="75"/>
      <c r="G9" s="75"/>
      <c r="H9" s="76">
        <v>179242444</v>
      </c>
      <c r="I9" s="46">
        <f>SUM(J9:L9)</f>
        <v>713414314</v>
      </c>
      <c r="J9" s="75"/>
      <c r="K9" s="75"/>
      <c r="L9" s="76">
        <v>713414314</v>
      </c>
      <c r="M9" s="46">
        <f>SUM(N9:P9)</f>
        <v>136689327.94</v>
      </c>
      <c r="N9" s="75"/>
      <c r="O9" s="75"/>
      <c r="P9" s="76">
        <v>136689327.94</v>
      </c>
      <c r="Q9" s="42">
        <f t="shared" si="7"/>
        <v>76.259464493800365</v>
      </c>
      <c r="R9" s="43"/>
      <c r="S9" s="43"/>
      <c r="T9" s="44">
        <f t="shared" si="1"/>
        <v>76.259464493800365</v>
      </c>
      <c r="U9" s="42">
        <f t="shared" si="3"/>
        <v>19.159880206720942</v>
      </c>
      <c r="V9" s="43"/>
      <c r="W9" s="43"/>
      <c r="X9" s="44">
        <f t="shared" si="3"/>
        <v>19.159880206720942</v>
      </c>
    </row>
    <row r="10" spans="1:24" s="37" customFormat="1" ht="80.25" customHeight="1" x14ac:dyDescent="0.3">
      <c r="A10" s="45" t="s">
        <v>115</v>
      </c>
      <c r="B10" s="159" t="s">
        <v>136</v>
      </c>
      <c r="C10" s="195" t="s">
        <v>177</v>
      </c>
      <c r="D10" s="279" t="s">
        <v>3</v>
      </c>
      <c r="E10" s="46">
        <f t="shared" ref="E10:E20" si="8">SUM(F10:H10)</f>
        <v>200000</v>
      </c>
      <c r="F10" s="75"/>
      <c r="G10" s="75"/>
      <c r="H10" s="76">
        <v>200000</v>
      </c>
      <c r="I10" s="46">
        <f t="shared" ref="I10:I20" si="9">SUM(J10:L10)</f>
        <v>975520</v>
      </c>
      <c r="J10" s="75"/>
      <c r="K10" s="75"/>
      <c r="L10" s="76">
        <v>975520</v>
      </c>
      <c r="M10" s="46">
        <f t="shared" ref="M10:M20" si="10">SUM(N10:P10)</f>
        <v>58692</v>
      </c>
      <c r="N10" s="75"/>
      <c r="O10" s="75"/>
      <c r="P10" s="76">
        <v>58692</v>
      </c>
      <c r="Q10" s="42">
        <f t="shared" si="7"/>
        <v>29.346</v>
      </c>
      <c r="R10" s="43"/>
      <c r="S10" s="43"/>
      <c r="T10" s="44">
        <f t="shared" si="1"/>
        <v>29.346</v>
      </c>
      <c r="U10" s="42">
        <f t="shared" si="3"/>
        <v>6.0164835164835164</v>
      </c>
      <c r="V10" s="43"/>
      <c r="W10" s="43"/>
      <c r="X10" s="44">
        <f t="shared" si="3"/>
        <v>6.0164835164835164</v>
      </c>
    </row>
    <row r="11" spans="1:24" s="37" customFormat="1" ht="112.5" x14ac:dyDescent="0.3">
      <c r="A11" s="45" t="s">
        <v>62</v>
      </c>
      <c r="B11" s="159" t="s">
        <v>137</v>
      </c>
      <c r="C11" s="195" t="s">
        <v>178</v>
      </c>
      <c r="D11" s="279" t="s">
        <v>3</v>
      </c>
      <c r="E11" s="46">
        <f t="shared" si="8"/>
        <v>11324000</v>
      </c>
      <c r="F11" s="43">
        <v>11324000</v>
      </c>
      <c r="G11" s="43"/>
      <c r="H11" s="44"/>
      <c r="I11" s="46">
        <f t="shared" si="9"/>
        <v>42480000</v>
      </c>
      <c r="J11" s="43">
        <v>42480000</v>
      </c>
      <c r="K11" s="43"/>
      <c r="L11" s="44"/>
      <c r="M11" s="46">
        <f t="shared" si="10"/>
        <v>11236000</v>
      </c>
      <c r="N11" s="43">
        <v>11236000</v>
      </c>
      <c r="O11" s="43"/>
      <c r="P11" s="44"/>
      <c r="Q11" s="42">
        <f t="shared" si="7"/>
        <v>99.222889438361008</v>
      </c>
      <c r="R11" s="43">
        <f t="shared" si="1"/>
        <v>99.222889438361008</v>
      </c>
      <c r="S11" s="43"/>
      <c r="T11" s="44"/>
      <c r="U11" s="42">
        <f t="shared" si="3"/>
        <v>26.450094161958571</v>
      </c>
      <c r="V11" s="43">
        <f t="shared" si="3"/>
        <v>26.450094161958571</v>
      </c>
      <c r="W11" s="43"/>
      <c r="X11" s="44"/>
    </row>
    <row r="12" spans="1:24" s="37" customFormat="1" ht="134.25" customHeight="1" x14ac:dyDescent="0.3">
      <c r="A12" s="45" t="s">
        <v>63</v>
      </c>
      <c r="B12" s="159" t="s">
        <v>138</v>
      </c>
      <c r="C12" s="195" t="s">
        <v>179</v>
      </c>
      <c r="D12" s="279" t="s">
        <v>3</v>
      </c>
      <c r="E12" s="46">
        <f t="shared" si="8"/>
        <v>200000</v>
      </c>
      <c r="F12" s="99">
        <v>200000</v>
      </c>
      <c r="G12" s="91"/>
      <c r="H12" s="197"/>
      <c r="I12" s="46">
        <f t="shared" si="9"/>
        <v>604800</v>
      </c>
      <c r="J12" s="43">
        <v>604800</v>
      </c>
      <c r="K12" s="75"/>
      <c r="L12" s="76"/>
      <c r="M12" s="46">
        <f t="shared" si="10"/>
        <v>47180</v>
      </c>
      <c r="N12" s="91">
        <v>47180</v>
      </c>
      <c r="O12" s="91"/>
      <c r="P12" s="197"/>
      <c r="Q12" s="42">
        <f t="shared" si="7"/>
        <v>23.59</v>
      </c>
      <c r="R12" s="43">
        <f t="shared" si="1"/>
        <v>23.59</v>
      </c>
      <c r="S12" s="43"/>
      <c r="T12" s="44"/>
      <c r="U12" s="42">
        <f t="shared" si="3"/>
        <v>7.8009259259259265</v>
      </c>
      <c r="V12" s="43">
        <f t="shared" si="3"/>
        <v>7.8009259259259265</v>
      </c>
      <c r="W12" s="43"/>
      <c r="X12" s="44"/>
    </row>
    <row r="13" spans="1:24" s="37" customFormat="1" ht="132.75" customHeight="1" x14ac:dyDescent="0.3">
      <c r="A13" s="45" t="s">
        <v>64</v>
      </c>
      <c r="B13" s="159" t="s">
        <v>139</v>
      </c>
      <c r="C13" s="195" t="s">
        <v>180</v>
      </c>
      <c r="D13" s="279" t="s">
        <v>3</v>
      </c>
      <c r="E13" s="46">
        <f t="shared" si="8"/>
        <v>45368858</v>
      </c>
      <c r="F13" s="43">
        <v>45368858</v>
      </c>
      <c r="G13" s="43"/>
      <c r="H13" s="44"/>
      <c r="I13" s="46">
        <f t="shared" si="9"/>
        <v>193060000</v>
      </c>
      <c r="J13" s="81">
        <v>193060000</v>
      </c>
      <c r="K13" s="81"/>
      <c r="L13" s="82"/>
      <c r="M13" s="46">
        <f t="shared" si="10"/>
        <v>38396900</v>
      </c>
      <c r="N13" s="43">
        <v>38396900</v>
      </c>
      <c r="O13" s="43"/>
      <c r="P13" s="44"/>
      <c r="Q13" s="42">
        <f t="shared" si="7"/>
        <v>84.632723177647534</v>
      </c>
      <c r="R13" s="43">
        <f t="shared" si="1"/>
        <v>84.632723177647534</v>
      </c>
      <c r="S13" s="43"/>
      <c r="T13" s="44"/>
      <c r="U13" s="42">
        <f t="shared" si="3"/>
        <v>19.888583859939914</v>
      </c>
      <c r="V13" s="43">
        <f t="shared" si="3"/>
        <v>19.888583859939914</v>
      </c>
      <c r="W13" s="43"/>
      <c r="X13" s="44"/>
    </row>
    <row r="14" spans="1:24" s="38" customFormat="1" ht="78" customHeight="1" x14ac:dyDescent="0.3">
      <c r="A14" s="45" t="s">
        <v>65</v>
      </c>
      <c r="B14" s="159" t="s">
        <v>140</v>
      </c>
      <c r="C14" s="195" t="s">
        <v>181</v>
      </c>
      <c r="D14" s="279" t="s">
        <v>3</v>
      </c>
      <c r="E14" s="46">
        <f t="shared" si="8"/>
        <v>22259350</v>
      </c>
      <c r="F14" s="43">
        <v>22259350</v>
      </c>
      <c r="G14" s="43"/>
      <c r="H14" s="44"/>
      <c r="I14" s="46">
        <f t="shared" si="9"/>
        <v>89976000</v>
      </c>
      <c r="J14" s="43">
        <v>89976000</v>
      </c>
      <c r="K14" s="43"/>
      <c r="L14" s="44"/>
      <c r="M14" s="46">
        <f t="shared" si="10"/>
        <v>17128317.579999998</v>
      </c>
      <c r="N14" s="43">
        <v>17128317.579999998</v>
      </c>
      <c r="O14" s="43"/>
      <c r="P14" s="44"/>
      <c r="Q14" s="42">
        <f t="shared" si="7"/>
        <v>76.948866790809248</v>
      </c>
      <c r="R14" s="43">
        <f t="shared" si="1"/>
        <v>76.948866790809248</v>
      </c>
      <c r="S14" s="43"/>
      <c r="T14" s="44"/>
      <c r="U14" s="42">
        <f t="shared" si="3"/>
        <v>19.036540388548058</v>
      </c>
      <c r="V14" s="43">
        <f t="shared" si="3"/>
        <v>19.036540388548058</v>
      </c>
      <c r="W14" s="43"/>
      <c r="X14" s="44"/>
    </row>
    <row r="15" spans="1:24" s="38" customFormat="1" ht="59.25" customHeight="1" x14ac:dyDescent="0.3">
      <c r="A15" s="45" t="s">
        <v>66</v>
      </c>
      <c r="B15" s="159" t="s">
        <v>141</v>
      </c>
      <c r="C15" s="195" t="s">
        <v>97</v>
      </c>
      <c r="D15" s="279" t="s">
        <v>3</v>
      </c>
      <c r="E15" s="46">
        <f t="shared" si="8"/>
        <v>187752400</v>
      </c>
      <c r="F15" s="81">
        <v>187752400</v>
      </c>
      <c r="G15" s="81"/>
      <c r="H15" s="82"/>
      <c r="I15" s="46">
        <f t="shared" si="9"/>
        <v>978659700</v>
      </c>
      <c r="J15" s="198">
        <v>978659700</v>
      </c>
      <c r="K15" s="81"/>
      <c r="L15" s="82"/>
      <c r="M15" s="46">
        <f t="shared" si="10"/>
        <v>149784010.83000001</v>
      </c>
      <c r="N15" s="198">
        <v>149784010.83000001</v>
      </c>
      <c r="O15" s="81"/>
      <c r="P15" s="82"/>
      <c r="Q15" s="42">
        <f t="shared" si="7"/>
        <v>79.77741473877299</v>
      </c>
      <c r="R15" s="43">
        <f t="shared" si="1"/>
        <v>79.77741473877299</v>
      </c>
      <c r="S15" s="43"/>
      <c r="T15" s="44"/>
      <c r="U15" s="42">
        <f t="shared" si="3"/>
        <v>15.305014687945157</v>
      </c>
      <c r="V15" s="43">
        <f t="shared" si="3"/>
        <v>15.305014687945157</v>
      </c>
      <c r="W15" s="43"/>
      <c r="X15" s="44"/>
    </row>
    <row r="16" spans="1:24" s="38" customFormat="1" ht="58.5" customHeight="1" x14ac:dyDescent="0.3">
      <c r="A16" s="45" t="s">
        <v>113</v>
      </c>
      <c r="B16" s="159" t="s">
        <v>142</v>
      </c>
      <c r="C16" s="195" t="s">
        <v>110</v>
      </c>
      <c r="D16" s="279" t="s">
        <v>3</v>
      </c>
      <c r="E16" s="46">
        <f t="shared" si="8"/>
        <v>72335940</v>
      </c>
      <c r="F16" s="43">
        <v>72335940</v>
      </c>
      <c r="G16" s="43"/>
      <c r="H16" s="44"/>
      <c r="I16" s="46">
        <f t="shared" si="9"/>
        <v>176725100</v>
      </c>
      <c r="J16" s="199">
        <v>176725100</v>
      </c>
      <c r="K16" s="43"/>
      <c r="L16" s="44"/>
      <c r="M16" s="46">
        <f t="shared" si="10"/>
        <v>72310556.290000007</v>
      </c>
      <c r="N16" s="199">
        <v>72310556.290000007</v>
      </c>
      <c r="O16" s="43"/>
      <c r="P16" s="44"/>
      <c r="Q16" s="42">
        <f t="shared" si="7"/>
        <v>99.964908577948947</v>
      </c>
      <c r="R16" s="43">
        <f t="shared" si="1"/>
        <v>99.964908577948947</v>
      </c>
      <c r="S16" s="43"/>
      <c r="T16" s="44"/>
      <c r="U16" s="42">
        <f t="shared" si="3"/>
        <v>40.916970079518983</v>
      </c>
      <c r="V16" s="43">
        <f t="shared" si="3"/>
        <v>40.916970079518983</v>
      </c>
      <c r="W16" s="43"/>
      <c r="X16" s="44"/>
    </row>
    <row r="17" spans="1:24" s="38" customFormat="1" ht="93.75" x14ac:dyDescent="0.3">
      <c r="A17" s="45" t="s">
        <v>67</v>
      </c>
      <c r="B17" s="159" t="s">
        <v>143</v>
      </c>
      <c r="C17" s="195" t="s">
        <v>182</v>
      </c>
      <c r="D17" s="279" t="s">
        <v>3</v>
      </c>
      <c r="E17" s="46">
        <f t="shared" si="8"/>
        <v>411416562</v>
      </c>
      <c r="F17" s="43">
        <v>411416562</v>
      </c>
      <c r="G17" s="43"/>
      <c r="H17" s="44"/>
      <c r="I17" s="46">
        <f t="shared" si="9"/>
        <v>1960130000</v>
      </c>
      <c r="J17" s="199">
        <v>1960130000</v>
      </c>
      <c r="K17" s="43"/>
      <c r="L17" s="44"/>
      <c r="M17" s="46">
        <f t="shared" si="10"/>
        <v>340973969.31</v>
      </c>
      <c r="N17" s="199">
        <v>340973969.31</v>
      </c>
      <c r="O17" s="43"/>
      <c r="P17" s="44"/>
      <c r="Q17" s="42">
        <f t="shared" si="7"/>
        <v>82.878036715984223</v>
      </c>
      <c r="R17" s="43">
        <f t="shared" si="1"/>
        <v>82.878036715984223</v>
      </c>
      <c r="S17" s="43"/>
      <c r="T17" s="44"/>
      <c r="U17" s="42">
        <f t="shared" si="3"/>
        <v>17.395477305586873</v>
      </c>
      <c r="V17" s="43">
        <f t="shared" si="3"/>
        <v>17.395477305586873</v>
      </c>
      <c r="W17" s="43"/>
      <c r="X17" s="44"/>
    </row>
    <row r="18" spans="1:24" s="38" customFormat="1" ht="76.5" customHeight="1" x14ac:dyDescent="0.3">
      <c r="A18" s="45" t="s">
        <v>114</v>
      </c>
      <c r="B18" s="159" t="s">
        <v>144</v>
      </c>
      <c r="C18" s="195" t="s">
        <v>183</v>
      </c>
      <c r="D18" s="279" t="s">
        <v>3</v>
      </c>
      <c r="E18" s="46">
        <f t="shared" si="8"/>
        <v>4979000</v>
      </c>
      <c r="F18" s="43">
        <v>4979000</v>
      </c>
      <c r="G18" s="43"/>
      <c r="H18" s="44"/>
      <c r="I18" s="46">
        <f t="shared" si="9"/>
        <v>25004200</v>
      </c>
      <c r="J18" s="199">
        <v>25004200</v>
      </c>
      <c r="K18" s="43"/>
      <c r="L18" s="44"/>
      <c r="M18" s="46">
        <f t="shared" si="10"/>
        <v>3665495</v>
      </c>
      <c r="N18" s="199">
        <v>3665495</v>
      </c>
      <c r="O18" s="43"/>
      <c r="P18" s="44"/>
      <c r="Q18" s="42">
        <f t="shared" si="7"/>
        <v>73.619100220927905</v>
      </c>
      <c r="R18" s="43">
        <f t="shared" si="1"/>
        <v>73.619100220927905</v>
      </c>
      <c r="S18" s="43"/>
      <c r="T18" s="44"/>
      <c r="U18" s="42">
        <f t="shared" si="3"/>
        <v>14.659517201110214</v>
      </c>
      <c r="V18" s="43">
        <f t="shared" si="3"/>
        <v>14.659517201110214</v>
      </c>
      <c r="W18" s="43"/>
      <c r="X18" s="44"/>
    </row>
    <row r="19" spans="1:24" s="38" customFormat="1" ht="59.25" customHeight="1" x14ac:dyDescent="0.3">
      <c r="A19" s="45" t="s">
        <v>109</v>
      </c>
      <c r="B19" s="159" t="s">
        <v>145</v>
      </c>
      <c r="C19" s="195" t="s">
        <v>184</v>
      </c>
      <c r="D19" s="279" t="s">
        <v>3</v>
      </c>
      <c r="E19" s="46">
        <f t="shared" si="8"/>
        <v>1863000</v>
      </c>
      <c r="F19" s="43">
        <v>1863000</v>
      </c>
      <c r="G19" s="75"/>
      <c r="H19" s="76"/>
      <c r="I19" s="46">
        <f t="shared" si="9"/>
        <v>1863000</v>
      </c>
      <c r="J19" s="43">
        <v>1863000</v>
      </c>
      <c r="K19" s="75"/>
      <c r="L19" s="76"/>
      <c r="M19" s="46">
        <f t="shared" si="10"/>
        <v>1300000</v>
      </c>
      <c r="N19" s="75">
        <v>1300000</v>
      </c>
      <c r="O19" s="75"/>
      <c r="P19" s="76"/>
      <c r="Q19" s="42">
        <f t="shared" si="7"/>
        <v>69.779924852388618</v>
      </c>
      <c r="R19" s="43">
        <f t="shared" si="1"/>
        <v>69.779924852388618</v>
      </c>
      <c r="S19" s="43"/>
      <c r="T19" s="44"/>
      <c r="U19" s="42">
        <f t="shared" si="3"/>
        <v>69.779924852388618</v>
      </c>
      <c r="V19" s="43">
        <f t="shared" si="3"/>
        <v>69.779924852388618</v>
      </c>
      <c r="W19" s="43"/>
      <c r="X19" s="44"/>
    </row>
    <row r="20" spans="1:24" s="272" customFormat="1" ht="25.5" customHeight="1" thickBot="1" x14ac:dyDescent="0.3">
      <c r="A20" s="88" t="s">
        <v>93</v>
      </c>
      <c r="B20" s="88" t="s">
        <v>146</v>
      </c>
      <c r="C20" s="271" t="s">
        <v>60</v>
      </c>
      <c r="D20" s="97" t="s">
        <v>3</v>
      </c>
      <c r="E20" s="93">
        <f t="shared" si="8"/>
        <v>819025</v>
      </c>
      <c r="F20" s="91"/>
      <c r="G20" s="91"/>
      <c r="H20" s="197">
        <v>819025</v>
      </c>
      <c r="I20" s="93">
        <f t="shared" si="9"/>
        <v>4411900</v>
      </c>
      <c r="J20" s="91"/>
      <c r="K20" s="91"/>
      <c r="L20" s="197">
        <v>4411900</v>
      </c>
      <c r="M20" s="93">
        <f t="shared" si="10"/>
        <v>570417.06999999995</v>
      </c>
      <c r="N20" s="91"/>
      <c r="O20" s="91"/>
      <c r="P20" s="197">
        <v>570417.06999999995</v>
      </c>
      <c r="Q20" s="98">
        <f t="shared" si="7"/>
        <v>69.645867952748688</v>
      </c>
      <c r="R20" s="99"/>
      <c r="S20" s="99"/>
      <c r="T20" s="100">
        <f t="shared" si="1"/>
        <v>69.645867952748688</v>
      </c>
      <c r="U20" s="98">
        <f t="shared" si="3"/>
        <v>12.929057095582399</v>
      </c>
      <c r="V20" s="99"/>
      <c r="W20" s="99"/>
      <c r="X20" s="100">
        <f t="shared" si="3"/>
        <v>12.929057095582399</v>
      </c>
    </row>
    <row r="21" spans="1:24" s="113" customFormat="1" ht="39" x14ac:dyDescent="0.35">
      <c r="A21" s="114" t="s">
        <v>42</v>
      </c>
      <c r="B21" s="217"/>
      <c r="C21" s="202" t="s">
        <v>102</v>
      </c>
      <c r="D21" s="148" t="s">
        <v>73</v>
      </c>
      <c r="E21" s="115">
        <f t="shared" ref="E21:P21" si="11">E22+E24+E31+E38</f>
        <v>26461567</v>
      </c>
      <c r="F21" s="116">
        <f t="shared" si="11"/>
        <v>15792412</v>
      </c>
      <c r="G21" s="116">
        <f t="shared" si="11"/>
        <v>0</v>
      </c>
      <c r="H21" s="117">
        <f t="shared" si="11"/>
        <v>10669155</v>
      </c>
      <c r="I21" s="115">
        <f t="shared" si="11"/>
        <v>247232729</v>
      </c>
      <c r="J21" s="116">
        <f t="shared" si="11"/>
        <v>174083400</v>
      </c>
      <c r="K21" s="116">
        <f t="shared" si="11"/>
        <v>0</v>
      </c>
      <c r="L21" s="118">
        <f t="shared" si="11"/>
        <v>73149329</v>
      </c>
      <c r="M21" s="115">
        <f t="shared" si="11"/>
        <v>14536058.26</v>
      </c>
      <c r="N21" s="116">
        <f t="shared" si="11"/>
        <v>8637552.7200000007</v>
      </c>
      <c r="O21" s="116">
        <f t="shared" si="11"/>
        <v>0</v>
      </c>
      <c r="P21" s="118">
        <f t="shared" si="11"/>
        <v>5898505.5399999991</v>
      </c>
      <c r="Q21" s="152">
        <f t="shared" si="7"/>
        <v>54.932719063840771</v>
      </c>
      <c r="R21" s="145">
        <f t="shared" ref="R21" si="12">N21/F21*100</f>
        <v>54.694322311246701</v>
      </c>
      <c r="S21" s="145"/>
      <c r="T21" s="153">
        <f t="shared" si="1"/>
        <v>55.285592345410663</v>
      </c>
      <c r="U21" s="152">
        <f t="shared" si="3"/>
        <v>5.8795040279638702</v>
      </c>
      <c r="V21" s="145">
        <f t="shared" si="3"/>
        <v>4.9617325488817432</v>
      </c>
      <c r="W21" s="145"/>
      <c r="X21" s="146">
        <f t="shared" si="3"/>
        <v>8.0636495517272611</v>
      </c>
    </row>
    <row r="22" spans="1:24" s="38" customFormat="1" ht="42.75" customHeight="1" x14ac:dyDescent="0.3">
      <c r="A22" s="221" t="s">
        <v>197</v>
      </c>
      <c r="B22" s="222"/>
      <c r="C22" s="219" t="s">
        <v>175</v>
      </c>
      <c r="D22" s="282" t="s">
        <v>73</v>
      </c>
      <c r="E22" s="223">
        <f>E23</f>
        <v>17547125</v>
      </c>
      <c r="F22" s="224">
        <f t="shared" ref="F22:P22" si="13">F23</f>
        <v>15792412</v>
      </c>
      <c r="G22" s="224">
        <f t="shared" si="13"/>
        <v>0</v>
      </c>
      <c r="H22" s="276">
        <f t="shared" si="13"/>
        <v>1754713</v>
      </c>
      <c r="I22" s="223">
        <f t="shared" si="13"/>
        <v>193426000</v>
      </c>
      <c r="J22" s="224">
        <f t="shared" si="13"/>
        <v>174083400</v>
      </c>
      <c r="K22" s="224">
        <f t="shared" si="13"/>
        <v>0</v>
      </c>
      <c r="L22" s="225">
        <f t="shared" si="13"/>
        <v>19342600</v>
      </c>
      <c r="M22" s="223">
        <f t="shared" si="13"/>
        <v>10392265.08</v>
      </c>
      <c r="N22" s="224">
        <f t="shared" si="13"/>
        <v>8637552.7200000007</v>
      </c>
      <c r="O22" s="224">
        <f t="shared" si="13"/>
        <v>0</v>
      </c>
      <c r="P22" s="225">
        <f t="shared" si="13"/>
        <v>1754712.36</v>
      </c>
      <c r="Q22" s="212">
        <f t="shared" ref="Q22:Q33" si="14">M22/E22*100</f>
        <v>59.224887723772412</v>
      </c>
      <c r="R22" s="211">
        <f t="shared" ref="R22:R23" si="15">N22/F22*100</f>
        <v>54.694322311246701</v>
      </c>
      <c r="S22" s="211"/>
      <c r="T22" s="213">
        <f t="shared" ref="T22:T33" si="16">P22/H22*100</f>
        <v>99.999963526798979</v>
      </c>
      <c r="U22" s="212">
        <f t="shared" si="3"/>
        <v>5.3727343169997832</v>
      </c>
      <c r="V22" s="211">
        <f t="shared" si="3"/>
        <v>4.9617325488817432</v>
      </c>
      <c r="W22" s="211"/>
      <c r="X22" s="156">
        <f t="shared" si="3"/>
        <v>9.0717502300621433</v>
      </c>
    </row>
    <row r="23" spans="1:24" s="37" customFormat="1" ht="27.75" customHeight="1" x14ac:dyDescent="0.3">
      <c r="A23" s="45"/>
      <c r="B23" s="214" t="s">
        <v>166</v>
      </c>
      <c r="C23" s="203" t="s">
        <v>168</v>
      </c>
      <c r="D23" s="279"/>
      <c r="E23" s="46">
        <f>SUM(F23:H23)</f>
        <v>17547125</v>
      </c>
      <c r="F23" s="72">
        <v>15792412</v>
      </c>
      <c r="G23" s="72"/>
      <c r="H23" s="73">
        <v>1754713</v>
      </c>
      <c r="I23" s="74">
        <f>SUM(J23:L23)</f>
        <v>193426000</v>
      </c>
      <c r="J23" s="75">
        <v>174083400</v>
      </c>
      <c r="K23" s="75"/>
      <c r="L23" s="129">
        <v>19342600</v>
      </c>
      <c r="M23" s="74">
        <f>N23+P23</f>
        <v>10392265.08</v>
      </c>
      <c r="N23" s="75">
        <v>8637552.7200000007</v>
      </c>
      <c r="O23" s="75"/>
      <c r="P23" s="129">
        <v>1754712.36</v>
      </c>
      <c r="Q23" s="42">
        <f t="shared" si="14"/>
        <v>59.224887723772412</v>
      </c>
      <c r="R23" s="43">
        <f t="shared" si="15"/>
        <v>54.694322311246701</v>
      </c>
      <c r="S23" s="43"/>
      <c r="T23" s="196">
        <f t="shared" si="16"/>
        <v>99.999963526798979</v>
      </c>
      <c r="U23" s="42">
        <f t="shared" ref="U23" si="17">M23/I23*100</f>
        <v>5.3727343169997832</v>
      </c>
      <c r="V23" s="43">
        <f t="shared" ref="V23" si="18">N23/J23*100</f>
        <v>4.9617325488817432</v>
      </c>
      <c r="W23" s="43"/>
      <c r="X23" s="44">
        <f t="shared" ref="X23" si="19">P23/L23*100</f>
        <v>9.0717502300621433</v>
      </c>
    </row>
    <row r="24" spans="1:24" s="38" customFormat="1" ht="39" customHeight="1" x14ac:dyDescent="0.3">
      <c r="A24" s="221"/>
      <c r="B24" s="222" t="s">
        <v>169</v>
      </c>
      <c r="C24" s="219" t="s">
        <v>170</v>
      </c>
      <c r="D24" s="282" t="s">
        <v>73</v>
      </c>
      <c r="E24" s="223">
        <f>E27+E28+E29+E30+E26+E25</f>
        <v>1472276</v>
      </c>
      <c r="F24" s="224"/>
      <c r="G24" s="224"/>
      <c r="H24" s="276">
        <f>H27+H28+H29+H30+H26+H25</f>
        <v>1472276</v>
      </c>
      <c r="I24" s="223">
        <f>I27+I28+I29+I30+I26+I25</f>
        <v>37592166</v>
      </c>
      <c r="J24" s="224"/>
      <c r="K24" s="224"/>
      <c r="L24" s="225">
        <f>L27+L28+L29+L30+L26+L25</f>
        <v>37592166</v>
      </c>
      <c r="M24" s="223">
        <f>M27+M28+M29+M30+M26+M25</f>
        <v>1368312.4</v>
      </c>
      <c r="N24" s="224"/>
      <c r="O24" s="224"/>
      <c r="P24" s="225">
        <f>P27+P28+P29+P30+P26+P25</f>
        <v>1368312.4</v>
      </c>
      <c r="Q24" s="212">
        <f t="shared" si="14"/>
        <v>92.93857945113551</v>
      </c>
      <c r="R24" s="211"/>
      <c r="S24" s="211"/>
      <c r="T24" s="213">
        <f t="shared" si="16"/>
        <v>92.93857945113551</v>
      </c>
      <c r="U24" s="212">
        <f t="shared" ref="U24:U42" si="20">M24/I24*100</f>
        <v>3.6398870977532924</v>
      </c>
      <c r="V24" s="211"/>
      <c r="W24" s="211"/>
      <c r="X24" s="156">
        <f t="shared" ref="X24:X42" si="21">P24/L24*100</f>
        <v>3.6398870977532924</v>
      </c>
    </row>
    <row r="25" spans="1:24" s="37" customFormat="1" ht="78.75" customHeight="1" x14ac:dyDescent="0.3">
      <c r="A25" s="45"/>
      <c r="B25" s="214"/>
      <c r="C25" s="203" t="s">
        <v>174</v>
      </c>
      <c r="D25" s="279"/>
      <c r="E25" s="46">
        <f>SUM(F25:H25)</f>
        <v>0</v>
      </c>
      <c r="F25" s="72"/>
      <c r="G25" s="72"/>
      <c r="H25" s="73">
        <v>0</v>
      </c>
      <c r="I25" s="74">
        <f>SUM(J25:L25)</f>
        <v>34545814</v>
      </c>
      <c r="J25" s="75"/>
      <c r="K25" s="75"/>
      <c r="L25" s="129">
        <v>34545814</v>
      </c>
      <c r="M25" s="74">
        <f>N25+P25</f>
        <v>0</v>
      </c>
      <c r="N25" s="75"/>
      <c r="O25" s="75"/>
      <c r="P25" s="129">
        <v>0</v>
      </c>
      <c r="Q25" s="42">
        <v>0</v>
      </c>
      <c r="R25" s="43"/>
      <c r="S25" s="43"/>
      <c r="T25" s="196">
        <v>0</v>
      </c>
      <c r="U25" s="42">
        <f>M25/I25*100</f>
        <v>0</v>
      </c>
      <c r="V25" s="43"/>
      <c r="W25" s="43"/>
      <c r="X25" s="44">
        <f>P25/L25*100</f>
        <v>0</v>
      </c>
    </row>
    <row r="26" spans="1:24" s="37" customFormat="1" ht="61.5" customHeight="1" x14ac:dyDescent="0.3">
      <c r="A26" s="45"/>
      <c r="B26" s="214"/>
      <c r="C26" s="203" t="s">
        <v>173</v>
      </c>
      <c r="D26" s="279"/>
      <c r="E26" s="46">
        <f>SUM(F26:H26)</f>
        <v>0</v>
      </c>
      <c r="F26" s="72"/>
      <c r="G26" s="72"/>
      <c r="H26" s="73">
        <v>0</v>
      </c>
      <c r="I26" s="74">
        <f>SUM(J26:L26)</f>
        <v>888169</v>
      </c>
      <c r="J26" s="75"/>
      <c r="K26" s="75"/>
      <c r="L26" s="129">
        <v>888169</v>
      </c>
      <c r="M26" s="74">
        <f>N26+P26</f>
        <v>0</v>
      </c>
      <c r="N26" s="75"/>
      <c r="O26" s="75"/>
      <c r="P26" s="129">
        <v>0</v>
      </c>
      <c r="Q26" s="42">
        <v>0</v>
      </c>
      <c r="R26" s="43"/>
      <c r="S26" s="43"/>
      <c r="T26" s="196">
        <v>0</v>
      </c>
      <c r="U26" s="42">
        <f>M26/I26*100</f>
        <v>0</v>
      </c>
      <c r="V26" s="43"/>
      <c r="W26" s="43"/>
      <c r="X26" s="44">
        <f>P26/L26*100</f>
        <v>0</v>
      </c>
    </row>
    <row r="27" spans="1:24" s="37" customFormat="1" ht="61.5" customHeight="1" x14ac:dyDescent="0.3">
      <c r="A27" s="45"/>
      <c r="B27" s="214"/>
      <c r="C27" s="203" t="s">
        <v>171</v>
      </c>
      <c r="D27" s="279"/>
      <c r="E27" s="46">
        <f t="shared" ref="E27:E42" si="22">SUM(F27:H27)</f>
        <v>459848</v>
      </c>
      <c r="F27" s="72"/>
      <c r="G27" s="72"/>
      <c r="H27" s="73">
        <v>459848</v>
      </c>
      <c r="I27" s="74">
        <f t="shared" ref="I27:I37" si="23">SUM(J27:L27)</f>
        <v>459848</v>
      </c>
      <c r="J27" s="75"/>
      <c r="K27" s="75"/>
      <c r="L27" s="129">
        <v>459848</v>
      </c>
      <c r="M27" s="74">
        <f t="shared" ref="M27:M37" si="24">N27+P27</f>
        <v>459848</v>
      </c>
      <c r="N27" s="75"/>
      <c r="O27" s="75"/>
      <c r="P27" s="129">
        <v>459848</v>
      </c>
      <c r="Q27" s="42">
        <f t="shared" si="14"/>
        <v>100</v>
      </c>
      <c r="R27" s="43"/>
      <c r="S27" s="43"/>
      <c r="T27" s="196">
        <f t="shared" si="16"/>
        <v>100</v>
      </c>
      <c r="U27" s="42">
        <f t="shared" si="20"/>
        <v>100</v>
      </c>
      <c r="V27" s="43"/>
      <c r="W27" s="43"/>
      <c r="X27" s="44">
        <f t="shared" si="21"/>
        <v>100</v>
      </c>
    </row>
    <row r="28" spans="1:24" s="37" customFormat="1" ht="76.5" customHeight="1" x14ac:dyDescent="0.3">
      <c r="A28" s="45"/>
      <c r="B28" s="214"/>
      <c r="C28" s="203" t="s">
        <v>201</v>
      </c>
      <c r="D28" s="279"/>
      <c r="E28" s="46">
        <f t="shared" si="22"/>
        <v>444872</v>
      </c>
      <c r="F28" s="72"/>
      <c r="G28" s="72"/>
      <c r="H28" s="73">
        <v>444872</v>
      </c>
      <c r="I28" s="74">
        <f t="shared" si="23"/>
        <v>444872</v>
      </c>
      <c r="J28" s="75"/>
      <c r="K28" s="75"/>
      <c r="L28" s="129">
        <v>444872</v>
      </c>
      <c r="M28" s="74">
        <f t="shared" si="24"/>
        <v>444871.6</v>
      </c>
      <c r="N28" s="75"/>
      <c r="O28" s="75"/>
      <c r="P28" s="129">
        <v>444871.6</v>
      </c>
      <c r="Q28" s="42">
        <f t="shared" si="14"/>
        <v>99.999910086496783</v>
      </c>
      <c r="R28" s="43"/>
      <c r="S28" s="43"/>
      <c r="T28" s="196">
        <f t="shared" si="16"/>
        <v>99.999910086496783</v>
      </c>
      <c r="U28" s="42">
        <f t="shared" si="20"/>
        <v>99.999910086496783</v>
      </c>
      <c r="V28" s="43"/>
      <c r="W28" s="43"/>
      <c r="X28" s="44">
        <f t="shared" si="21"/>
        <v>99.999910086496783</v>
      </c>
    </row>
    <row r="29" spans="1:24" s="37" customFormat="1" ht="75" customHeight="1" x14ac:dyDescent="0.3">
      <c r="A29" s="45"/>
      <c r="B29" s="214"/>
      <c r="C29" s="203" t="s">
        <v>202</v>
      </c>
      <c r="D29" s="279"/>
      <c r="E29" s="46">
        <f t="shared" si="22"/>
        <v>567556</v>
      </c>
      <c r="F29" s="72"/>
      <c r="G29" s="72"/>
      <c r="H29" s="73">
        <v>567556</v>
      </c>
      <c r="I29" s="74">
        <f t="shared" si="23"/>
        <v>567556</v>
      </c>
      <c r="J29" s="75"/>
      <c r="K29" s="75"/>
      <c r="L29" s="129">
        <v>567556</v>
      </c>
      <c r="M29" s="74">
        <f t="shared" si="24"/>
        <v>463592.8</v>
      </c>
      <c r="N29" s="75"/>
      <c r="O29" s="75"/>
      <c r="P29" s="129">
        <v>463592.8</v>
      </c>
      <c r="Q29" s="42">
        <f t="shared" si="14"/>
        <v>81.68230095356229</v>
      </c>
      <c r="R29" s="43"/>
      <c r="S29" s="43"/>
      <c r="T29" s="196">
        <f t="shared" si="16"/>
        <v>81.68230095356229</v>
      </c>
      <c r="U29" s="42">
        <f t="shared" si="20"/>
        <v>81.68230095356229</v>
      </c>
      <c r="V29" s="43"/>
      <c r="W29" s="43"/>
      <c r="X29" s="44">
        <f t="shared" si="21"/>
        <v>81.68230095356229</v>
      </c>
    </row>
    <row r="30" spans="1:24" s="37" customFormat="1" ht="75" customHeight="1" x14ac:dyDescent="0.3">
      <c r="A30" s="45"/>
      <c r="B30" s="214"/>
      <c r="C30" s="203" t="s">
        <v>172</v>
      </c>
      <c r="D30" s="279"/>
      <c r="E30" s="46">
        <f t="shared" si="22"/>
        <v>0</v>
      </c>
      <c r="F30" s="72"/>
      <c r="G30" s="72"/>
      <c r="H30" s="73">
        <v>0</v>
      </c>
      <c r="I30" s="74">
        <f t="shared" si="23"/>
        <v>685907</v>
      </c>
      <c r="J30" s="75"/>
      <c r="K30" s="75"/>
      <c r="L30" s="129">
        <v>685907</v>
      </c>
      <c r="M30" s="74">
        <f t="shared" si="24"/>
        <v>0</v>
      </c>
      <c r="N30" s="75"/>
      <c r="O30" s="75"/>
      <c r="P30" s="129">
        <v>0</v>
      </c>
      <c r="Q30" s="42">
        <v>0</v>
      </c>
      <c r="R30" s="43"/>
      <c r="S30" s="43"/>
      <c r="T30" s="196">
        <v>0</v>
      </c>
      <c r="U30" s="42">
        <f t="shared" si="20"/>
        <v>0</v>
      </c>
      <c r="V30" s="43"/>
      <c r="W30" s="43"/>
      <c r="X30" s="44">
        <f t="shared" si="21"/>
        <v>0</v>
      </c>
    </row>
    <row r="31" spans="1:24" s="113" customFormat="1" ht="24" customHeight="1" x14ac:dyDescent="0.35">
      <c r="A31" s="106" t="s">
        <v>198</v>
      </c>
      <c r="B31" s="242" t="s">
        <v>176</v>
      </c>
      <c r="C31" s="209" t="s">
        <v>60</v>
      </c>
      <c r="D31" s="148" t="s">
        <v>73</v>
      </c>
      <c r="E31" s="149">
        <f>E32+E33+E34+E35+E36+E37</f>
        <v>7442166</v>
      </c>
      <c r="F31" s="150"/>
      <c r="G31" s="150"/>
      <c r="H31" s="151">
        <f t="shared" ref="H31:P31" si="25">H32+H33+H34+H35+H36+H37</f>
        <v>7442166</v>
      </c>
      <c r="I31" s="149">
        <f t="shared" si="25"/>
        <v>11689890</v>
      </c>
      <c r="J31" s="150">
        <f t="shared" si="25"/>
        <v>0</v>
      </c>
      <c r="K31" s="150">
        <f t="shared" si="25"/>
        <v>0</v>
      </c>
      <c r="L31" s="244">
        <f t="shared" si="25"/>
        <v>11689890</v>
      </c>
      <c r="M31" s="149">
        <f t="shared" si="25"/>
        <v>2775480.78</v>
      </c>
      <c r="N31" s="150"/>
      <c r="O31" s="150"/>
      <c r="P31" s="244">
        <f t="shared" si="25"/>
        <v>2775480.78</v>
      </c>
      <c r="Q31" s="142">
        <f t="shared" si="14"/>
        <v>37.293991829797932</v>
      </c>
      <c r="R31" s="143"/>
      <c r="S31" s="143"/>
      <c r="T31" s="245">
        <f t="shared" si="16"/>
        <v>37.293991829797932</v>
      </c>
      <c r="U31" s="142">
        <f t="shared" si="20"/>
        <v>23.742573967761885</v>
      </c>
      <c r="V31" s="143"/>
      <c r="W31" s="143"/>
      <c r="X31" s="144">
        <f t="shared" si="21"/>
        <v>23.742573967761885</v>
      </c>
    </row>
    <row r="32" spans="1:24" s="37" customFormat="1" ht="65.25" customHeight="1" x14ac:dyDescent="0.3">
      <c r="A32" s="45"/>
      <c r="B32" s="214"/>
      <c r="C32" s="226" t="s">
        <v>191</v>
      </c>
      <c r="D32" s="279"/>
      <c r="E32" s="46">
        <f t="shared" si="22"/>
        <v>7423689</v>
      </c>
      <c r="F32" s="72"/>
      <c r="G32" s="72"/>
      <c r="H32" s="277">
        <v>7423689</v>
      </c>
      <c r="I32" s="74">
        <f t="shared" si="23"/>
        <v>7423689</v>
      </c>
      <c r="J32" s="75"/>
      <c r="K32" s="75"/>
      <c r="L32" s="227">
        <v>7423689</v>
      </c>
      <c r="M32" s="74">
        <f t="shared" si="24"/>
        <v>2775480.78</v>
      </c>
      <c r="N32" s="75"/>
      <c r="O32" s="75"/>
      <c r="P32" s="227">
        <v>2775480.78</v>
      </c>
      <c r="Q32" s="42">
        <f t="shared" si="14"/>
        <v>37.386813752569644</v>
      </c>
      <c r="R32" s="43"/>
      <c r="S32" s="43"/>
      <c r="T32" s="196">
        <f t="shared" si="16"/>
        <v>37.386813752569644</v>
      </c>
      <c r="U32" s="42">
        <f t="shared" si="20"/>
        <v>37.386813752569644</v>
      </c>
      <c r="V32" s="43"/>
      <c r="W32" s="43"/>
      <c r="X32" s="44">
        <f t="shared" si="21"/>
        <v>37.386813752569644</v>
      </c>
    </row>
    <row r="33" spans="1:24" s="37" customFormat="1" ht="59.25" customHeight="1" x14ac:dyDescent="0.3">
      <c r="A33" s="45"/>
      <c r="B33" s="214"/>
      <c r="C33" s="226" t="s">
        <v>192</v>
      </c>
      <c r="D33" s="279"/>
      <c r="E33" s="46">
        <f t="shared" si="22"/>
        <v>18477</v>
      </c>
      <c r="F33" s="72"/>
      <c r="G33" s="72"/>
      <c r="H33" s="277">
        <v>18477</v>
      </c>
      <c r="I33" s="74">
        <f t="shared" si="23"/>
        <v>18477</v>
      </c>
      <c r="J33" s="75"/>
      <c r="K33" s="75"/>
      <c r="L33" s="227">
        <v>18477</v>
      </c>
      <c r="M33" s="74">
        <f t="shared" si="24"/>
        <v>0</v>
      </c>
      <c r="N33" s="75"/>
      <c r="O33" s="75"/>
      <c r="P33" s="227">
        <v>0</v>
      </c>
      <c r="Q33" s="42">
        <f t="shared" si="14"/>
        <v>0</v>
      </c>
      <c r="R33" s="43"/>
      <c r="S33" s="43"/>
      <c r="T33" s="196">
        <f t="shared" si="16"/>
        <v>0</v>
      </c>
      <c r="U33" s="42">
        <f t="shared" si="20"/>
        <v>0</v>
      </c>
      <c r="V33" s="43"/>
      <c r="W33" s="43"/>
      <c r="X33" s="44">
        <f t="shared" si="21"/>
        <v>0</v>
      </c>
    </row>
    <row r="34" spans="1:24" s="37" customFormat="1" ht="84.75" customHeight="1" x14ac:dyDescent="0.3">
      <c r="A34" s="45"/>
      <c r="B34" s="214"/>
      <c r="C34" s="226" t="s">
        <v>193</v>
      </c>
      <c r="D34" s="279"/>
      <c r="E34" s="46">
        <f t="shared" si="22"/>
        <v>0</v>
      </c>
      <c r="F34" s="72"/>
      <c r="G34" s="72"/>
      <c r="H34" s="277">
        <v>0</v>
      </c>
      <c r="I34" s="74">
        <f t="shared" si="23"/>
        <v>622581</v>
      </c>
      <c r="J34" s="75"/>
      <c r="K34" s="75"/>
      <c r="L34" s="227">
        <v>622581</v>
      </c>
      <c r="M34" s="74">
        <f t="shared" si="24"/>
        <v>0</v>
      </c>
      <c r="N34" s="75"/>
      <c r="O34" s="75"/>
      <c r="P34" s="227">
        <v>0</v>
      </c>
      <c r="Q34" s="42">
        <v>0</v>
      </c>
      <c r="R34" s="43"/>
      <c r="S34" s="43"/>
      <c r="T34" s="196">
        <v>0</v>
      </c>
      <c r="U34" s="42">
        <f t="shared" si="20"/>
        <v>0</v>
      </c>
      <c r="V34" s="43"/>
      <c r="W34" s="43"/>
      <c r="X34" s="44">
        <f t="shared" si="21"/>
        <v>0</v>
      </c>
    </row>
    <row r="35" spans="1:24" s="37" customFormat="1" ht="77.25" customHeight="1" x14ac:dyDescent="0.3">
      <c r="A35" s="45"/>
      <c r="B35" s="214"/>
      <c r="C35" s="226" t="s">
        <v>194</v>
      </c>
      <c r="D35" s="279"/>
      <c r="E35" s="46">
        <f t="shared" si="22"/>
        <v>0</v>
      </c>
      <c r="F35" s="72"/>
      <c r="G35" s="72"/>
      <c r="H35" s="277">
        <v>0</v>
      </c>
      <c r="I35" s="74">
        <f t="shared" si="23"/>
        <v>847837</v>
      </c>
      <c r="J35" s="75"/>
      <c r="K35" s="75"/>
      <c r="L35" s="227">
        <v>847837</v>
      </c>
      <c r="M35" s="74">
        <f t="shared" si="24"/>
        <v>0</v>
      </c>
      <c r="N35" s="75"/>
      <c r="O35" s="75"/>
      <c r="P35" s="227">
        <v>0</v>
      </c>
      <c r="Q35" s="42">
        <v>0</v>
      </c>
      <c r="R35" s="43"/>
      <c r="S35" s="43"/>
      <c r="T35" s="196">
        <v>0</v>
      </c>
      <c r="U35" s="42">
        <f t="shared" si="20"/>
        <v>0</v>
      </c>
      <c r="V35" s="43"/>
      <c r="W35" s="43"/>
      <c r="X35" s="44">
        <f t="shared" si="21"/>
        <v>0</v>
      </c>
    </row>
    <row r="36" spans="1:24" s="37" customFormat="1" ht="77.25" customHeight="1" x14ac:dyDescent="0.3">
      <c r="A36" s="45"/>
      <c r="B36" s="214"/>
      <c r="C36" s="226" t="s">
        <v>194</v>
      </c>
      <c r="D36" s="279"/>
      <c r="E36" s="46">
        <f t="shared" si="22"/>
        <v>0</v>
      </c>
      <c r="F36" s="72"/>
      <c r="G36" s="72"/>
      <c r="H36" s="277">
        <v>0</v>
      </c>
      <c r="I36" s="74">
        <f t="shared" si="23"/>
        <v>1762507</v>
      </c>
      <c r="J36" s="75"/>
      <c r="K36" s="75"/>
      <c r="L36" s="227">
        <v>1762507</v>
      </c>
      <c r="M36" s="74">
        <f t="shared" si="24"/>
        <v>0</v>
      </c>
      <c r="N36" s="75"/>
      <c r="O36" s="75"/>
      <c r="P36" s="227">
        <v>0</v>
      </c>
      <c r="Q36" s="42">
        <v>0</v>
      </c>
      <c r="R36" s="43"/>
      <c r="S36" s="43"/>
      <c r="T36" s="196">
        <v>0</v>
      </c>
      <c r="U36" s="42">
        <f t="shared" si="20"/>
        <v>0</v>
      </c>
      <c r="V36" s="43"/>
      <c r="W36" s="43"/>
      <c r="X36" s="44">
        <f t="shared" si="21"/>
        <v>0</v>
      </c>
    </row>
    <row r="37" spans="1:24" s="37" customFormat="1" ht="57" customHeight="1" x14ac:dyDescent="0.3">
      <c r="A37" s="45"/>
      <c r="B37" s="214"/>
      <c r="C37" s="226" t="s">
        <v>195</v>
      </c>
      <c r="D37" s="279"/>
      <c r="E37" s="46">
        <f t="shared" si="22"/>
        <v>0</v>
      </c>
      <c r="F37" s="72"/>
      <c r="G37" s="72"/>
      <c r="H37" s="277">
        <v>0</v>
      </c>
      <c r="I37" s="74">
        <f t="shared" si="23"/>
        <v>1014799</v>
      </c>
      <c r="J37" s="75"/>
      <c r="K37" s="75"/>
      <c r="L37" s="227">
        <v>1014799</v>
      </c>
      <c r="M37" s="74">
        <f t="shared" si="24"/>
        <v>0</v>
      </c>
      <c r="N37" s="75"/>
      <c r="O37" s="75"/>
      <c r="P37" s="227">
        <v>0</v>
      </c>
      <c r="Q37" s="42">
        <v>0</v>
      </c>
      <c r="R37" s="43"/>
      <c r="S37" s="43"/>
      <c r="T37" s="196">
        <v>0</v>
      </c>
      <c r="U37" s="42">
        <f t="shared" si="20"/>
        <v>0</v>
      </c>
      <c r="V37" s="43"/>
      <c r="W37" s="43"/>
      <c r="X37" s="44">
        <f t="shared" si="21"/>
        <v>0</v>
      </c>
    </row>
    <row r="38" spans="1:24" s="113" customFormat="1" ht="39" customHeight="1" x14ac:dyDescent="0.35">
      <c r="A38" s="106" t="s">
        <v>199</v>
      </c>
      <c r="B38" s="242" t="s">
        <v>169</v>
      </c>
      <c r="C38" s="209" t="s">
        <v>170</v>
      </c>
      <c r="D38" s="148" t="s">
        <v>73</v>
      </c>
      <c r="E38" s="243">
        <f>E39+E40+E41+E42</f>
        <v>0</v>
      </c>
      <c r="F38" s="150"/>
      <c r="G38" s="150"/>
      <c r="H38" s="284">
        <f t="shared" ref="H38" si="26">H39+H40+H41+H42</f>
        <v>0</v>
      </c>
      <c r="I38" s="149">
        <f t="shared" ref="I38:P38" si="27">I39+I40+I41+I42</f>
        <v>4524673</v>
      </c>
      <c r="J38" s="150"/>
      <c r="K38" s="150"/>
      <c r="L38" s="244">
        <f t="shared" si="27"/>
        <v>4524673</v>
      </c>
      <c r="M38" s="149">
        <f t="shared" si="27"/>
        <v>0</v>
      </c>
      <c r="N38" s="150"/>
      <c r="O38" s="150"/>
      <c r="P38" s="244">
        <f t="shared" si="27"/>
        <v>0</v>
      </c>
      <c r="Q38" s="142">
        <v>0</v>
      </c>
      <c r="R38" s="143"/>
      <c r="S38" s="143"/>
      <c r="T38" s="245">
        <v>0</v>
      </c>
      <c r="U38" s="142">
        <f t="shared" si="20"/>
        <v>0</v>
      </c>
      <c r="V38" s="143"/>
      <c r="W38" s="143"/>
      <c r="X38" s="144">
        <f t="shared" si="21"/>
        <v>0</v>
      </c>
    </row>
    <row r="39" spans="1:24" s="37" customFormat="1" ht="59.25" customHeight="1" x14ac:dyDescent="0.3">
      <c r="A39" s="45"/>
      <c r="B39" s="214"/>
      <c r="C39" s="226" t="s">
        <v>188</v>
      </c>
      <c r="D39" s="279"/>
      <c r="E39" s="46">
        <f t="shared" si="22"/>
        <v>0</v>
      </c>
      <c r="F39" s="72"/>
      <c r="G39" s="72"/>
      <c r="H39" s="277">
        <v>0</v>
      </c>
      <c r="I39" s="46">
        <f t="shared" ref="I39:I42" si="28">SUM(J39:L39)</f>
        <v>45040</v>
      </c>
      <c r="J39" s="75"/>
      <c r="K39" s="75"/>
      <c r="L39" s="227">
        <v>45040</v>
      </c>
      <c r="M39" s="46">
        <f t="shared" ref="M39:M42" si="29">SUM(N39:P39)</f>
        <v>0</v>
      </c>
      <c r="N39" s="75"/>
      <c r="O39" s="75"/>
      <c r="P39" s="129">
        <v>0</v>
      </c>
      <c r="Q39" s="42">
        <v>0</v>
      </c>
      <c r="R39" s="43"/>
      <c r="S39" s="43"/>
      <c r="T39" s="196">
        <v>0</v>
      </c>
      <c r="U39" s="42">
        <f t="shared" si="20"/>
        <v>0</v>
      </c>
      <c r="V39" s="43"/>
      <c r="W39" s="43"/>
      <c r="X39" s="44">
        <f t="shared" si="21"/>
        <v>0</v>
      </c>
    </row>
    <row r="40" spans="1:24" s="37" customFormat="1" ht="59.25" customHeight="1" x14ac:dyDescent="0.3">
      <c r="A40" s="45"/>
      <c r="B40" s="214"/>
      <c r="C40" s="226" t="s">
        <v>190</v>
      </c>
      <c r="D40" s="279"/>
      <c r="E40" s="46">
        <f t="shared" si="22"/>
        <v>0</v>
      </c>
      <c r="F40" s="72"/>
      <c r="G40" s="72"/>
      <c r="H40" s="277">
        <v>0</v>
      </c>
      <c r="I40" s="46">
        <f t="shared" si="28"/>
        <v>480000</v>
      </c>
      <c r="J40" s="75"/>
      <c r="K40" s="75"/>
      <c r="L40" s="227">
        <v>480000</v>
      </c>
      <c r="M40" s="46">
        <f t="shared" si="29"/>
        <v>0</v>
      </c>
      <c r="N40" s="75"/>
      <c r="O40" s="75"/>
      <c r="P40" s="129">
        <v>0</v>
      </c>
      <c r="Q40" s="42">
        <v>0</v>
      </c>
      <c r="R40" s="43"/>
      <c r="S40" s="43"/>
      <c r="T40" s="196">
        <v>0</v>
      </c>
      <c r="U40" s="42">
        <f t="shared" si="20"/>
        <v>0</v>
      </c>
      <c r="V40" s="43"/>
      <c r="W40" s="43"/>
      <c r="X40" s="44">
        <f t="shared" si="21"/>
        <v>0</v>
      </c>
    </row>
    <row r="41" spans="1:24" s="37" customFormat="1" ht="79.5" customHeight="1" x14ac:dyDescent="0.3">
      <c r="A41" s="45"/>
      <c r="B41" s="214"/>
      <c r="C41" s="226" t="s">
        <v>189</v>
      </c>
      <c r="D41" s="279"/>
      <c r="E41" s="46">
        <f t="shared" si="22"/>
        <v>0</v>
      </c>
      <c r="F41" s="72"/>
      <c r="G41" s="72"/>
      <c r="H41" s="277">
        <v>0</v>
      </c>
      <c r="I41" s="46">
        <f t="shared" si="28"/>
        <v>41334</v>
      </c>
      <c r="J41" s="75"/>
      <c r="K41" s="75"/>
      <c r="L41" s="227">
        <v>41334</v>
      </c>
      <c r="M41" s="46">
        <f t="shared" si="29"/>
        <v>0</v>
      </c>
      <c r="N41" s="75"/>
      <c r="O41" s="75"/>
      <c r="P41" s="129">
        <v>0</v>
      </c>
      <c r="Q41" s="42">
        <v>0</v>
      </c>
      <c r="R41" s="43"/>
      <c r="S41" s="43"/>
      <c r="T41" s="196">
        <v>0</v>
      </c>
      <c r="U41" s="42">
        <f t="shared" si="20"/>
        <v>0</v>
      </c>
      <c r="V41" s="43"/>
      <c r="W41" s="43"/>
      <c r="X41" s="44">
        <f t="shared" si="21"/>
        <v>0</v>
      </c>
    </row>
    <row r="42" spans="1:24" s="37" customFormat="1" ht="120.75" customHeight="1" thickBot="1" x14ac:dyDescent="0.35">
      <c r="A42" s="47"/>
      <c r="B42" s="228"/>
      <c r="C42" s="229" t="s">
        <v>196</v>
      </c>
      <c r="D42" s="280"/>
      <c r="E42" s="49">
        <f t="shared" si="22"/>
        <v>0</v>
      </c>
      <c r="F42" s="53"/>
      <c r="G42" s="53"/>
      <c r="H42" s="278">
        <v>0</v>
      </c>
      <c r="I42" s="49">
        <f t="shared" si="28"/>
        <v>3958299</v>
      </c>
      <c r="J42" s="56"/>
      <c r="K42" s="56"/>
      <c r="L42" s="230">
        <v>3958299</v>
      </c>
      <c r="M42" s="49">
        <f t="shared" si="29"/>
        <v>0</v>
      </c>
      <c r="N42" s="56"/>
      <c r="O42" s="56"/>
      <c r="P42" s="94">
        <v>0</v>
      </c>
      <c r="Q42" s="50">
        <v>0</v>
      </c>
      <c r="R42" s="51"/>
      <c r="S42" s="51"/>
      <c r="T42" s="220">
        <v>0</v>
      </c>
      <c r="U42" s="50">
        <f t="shared" si="20"/>
        <v>0</v>
      </c>
      <c r="V42" s="51"/>
      <c r="W42" s="51"/>
      <c r="X42" s="52">
        <f t="shared" si="21"/>
        <v>0</v>
      </c>
    </row>
    <row r="43" spans="1:24" s="113" customFormat="1" ht="39" x14ac:dyDescent="0.35">
      <c r="A43" s="133" t="s">
        <v>103</v>
      </c>
      <c r="B43" s="218"/>
      <c r="C43" s="205" t="s">
        <v>98</v>
      </c>
      <c r="D43" s="135" t="s">
        <v>3</v>
      </c>
      <c r="E43" s="119">
        <f t="shared" ref="E43:H43" si="30">SUM(E44:E44)</f>
        <v>8641250</v>
      </c>
      <c r="F43" s="120"/>
      <c r="G43" s="120"/>
      <c r="H43" s="121">
        <f t="shared" si="30"/>
        <v>8641250</v>
      </c>
      <c r="I43" s="119">
        <f>SUM(I44:I44)</f>
        <v>32235000</v>
      </c>
      <c r="J43" s="120"/>
      <c r="K43" s="120"/>
      <c r="L43" s="121">
        <f t="shared" ref="L43:P43" si="31">SUM(L44:L44)</f>
        <v>32235000</v>
      </c>
      <c r="M43" s="119">
        <f t="shared" si="31"/>
        <v>8494971.5700000003</v>
      </c>
      <c r="N43" s="120"/>
      <c r="O43" s="120"/>
      <c r="P43" s="121">
        <f t="shared" si="31"/>
        <v>8494971.5700000003</v>
      </c>
      <c r="Q43" s="126">
        <f t="shared" si="7"/>
        <v>98.307207522059898</v>
      </c>
      <c r="R43" s="127"/>
      <c r="S43" s="127"/>
      <c r="T43" s="128">
        <f t="shared" ref="T43:T70" si="32">P43/H43*100</f>
        <v>98.307207522059898</v>
      </c>
      <c r="U43" s="155">
        <f t="shared" si="3"/>
        <v>26.353254443927408</v>
      </c>
      <c r="V43" s="127"/>
      <c r="W43" s="127"/>
      <c r="X43" s="128">
        <f t="shared" si="3"/>
        <v>26.353254443927408</v>
      </c>
    </row>
    <row r="44" spans="1:24" s="275" customFormat="1" ht="23.25" customHeight="1" thickBot="1" x14ac:dyDescent="0.3">
      <c r="A44" s="47" t="s">
        <v>104</v>
      </c>
      <c r="B44" s="273" t="s">
        <v>147</v>
      </c>
      <c r="C44" s="274" t="s">
        <v>60</v>
      </c>
      <c r="D44" s="48"/>
      <c r="E44" s="49">
        <f>SUM(F44:H44)</f>
        <v>8641250</v>
      </c>
      <c r="F44" s="53"/>
      <c r="G44" s="53"/>
      <c r="H44" s="54">
        <v>8641250</v>
      </c>
      <c r="I44" s="55">
        <f>SUM(J44:L44)</f>
        <v>32235000</v>
      </c>
      <c r="J44" s="56"/>
      <c r="K44" s="56"/>
      <c r="L44" s="57">
        <v>32235000</v>
      </c>
      <c r="M44" s="55">
        <f>SUM(N44:P44)</f>
        <v>8494971.5700000003</v>
      </c>
      <c r="N44" s="56"/>
      <c r="O44" s="56"/>
      <c r="P44" s="57">
        <v>8494971.5700000003</v>
      </c>
      <c r="Q44" s="50">
        <f t="shared" si="7"/>
        <v>98.307207522059898</v>
      </c>
      <c r="R44" s="51"/>
      <c r="S44" s="51"/>
      <c r="T44" s="52">
        <f t="shared" si="32"/>
        <v>98.307207522059898</v>
      </c>
      <c r="U44" s="58">
        <f t="shared" si="3"/>
        <v>26.353254443927408</v>
      </c>
      <c r="V44" s="51"/>
      <c r="W44" s="51"/>
      <c r="X44" s="52">
        <f t="shared" si="3"/>
        <v>26.353254443927408</v>
      </c>
    </row>
    <row r="45" spans="1:24" s="113" customFormat="1" ht="59.25" thickBot="1" x14ac:dyDescent="0.4">
      <c r="A45" s="114" t="s">
        <v>111</v>
      </c>
      <c r="B45" s="217"/>
      <c r="C45" s="202" t="s">
        <v>117</v>
      </c>
      <c r="D45" s="125" t="s">
        <v>3</v>
      </c>
      <c r="E45" s="239">
        <f>SUM(F45:H45)</f>
        <v>25556000</v>
      </c>
      <c r="F45" s="240">
        <v>0</v>
      </c>
      <c r="G45" s="240">
        <v>25556000</v>
      </c>
      <c r="H45" s="285">
        <v>0</v>
      </c>
      <c r="I45" s="239">
        <f>SUM(J45:L45)</f>
        <v>90150500</v>
      </c>
      <c r="J45" s="240">
        <v>0</v>
      </c>
      <c r="K45" s="240">
        <v>90150500</v>
      </c>
      <c r="L45" s="285">
        <v>0</v>
      </c>
      <c r="M45" s="286">
        <f>M46</f>
        <v>20866282.640000001</v>
      </c>
      <c r="N45" s="241">
        <f t="shared" ref="N45:P45" si="33">N46</f>
        <v>0</v>
      </c>
      <c r="O45" s="240">
        <f t="shared" si="33"/>
        <v>20866282.640000001</v>
      </c>
      <c r="P45" s="285">
        <f t="shared" si="33"/>
        <v>0</v>
      </c>
      <c r="Q45" s="152">
        <f t="shared" si="7"/>
        <v>81.649251213022396</v>
      </c>
      <c r="R45" s="145"/>
      <c r="S45" s="145">
        <f t="shared" ref="S45:S47" si="34">O45/G45*100</f>
        <v>81.649251213022396</v>
      </c>
      <c r="T45" s="146"/>
      <c r="U45" s="147">
        <f t="shared" si="3"/>
        <v>23.146053144463981</v>
      </c>
      <c r="V45" s="145"/>
      <c r="W45" s="145">
        <f t="shared" si="3"/>
        <v>23.146053144463981</v>
      </c>
      <c r="X45" s="146"/>
    </row>
    <row r="46" spans="1:24" s="37" customFormat="1" ht="78.75" customHeight="1" thickBot="1" x14ac:dyDescent="0.35">
      <c r="A46" s="59"/>
      <c r="B46" s="215" t="s">
        <v>148</v>
      </c>
      <c r="C46" s="200" t="s">
        <v>200</v>
      </c>
      <c r="D46" s="166"/>
      <c r="E46" s="136">
        <f>SUM(F46:H46)</f>
        <v>25556000</v>
      </c>
      <c r="F46" s="60"/>
      <c r="G46" s="60">
        <v>25556000</v>
      </c>
      <c r="H46" s="167"/>
      <c r="I46" s="136">
        <f>SUM(J46:L46)</f>
        <v>90150500</v>
      </c>
      <c r="J46" s="60"/>
      <c r="K46" s="60">
        <v>90150500</v>
      </c>
      <c r="L46" s="167"/>
      <c r="M46" s="136">
        <f>SUM(N46:P46)</f>
        <v>20866282.640000001</v>
      </c>
      <c r="N46" s="60"/>
      <c r="O46" s="60">
        <v>20866282.640000001</v>
      </c>
      <c r="P46" s="167"/>
      <c r="Q46" s="61">
        <f t="shared" ref="Q46" si="35">M46/E46*100</f>
        <v>81.649251213022396</v>
      </c>
      <c r="R46" s="62"/>
      <c r="S46" s="62">
        <f t="shared" ref="S46" si="36">O46/G46*100</f>
        <v>81.649251213022396</v>
      </c>
      <c r="T46" s="63"/>
      <c r="U46" s="238">
        <f t="shared" ref="U46" si="37">M46/I46*100</f>
        <v>23.146053144463981</v>
      </c>
      <c r="V46" s="39"/>
      <c r="W46" s="39">
        <f t="shared" ref="W46" si="38">O46/K46*100</f>
        <v>23.146053144463981</v>
      </c>
      <c r="X46" s="40"/>
    </row>
    <row r="47" spans="1:24" s="113" customFormat="1" ht="58.5" x14ac:dyDescent="0.35">
      <c r="A47" s="133" t="s">
        <v>116</v>
      </c>
      <c r="B47" s="218"/>
      <c r="C47" s="205" t="s">
        <v>118</v>
      </c>
      <c r="D47" s="135" t="s">
        <v>3</v>
      </c>
      <c r="E47" s="287">
        <f t="shared" ref="E47:P47" si="39">E48</f>
        <v>21752000</v>
      </c>
      <c r="F47" s="288">
        <f t="shared" si="39"/>
        <v>11675000</v>
      </c>
      <c r="G47" s="288">
        <f t="shared" si="39"/>
        <v>9565000</v>
      </c>
      <c r="H47" s="289">
        <f t="shared" si="39"/>
        <v>512000</v>
      </c>
      <c r="I47" s="119">
        <f t="shared" si="39"/>
        <v>108819200</v>
      </c>
      <c r="J47" s="120">
        <f t="shared" si="39"/>
        <v>58446900</v>
      </c>
      <c r="K47" s="120">
        <f t="shared" si="39"/>
        <v>47820200</v>
      </c>
      <c r="L47" s="121">
        <f t="shared" si="39"/>
        <v>2552100</v>
      </c>
      <c r="M47" s="119">
        <f t="shared" si="39"/>
        <v>17057752</v>
      </c>
      <c r="N47" s="120">
        <f t="shared" si="39"/>
        <v>9161736.25</v>
      </c>
      <c r="O47" s="120">
        <f t="shared" si="39"/>
        <v>7495966.0499999998</v>
      </c>
      <c r="P47" s="121">
        <f t="shared" si="39"/>
        <v>400049.7</v>
      </c>
      <c r="Q47" s="126">
        <f t="shared" si="7"/>
        <v>78.419235012872377</v>
      </c>
      <c r="R47" s="127">
        <f t="shared" si="7"/>
        <v>78.473115631691641</v>
      </c>
      <c r="S47" s="127">
        <f t="shared" si="34"/>
        <v>78.368698902247786</v>
      </c>
      <c r="T47" s="128">
        <f t="shared" si="32"/>
        <v>78.134707031250002</v>
      </c>
      <c r="U47" s="155">
        <f t="shared" si="3"/>
        <v>15.675314650355821</v>
      </c>
      <c r="V47" s="127">
        <f t="shared" si="3"/>
        <v>15.675315970564736</v>
      </c>
      <c r="W47" s="127">
        <f t="shared" si="3"/>
        <v>15.675313047624226</v>
      </c>
      <c r="X47" s="128">
        <f t="shared" si="3"/>
        <v>15.675314446926061</v>
      </c>
    </row>
    <row r="48" spans="1:24" s="37" customFormat="1" ht="78" customHeight="1" thickBot="1" x14ac:dyDescent="0.35">
      <c r="A48" s="64"/>
      <c r="B48" s="216" t="s">
        <v>163</v>
      </c>
      <c r="C48" s="201" t="s">
        <v>185</v>
      </c>
      <c r="D48" s="175"/>
      <c r="E48" s="168">
        <f>SUM(F48:H48)</f>
        <v>21752000</v>
      </c>
      <c r="F48" s="85">
        <v>11675000</v>
      </c>
      <c r="G48" s="85">
        <v>9565000</v>
      </c>
      <c r="H48" s="86">
        <v>512000</v>
      </c>
      <c r="I48" s="87">
        <f>SUM(J48:L48)</f>
        <v>108819200</v>
      </c>
      <c r="J48" s="78">
        <v>58446900</v>
      </c>
      <c r="K48" s="78">
        <v>47820200</v>
      </c>
      <c r="L48" s="79">
        <v>2552100</v>
      </c>
      <c r="M48" s="87">
        <f>SUM(N48:P48)</f>
        <v>17057752</v>
      </c>
      <c r="N48" s="78">
        <v>9161736.25</v>
      </c>
      <c r="O48" s="78">
        <v>7495966.0499999998</v>
      </c>
      <c r="P48" s="79">
        <v>400049.7</v>
      </c>
      <c r="Q48" s="231">
        <f t="shared" ref="Q48" si="40">M48/E48*100</f>
        <v>78.419235012872377</v>
      </c>
      <c r="R48" s="69">
        <f t="shared" ref="R48" si="41">N48/F48*100</f>
        <v>78.473115631691641</v>
      </c>
      <c r="S48" s="69">
        <f t="shared" ref="S48" si="42">O48/G48*100</f>
        <v>78.368698902247786</v>
      </c>
      <c r="T48" s="70">
        <f t="shared" ref="T48" si="43">P48/H48*100</f>
        <v>78.134707031250002</v>
      </c>
      <c r="U48" s="71">
        <f t="shared" ref="U48" si="44">M48/I48*100</f>
        <v>15.675314650355821</v>
      </c>
      <c r="V48" s="69">
        <f t="shared" ref="V48" si="45">N48/J48*100</f>
        <v>15.675315970564736</v>
      </c>
      <c r="W48" s="69">
        <f t="shared" ref="W48" si="46">O48/K48*100</f>
        <v>15.675313047624226</v>
      </c>
      <c r="X48" s="70">
        <f t="shared" ref="X48" si="47">P48/L48*100</f>
        <v>15.675314446926061</v>
      </c>
    </row>
    <row r="49" spans="1:24" s="38" customFormat="1" ht="37.5" x14ac:dyDescent="0.3">
      <c r="A49" s="246" t="s">
        <v>43</v>
      </c>
      <c r="B49" s="247"/>
      <c r="C49" s="248" t="s">
        <v>99</v>
      </c>
      <c r="D49" s="249" t="s">
        <v>3</v>
      </c>
      <c r="E49" s="250">
        <f t="shared" ref="E49:P49" si="48">E50</f>
        <v>0</v>
      </c>
      <c r="F49" s="251">
        <f t="shared" si="48"/>
        <v>0</v>
      </c>
      <c r="G49" s="251"/>
      <c r="H49" s="281">
        <f t="shared" si="48"/>
        <v>0</v>
      </c>
      <c r="I49" s="250">
        <f t="shared" si="48"/>
        <v>4535850</v>
      </c>
      <c r="J49" s="251">
        <f t="shared" si="48"/>
        <v>4112200</v>
      </c>
      <c r="K49" s="251"/>
      <c r="L49" s="281">
        <f t="shared" si="48"/>
        <v>423650</v>
      </c>
      <c r="M49" s="250">
        <f t="shared" si="48"/>
        <v>0</v>
      </c>
      <c r="N49" s="251">
        <f t="shared" si="48"/>
        <v>0</v>
      </c>
      <c r="O49" s="251"/>
      <c r="P49" s="252">
        <f t="shared" si="48"/>
        <v>0</v>
      </c>
      <c r="Q49" s="267">
        <v>0</v>
      </c>
      <c r="R49" s="268"/>
      <c r="S49" s="268"/>
      <c r="T49" s="269">
        <v>0</v>
      </c>
      <c r="U49" s="267">
        <f t="shared" si="3"/>
        <v>0</v>
      </c>
      <c r="V49" s="268">
        <f t="shared" si="3"/>
        <v>0</v>
      </c>
      <c r="W49" s="268"/>
      <c r="X49" s="269">
        <f t="shared" si="3"/>
        <v>0</v>
      </c>
    </row>
    <row r="50" spans="1:24" s="38" customFormat="1" ht="37.5" x14ac:dyDescent="0.3">
      <c r="A50" s="45" t="s">
        <v>50</v>
      </c>
      <c r="B50" s="163"/>
      <c r="C50" s="203" t="s">
        <v>131</v>
      </c>
      <c r="D50" s="41"/>
      <c r="E50" s="46">
        <f>E51</f>
        <v>0</v>
      </c>
      <c r="F50" s="72">
        <f>F51</f>
        <v>0</v>
      </c>
      <c r="G50" s="72"/>
      <c r="H50" s="73">
        <f>H51</f>
        <v>0</v>
      </c>
      <c r="I50" s="74">
        <f>SUM(J50:L50)</f>
        <v>4535850</v>
      </c>
      <c r="J50" s="75">
        <v>4112200</v>
      </c>
      <c r="K50" s="75"/>
      <c r="L50" s="76">
        <v>423650</v>
      </c>
      <c r="M50" s="74">
        <f>SUM(N50:P50)</f>
        <v>0</v>
      </c>
      <c r="N50" s="75">
        <v>0</v>
      </c>
      <c r="O50" s="75"/>
      <c r="P50" s="129">
        <v>0</v>
      </c>
      <c r="Q50" s="80">
        <v>0</v>
      </c>
      <c r="R50" s="81"/>
      <c r="S50" s="81"/>
      <c r="T50" s="82">
        <v>0</v>
      </c>
      <c r="U50" s="42">
        <f t="shared" si="3"/>
        <v>0</v>
      </c>
      <c r="V50" s="43">
        <f t="shared" si="3"/>
        <v>0</v>
      </c>
      <c r="W50" s="43"/>
      <c r="X50" s="44">
        <f t="shared" si="3"/>
        <v>0</v>
      </c>
    </row>
    <row r="51" spans="1:24" s="38" customFormat="1" ht="19.5" thickBot="1" x14ac:dyDescent="0.35">
      <c r="A51" s="59"/>
      <c r="B51" s="215" t="s">
        <v>149</v>
      </c>
      <c r="C51" s="204" t="s">
        <v>125</v>
      </c>
      <c r="D51" s="134"/>
      <c r="E51" s="136">
        <f t="shared" ref="E51" si="49">F51+G51+H51</f>
        <v>0</v>
      </c>
      <c r="F51" s="60">
        <v>0</v>
      </c>
      <c r="G51" s="60"/>
      <c r="H51" s="95">
        <v>0</v>
      </c>
      <c r="I51" s="137">
        <f t="shared" ref="I51" si="50">SUM(J51:L51)</f>
        <v>4535850</v>
      </c>
      <c r="J51" s="56">
        <v>4112200</v>
      </c>
      <c r="K51" s="56"/>
      <c r="L51" s="57">
        <v>423650</v>
      </c>
      <c r="M51" s="136">
        <f t="shared" ref="M51" si="51">N51+O51+P51</f>
        <v>0</v>
      </c>
      <c r="N51" s="137">
        <v>0</v>
      </c>
      <c r="O51" s="96"/>
      <c r="P51" s="138">
        <v>0</v>
      </c>
      <c r="Q51" s="61">
        <v>0</v>
      </c>
      <c r="R51" s="62"/>
      <c r="S51" s="62"/>
      <c r="T51" s="63">
        <v>0</v>
      </c>
      <c r="U51" s="50">
        <f t="shared" ref="U51" si="52">M51/I51*100</f>
        <v>0</v>
      </c>
      <c r="V51" s="51">
        <f t="shared" ref="V51" si="53">N51/J51*100</f>
        <v>0</v>
      </c>
      <c r="W51" s="51"/>
      <c r="X51" s="52">
        <f t="shared" ref="X51" si="54">P51/L51*100</f>
        <v>0</v>
      </c>
    </row>
    <row r="52" spans="1:24" s="38" customFormat="1" ht="37.5" x14ac:dyDescent="0.3">
      <c r="A52" s="246" t="s">
        <v>44</v>
      </c>
      <c r="B52" s="247"/>
      <c r="C52" s="248" t="s">
        <v>100</v>
      </c>
      <c r="D52" s="299" t="s">
        <v>124</v>
      </c>
      <c r="E52" s="300">
        <f t="shared" ref="E52:P52" si="55">E53</f>
        <v>8130338</v>
      </c>
      <c r="F52" s="252">
        <f t="shared" si="55"/>
        <v>7654000</v>
      </c>
      <c r="G52" s="252"/>
      <c r="H52" s="281">
        <f t="shared" si="55"/>
        <v>476338</v>
      </c>
      <c r="I52" s="300">
        <f t="shared" si="55"/>
        <v>56612352</v>
      </c>
      <c r="J52" s="252">
        <f t="shared" si="55"/>
        <v>50169704</v>
      </c>
      <c r="K52" s="252"/>
      <c r="L52" s="281">
        <f t="shared" si="55"/>
        <v>6442648</v>
      </c>
      <c r="M52" s="300">
        <f t="shared" si="55"/>
        <v>202700</v>
      </c>
      <c r="N52" s="252">
        <f t="shared" si="55"/>
        <v>0</v>
      </c>
      <c r="O52" s="252"/>
      <c r="P52" s="252">
        <f t="shared" si="55"/>
        <v>202700</v>
      </c>
      <c r="Q52" s="253">
        <f t="shared" si="7"/>
        <v>2.4931312818729059</v>
      </c>
      <c r="R52" s="254">
        <f t="shared" si="7"/>
        <v>0</v>
      </c>
      <c r="S52" s="254"/>
      <c r="T52" s="255">
        <f t="shared" ref="T52:T53" si="56">P52/H52*100</f>
        <v>42.553816827546825</v>
      </c>
      <c r="U52" s="264">
        <f t="shared" si="3"/>
        <v>0.35804907028063415</v>
      </c>
      <c r="V52" s="262">
        <f t="shared" si="3"/>
        <v>0</v>
      </c>
      <c r="W52" s="262"/>
      <c r="X52" s="263">
        <f t="shared" si="3"/>
        <v>3.1462218640534139</v>
      </c>
    </row>
    <row r="53" spans="1:24" s="113" customFormat="1" ht="39" x14ac:dyDescent="0.35">
      <c r="A53" s="133" t="s">
        <v>129</v>
      </c>
      <c r="B53" s="218"/>
      <c r="C53" s="205" t="s">
        <v>128</v>
      </c>
      <c r="D53" s="236"/>
      <c r="E53" s="154">
        <f>E54+E55+E56+E57</f>
        <v>8130338</v>
      </c>
      <c r="F53" s="132">
        <f t="shared" ref="F53:P53" si="57">F54+F55+F56+F57</f>
        <v>7654000</v>
      </c>
      <c r="G53" s="132"/>
      <c r="H53" s="110">
        <f t="shared" si="57"/>
        <v>476338</v>
      </c>
      <c r="I53" s="154">
        <f t="shared" si="57"/>
        <v>56612352</v>
      </c>
      <c r="J53" s="132">
        <f t="shared" si="57"/>
        <v>50169704</v>
      </c>
      <c r="K53" s="132"/>
      <c r="L53" s="110">
        <f t="shared" si="57"/>
        <v>6442648</v>
      </c>
      <c r="M53" s="154">
        <f t="shared" si="57"/>
        <v>202700</v>
      </c>
      <c r="N53" s="132">
        <f t="shared" si="57"/>
        <v>0</v>
      </c>
      <c r="O53" s="132"/>
      <c r="P53" s="132">
        <f t="shared" si="57"/>
        <v>202700</v>
      </c>
      <c r="Q53" s="142">
        <f t="shared" ref="Q53:Q55" si="58">M53/E53*100</f>
        <v>2.4931312818729059</v>
      </c>
      <c r="R53" s="143">
        <f t="shared" ref="R53:R54" si="59">N53/F53*100</f>
        <v>0</v>
      </c>
      <c r="S53" s="143"/>
      <c r="T53" s="232">
        <f t="shared" si="56"/>
        <v>42.553816827546825</v>
      </c>
      <c r="U53" s="155">
        <f t="shared" ref="U53" si="60">M53/I53*100</f>
        <v>0.35804907028063415</v>
      </c>
      <c r="V53" s="127">
        <f t="shared" ref="V53" si="61">N53/J53*100</f>
        <v>0</v>
      </c>
      <c r="W53" s="127"/>
      <c r="X53" s="128">
        <f t="shared" ref="X53" si="62">P53/L53*100</f>
        <v>3.1462218640534139</v>
      </c>
    </row>
    <row r="54" spans="1:24" s="38" customFormat="1" ht="57" customHeight="1" x14ac:dyDescent="0.3">
      <c r="A54" s="45"/>
      <c r="B54" s="163" t="s">
        <v>152</v>
      </c>
      <c r="C54" s="203" t="s">
        <v>186</v>
      </c>
      <c r="D54" s="236"/>
      <c r="E54" s="46">
        <f>SUM(F54:H54)</f>
        <v>7654000</v>
      </c>
      <c r="F54" s="72">
        <v>7654000</v>
      </c>
      <c r="G54" s="72"/>
      <c r="H54" s="73">
        <v>0</v>
      </c>
      <c r="I54" s="74">
        <f>SUM(J54:L54)</f>
        <v>26124400</v>
      </c>
      <c r="J54" s="75">
        <v>26124400</v>
      </c>
      <c r="K54" s="75"/>
      <c r="L54" s="76">
        <v>0</v>
      </c>
      <c r="M54" s="74">
        <f>SUM(N54:P54)</f>
        <v>0</v>
      </c>
      <c r="N54" s="75">
        <v>0</v>
      </c>
      <c r="O54" s="75"/>
      <c r="P54" s="129">
        <v>0</v>
      </c>
      <c r="Q54" s="42">
        <f t="shared" si="58"/>
        <v>0</v>
      </c>
      <c r="R54" s="43">
        <f t="shared" si="59"/>
        <v>0</v>
      </c>
      <c r="S54" s="43"/>
      <c r="T54" s="44"/>
      <c r="U54" s="77">
        <f t="shared" si="3"/>
        <v>0</v>
      </c>
      <c r="V54" s="43">
        <f t="shared" si="3"/>
        <v>0</v>
      </c>
      <c r="W54" s="43"/>
      <c r="X54" s="44"/>
    </row>
    <row r="55" spans="1:24" s="38" customFormat="1" ht="18.75" customHeight="1" x14ac:dyDescent="0.3">
      <c r="A55" s="64"/>
      <c r="B55" s="163" t="s">
        <v>150</v>
      </c>
      <c r="C55" s="169" t="s">
        <v>121</v>
      </c>
      <c r="D55" s="236"/>
      <c r="E55" s="46">
        <f t="shared" ref="E55:E57" si="63">SUM(F55:H55)</f>
        <v>476338</v>
      </c>
      <c r="F55" s="72">
        <v>0</v>
      </c>
      <c r="G55" s="72"/>
      <c r="H55" s="73">
        <v>476338</v>
      </c>
      <c r="I55" s="74">
        <f t="shared" ref="I55:I57" si="64">SUM(J55:L55)</f>
        <v>6442648</v>
      </c>
      <c r="J55" s="75">
        <v>0</v>
      </c>
      <c r="K55" s="75"/>
      <c r="L55" s="76">
        <v>6442648</v>
      </c>
      <c r="M55" s="74">
        <f>SUM(N55:P55)</f>
        <v>202700</v>
      </c>
      <c r="N55" s="75">
        <v>0</v>
      </c>
      <c r="O55" s="75"/>
      <c r="P55" s="129">
        <v>202700</v>
      </c>
      <c r="Q55" s="42">
        <f t="shared" si="58"/>
        <v>42.553816827546825</v>
      </c>
      <c r="R55" s="43"/>
      <c r="S55" s="43"/>
      <c r="T55" s="70">
        <f t="shared" ref="T55" si="65">P55/H55*100</f>
        <v>42.553816827546825</v>
      </c>
      <c r="U55" s="77">
        <f t="shared" si="3"/>
        <v>3.1462218640534139</v>
      </c>
      <c r="V55" s="43"/>
      <c r="W55" s="43"/>
      <c r="X55" s="44">
        <f t="shared" si="3"/>
        <v>3.1462218640534139</v>
      </c>
    </row>
    <row r="56" spans="1:24" s="38" customFormat="1" ht="82.5" customHeight="1" x14ac:dyDescent="0.3">
      <c r="A56" s="64"/>
      <c r="B56" s="164" t="s">
        <v>151</v>
      </c>
      <c r="C56" s="84" t="s">
        <v>122</v>
      </c>
      <c r="D56" s="236"/>
      <c r="E56" s="46">
        <f t="shared" si="63"/>
        <v>0</v>
      </c>
      <c r="F56" s="65">
        <v>0</v>
      </c>
      <c r="G56" s="65"/>
      <c r="H56" s="66">
        <v>0</v>
      </c>
      <c r="I56" s="74">
        <f t="shared" si="64"/>
        <v>18033953</v>
      </c>
      <c r="J56" s="67">
        <v>18033953</v>
      </c>
      <c r="K56" s="67"/>
      <c r="L56" s="68">
        <v>0</v>
      </c>
      <c r="M56" s="74">
        <f>SUM(N56:P56)</f>
        <v>0</v>
      </c>
      <c r="N56" s="67">
        <v>0</v>
      </c>
      <c r="O56" s="67"/>
      <c r="P56" s="130">
        <v>0</v>
      </c>
      <c r="Q56" s="111">
        <v>0</v>
      </c>
      <c r="R56" s="112">
        <v>0</v>
      </c>
      <c r="S56" s="43"/>
      <c r="T56" s="44"/>
      <c r="U56" s="83"/>
      <c r="V56" s="81">
        <f t="shared" si="3"/>
        <v>0</v>
      </c>
      <c r="W56" s="81"/>
      <c r="X56" s="82"/>
    </row>
    <row r="57" spans="1:24" s="38" customFormat="1" ht="38.25" customHeight="1" thickBot="1" x14ac:dyDescent="0.35">
      <c r="A57" s="64"/>
      <c r="B57" s="215" t="s">
        <v>153</v>
      </c>
      <c r="C57" s="201" t="s">
        <v>123</v>
      </c>
      <c r="D57" s="237"/>
      <c r="E57" s="93">
        <f t="shared" si="63"/>
        <v>0</v>
      </c>
      <c r="F57" s="85">
        <v>0</v>
      </c>
      <c r="G57" s="85"/>
      <c r="H57" s="86">
        <v>0</v>
      </c>
      <c r="I57" s="122">
        <f t="shared" si="64"/>
        <v>6011351</v>
      </c>
      <c r="J57" s="78">
        <v>6011351</v>
      </c>
      <c r="K57" s="78"/>
      <c r="L57" s="79">
        <v>0</v>
      </c>
      <c r="M57" s="87">
        <f>SUM(N57:P57)</f>
        <v>0</v>
      </c>
      <c r="N57" s="78">
        <v>0</v>
      </c>
      <c r="O57" s="78"/>
      <c r="P57" s="131">
        <v>0</v>
      </c>
      <c r="Q57" s="139">
        <v>0</v>
      </c>
      <c r="R57" s="140">
        <v>0</v>
      </c>
      <c r="S57" s="99"/>
      <c r="T57" s="100"/>
      <c r="U57" s="71"/>
      <c r="V57" s="69">
        <f t="shared" si="3"/>
        <v>0</v>
      </c>
      <c r="W57" s="69"/>
      <c r="X57" s="70"/>
    </row>
    <row r="58" spans="1:24" s="38" customFormat="1" x14ac:dyDescent="0.3">
      <c r="A58" s="246" t="s">
        <v>45</v>
      </c>
      <c r="B58" s="301"/>
      <c r="C58" s="248" t="s">
        <v>23</v>
      </c>
      <c r="D58" s="249"/>
      <c r="E58" s="300">
        <f>E59+E65</f>
        <v>12000249</v>
      </c>
      <c r="F58" s="252">
        <f t="shared" ref="F58:H58" si="66">F59+F65</f>
        <v>504000</v>
      </c>
      <c r="G58" s="252"/>
      <c r="H58" s="281">
        <f t="shared" si="66"/>
        <v>11496249</v>
      </c>
      <c r="I58" s="300">
        <f>I59+I65</f>
        <v>68534810</v>
      </c>
      <c r="J58" s="252">
        <f t="shared" ref="J58" si="67">J59+J65</f>
        <v>6064700</v>
      </c>
      <c r="K58" s="252"/>
      <c r="L58" s="281">
        <f t="shared" ref="L58" si="68">L59+L65</f>
        <v>62470110</v>
      </c>
      <c r="M58" s="300">
        <f>M59+M65</f>
        <v>9295708.3399999999</v>
      </c>
      <c r="N58" s="252">
        <f t="shared" ref="N58" si="69">N59+N65</f>
        <v>294000</v>
      </c>
      <c r="O58" s="252"/>
      <c r="P58" s="281">
        <f t="shared" ref="P58" si="70">P59+P65</f>
        <v>9001708.3399999999</v>
      </c>
      <c r="Q58" s="253">
        <f t="shared" ref="Q58" si="71">M58/E58*100</f>
        <v>77.462628817118713</v>
      </c>
      <c r="R58" s="254">
        <f t="shared" ref="R58" si="72">N58/F58*100</f>
        <v>58.333333333333336</v>
      </c>
      <c r="S58" s="254"/>
      <c r="T58" s="255">
        <f t="shared" ref="T58" si="73">P58/H58*100</f>
        <v>78.301264525498709</v>
      </c>
      <c r="U58" s="265">
        <f t="shared" ref="U58:U61" si="74">Q58/I58*100</f>
        <v>1.1302669230004243E-4</v>
      </c>
      <c r="V58" s="254">
        <f t="shared" ref="V58:V59" si="75">R58/J58*100</f>
        <v>9.618502701425188E-4</v>
      </c>
      <c r="W58" s="254"/>
      <c r="X58" s="255">
        <f t="shared" ref="X58:X61" si="76">T58/L58*100</f>
        <v>1.2534196678299224E-4</v>
      </c>
    </row>
    <row r="59" spans="1:24" s="113" customFormat="1" ht="39" x14ac:dyDescent="0.35">
      <c r="A59" s="133" t="s">
        <v>46</v>
      </c>
      <c r="B59" s="157"/>
      <c r="C59" s="205" t="s">
        <v>128</v>
      </c>
      <c r="D59" s="302" t="s">
        <v>3</v>
      </c>
      <c r="E59" s="287">
        <f>F59+G59+H59</f>
        <v>11966249</v>
      </c>
      <c r="F59" s="288">
        <f>F60+F61+F62+F63+F64</f>
        <v>504000</v>
      </c>
      <c r="G59" s="288"/>
      <c r="H59" s="288">
        <f t="shared" ref="H59" si="77">H60+H61+H62+H63+H64</f>
        <v>11462249</v>
      </c>
      <c r="I59" s="287">
        <f>J59+K59+L59</f>
        <v>68466810</v>
      </c>
      <c r="J59" s="288">
        <f>J60+J61+J62+J63+J64</f>
        <v>6064700</v>
      </c>
      <c r="K59" s="288"/>
      <c r="L59" s="288">
        <f t="shared" ref="L59" si="78">L60+L61+L62+L63+L64</f>
        <v>62402110</v>
      </c>
      <c r="M59" s="287">
        <f>N59+O59+P59</f>
        <v>9269708.3399999999</v>
      </c>
      <c r="N59" s="288">
        <f>N60+N61+N62+N63+N64</f>
        <v>294000</v>
      </c>
      <c r="O59" s="288"/>
      <c r="P59" s="288">
        <f t="shared" ref="P59" si="79">P60+P61+P62+P63+P64</f>
        <v>8975708.3399999999</v>
      </c>
      <c r="Q59" s="126">
        <f t="shared" si="7"/>
        <v>77.465447526622583</v>
      </c>
      <c r="R59" s="127">
        <f t="shared" si="7"/>
        <v>58.333333333333336</v>
      </c>
      <c r="S59" s="127"/>
      <c r="T59" s="128">
        <f t="shared" si="32"/>
        <v>78.306694785639365</v>
      </c>
      <c r="U59" s="126">
        <f t="shared" si="74"/>
        <v>1.1314306527005214E-4</v>
      </c>
      <c r="V59" s="127">
        <f t="shared" si="75"/>
        <v>9.618502701425188E-4</v>
      </c>
      <c r="W59" s="127"/>
      <c r="X59" s="128">
        <f t="shared" si="76"/>
        <v>1.2548725481500444E-4</v>
      </c>
    </row>
    <row r="60" spans="1:24" s="38" customFormat="1" ht="38.25" customHeight="1" x14ac:dyDescent="0.3">
      <c r="A60" s="88"/>
      <c r="B60" s="160" t="s">
        <v>154</v>
      </c>
      <c r="C60" s="206" t="s">
        <v>19</v>
      </c>
      <c r="D60" s="89"/>
      <c r="E60" s="46">
        <f t="shared" ref="E60:E64" si="80">F60+G60+H60</f>
        <v>8593449</v>
      </c>
      <c r="F60" s="72">
        <v>0</v>
      </c>
      <c r="G60" s="72"/>
      <c r="H60" s="76">
        <v>8593449</v>
      </c>
      <c r="I60" s="90">
        <f>SUM(J60:L60)</f>
        <v>43213051</v>
      </c>
      <c r="J60" s="91">
        <v>0</v>
      </c>
      <c r="K60" s="91"/>
      <c r="L60" s="196">
        <v>43213051</v>
      </c>
      <c r="M60" s="46">
        <f t="shared" ref="M60:M64" si="81">N60+O60+P60</f>
        <v>6743103.5199999996</v>
      </c>
      <c r="N60" s="90">
        <v>0</v>
      </c>
      <c r="O60" s="91"/>
      <c r="P60" s="92">
        <v>6743103.5199999996</v>
      </c>
      <c r="Q60" s="42">
        <f t="shared" ref="Q60:Q64" si="82">M60/E60*100</f>
        <v>78.467952972083737</v>
      </c>
      <c r="R60" s="43"/>
      <c r="S60" s="43"/>
      <c r="T60" s="44">
        <f t="shared" ref="T60:T66" si="83">P60/H60*100</f>
        <v>78.467952972083737</v>
      </c>
      <c r="U60" s="42">
        <f t="shared" si="74"/>
        <v>1.8158392234809742E-4</v>
      </c>
      <c r="V60" s="43">
        <v>0</v>
      </c>
      <c r="W60" s="43"/>
      <c r="X60" s="44">
        <f t="shared" si="76"/>
        <v>1.8158392234809742E-4</v>
      </c>
    </row>
    <row r="61" spans="1:24" s="38" customFormat="1" ht="21" customHeight="1" x14ac:dyDescent="0.3">
      <c r="A61" s="88"/>
      <c r="B61" s="160" t="s">
        <v>155</v>
      </c>
      <c r="C61" s="206" t="s">
        <v>125</v>
      </c>
      <c r="D61" s="89"/>
      <c r="E61" s="46">
        <f t="shared" si="80"/>
        <v>161000</v>
      </c>
      <c r="F61" s="72">
        <v>0</v>
      </c>
      <c r="G61" s="72"/>
      <c r="H61" s="76">
        <v>161000</v>
      </c>
      <c r="I61" s="90">
        <f t="shared" ref="I61:I64" si="84">SUM(J61:L61)</f>
        <v>1708959</v>
      </c>
      <c r="J61" s="91">
        <v>0</v>
      </c>
      <c r="K61" s="91"/>
      <c r="L61" s="196">
        <v>1708959</v>
      </c>
      <c r="M61" s="46">
        <f t="shared" si="81"/>
        <v>106250</v>
      </c>
      <c r="N61" s="90">
        <v>0</v>
      </c>
      <c r="O61" s="91"/>
      <c r="P61" s="92">
        <v>106250</v>
      </c>
      <c r="Q61" s="42">
        <f t="shared" si="82"/>
        <v>65.993788819875775</v>
      </c>
      <c r="R61" s="43"/>
      <c r="S61" s="43"/>
      <c r="T61" s="44">
        <f t="shared" si="83"/>
        <v>65.993788819875775</v>
      </c>
      <c r="U61" s="42">
        <f t="shared" si="74"/>
        <v>3.861636751956938E-3</v>
      </c>
      <c r="V61" s="43">
        <v>0</v>
      </c>
      <c r="W61" s="43"/>
      <c r="X61" s="44">
        <f t="shared" si="76"/>
        <v>3.861636751956938E-3</v>
      </c>
    </row>
    <row r="62" spans="1:24" s="38" customFormat="1" ht="56.25" x14ac:dyDescent="0.3">
      <c r="A62" s="88"/>
      <c r="B62" s="160" t="s">
        <v>157</v>
      </c>
      <c r="C62" s="206" t="s">
        <v>126</v>
      </c>
      <c r="D62" s="89"/>
      <c r="E62" s="46">
        <f t="shared" si="80"/>
        <v>0</v>
      </c>
      <c r="F62" s="75">
        <v>0</v>
      </c>
      <c r="G62" s="72"/>
      <c r="H62" s="76">
        <v>0</v>
      </c>
      <c r="I62" s="90">
        <f t="shared" si="84"/>
        <v>137000</v>
      </c>
      <c r="J62" s="43">
        <v>137000</v>
      </c>
      <c r="K62" s="91"/>
      <c r="L62" s="196">
        <v>0</v>
      </c>
      <c r="M62" s="46">
        <f t="shared" si="81"/>
        <v>0</v>
      </c>
      <c r="N62" s="90">
        <v>0</v>
      </c>
      <c r="O62" s="91"/>
      <c r="P62" s="92"/>
      <c r="Q62" s="42">
        <v>0</v>
      </c>
      <c r="R62" s="43">
        <v>0</v>
      </c>
      <c r="S62" s="43"/>
      <c r="T62" s="44"/>
      <c r="U62" s="42">
        <v>0</v>
      </c>
      <c r="V62" s="43">
        <v>0</v>
      </c>
      <c r="W62" s="43"/>
      <c r="X62" s="44"/>
    </row>
    <row r="63" spans="1:24" s="38" customFormat="1" ht="40.5" customHeight="1" x14ac:dyDescent="0.3">
      <c r="A63" s="88"/>
      <c r="B63" s="160" t="s">
        <v>156</v>
      </c>
      <c r="C63" s="206" t="s">
        <v>187</v>
      </c>
      <c r="D63" s="89"/>
      <c r="E63" s="46">
        <f t="shared" si="80"/>
        <v>504000</v>
      </c>
      <c r="F63" s="75">
        <v>504000</v>
      </c>
      <c r="G63" s="72"/>
      <c r="H63" s="76">
        <v>0</v>
      </c>
      <c r="I63" s="90">
        <f t="shared" si="84"/>
        <v>5927700</v>
      </c>
      <c r="J63" s="43">
        <v>5927700</v>
      </c>
      <c r="K63" s="91"/>
      <c r="L63" s="196">
        <v>0</v>
      </c>
      <c r="M63" s="46">
        <f t="shared" si="81"/>
        <v>294000</v>
      </c>
      <c r="N63" s="90">
        <v>294000</v>
      </c>
      <c r="O63" s="91"/>
      <c r="P63" s="92"/>
      <c r="Q63" s="42">
        <f t="shared" si="82"/>
        <v>58.333333333333336</v>
      </c>
      <c r="R63" s="43">
        <f t="shared" ref="R63" si="85">N63/F63*100</f>
        <v>58.333333333333336</v>
      </c>
      <c r="S63" s="43"/>
      <c r="T63" s="44"/>
      <c r="U63" s="42">
        <f t="shared" ref="U63:U64" si="86">Q63/I63*100</f>
        <v>9.8408039093296441E-4</v>
      </c>
      <c r="V63" s="43">
        <f t="shared" ref="V63" si="87">R63/J63*100</f>
        <v>9.8408039093296441E-4</v>
      </c>
      <c r="W63" s="43"/>
      <c r="X63" s="44"/>
    </row>
    <row r="64" spans="1:24" s="38" customFormat="1" ht="22.5" customHeight="1" x14ac:dyDescent="0.3">
      <c r="A64" s="45"/>
      <c r="B64" s="159" t="s">
        <v>158</v>
      </c>
      <c r="C64" s="206" t="s">
        <v>127</v>
      </c>
      <c r="D64" s="170"/>
      <c r="E64" s="46">
        <f t="shared" si="80"/>
        <v>2707800</v>
      </c>
      <c r="F64" s="72">
        <v>0</v>
      </c>
      <c r="G64" s="72"/>
      <c r="H64" s="76">
        <v>2707800</v>
      </c>
      <c r="I64" s="171">
        <f t="shared" si="84"/>
        <v>17480100</v>
      </c>
      <c r="J64" s="75">
        <v>0</v>
      </c>
      <c r="K64" s="75"/>
      <c r="L64" s="196">
        <v>17480100</v>
      </c>
      <c r="M64" s="46">
        <f t="shared" si="81"/>
        <v>2126354.8199999998</v>
      </c>
      <c r="N64" s="171">
        <v>0</v>
      </c>
      <c r="O64" s="75"/>
      <c r="P64" s="129">
        <v>2126354.8199999998</v>
      </c>
      <c r="Q64" s="42">
        <f t="shared" si="82"/>
        <v>78.527026368269432</v>
      </c>
      <c r="R64" s="43"/>
      <c r="S64" s="43"/>
      <c r="T64" s="44">
        <f t="shared" si="83"/>
        <v>78.527026368269432</v>
      </c>
      <c r="U64" s="42">
        <f t="shared" si="86"/>
        <v>4.4923671127893684E-4</v>
      </c>
      <c r="V64" s="43">
        <v>0</v>
      </c>
      <c r="W64" s="43"/>
      <c r="X64" s="44">
        <f t="shared" ref="X64" si="88">T64/L64*100</f>
        <v>4.4923671127893684E-4</v>
      </c>
    </row>
    <row r="65" spans="1:24" s="113" customFormat="1" ht="78" customHeight="1" x14ac:dyDescent="0.35">
      <c r="A65" s="133" t="s">
        <v>94</v>
      </c>
      <c r="B65" s="157"/>
      <c r="C65" s="205" t="s">
        <v>112</v>
      </c>
      <c r="D65" s="302" t="s">
        <v>3</v>
      </c>
      <c r="E65" s="287">
        <f>E66</f>
        <v>34000</v>
      </c>
      <c r="F65" s="288"/>
      <c r="G65" s="288"/>
      <c r="H65" s="289">
        <f t="shared" ref="H65" si="89">H66</f>
        <v>34000</v>
      </c>
      <c r="I65" s="287">
        <f>I66</f>
        <v>68000</v>
      </c>
      <c r="J65" s="288"/>
      <c r="K65" s="288"/>
      <c r="L65" s="303">
        <f t="shared" ref="L65" si="90">L66</f>
        <v>68000</v>
      </c>
      <c r="M65" s="287">
        <f>M66</f>
        <v>26000</v>
      </c>
      <c r="N65" s="288"/>
      <c r="O65" s="288"/>
      <c r="P65" s="289">
        <f t="shared" ref="P65" si="91">P66</f>
        <v>26000</v>
      </c>
      <c r="Q65" s="126">
        <f t="shared" ref="Q65:Q66" si="92">M65/E65*100</f>
        <v>76.470588235294116</v>
      </c>
      <c r="R65" s="127"/>
      <c r="S65" s="127"/>
      <c r="T65" s="144">
        <f t="shared" si="83"/>
        <v>76.470588235294116</v>
      </c>
      <c r="U65" s="155">
        <f t="shared" si="3"/>
        <v>38.235294117647058</v>
      </c>
      <c r="V65" s="127"/>
      <c r="W65" s="127"/>
      <c r="X65" s="128">
        <f t="shared" si="3"/>
        <v>38.235294117647058</v>
      </c>
    </row>
    <row r="66" spans="1:24" s="38" customFormat="1" ht="18.75" customHeight="1" thickBot="1" x14ac:dyDescent="0.35">
      <c r="A66" s="59"/>
      <c r="B66" s="162" t="s">
        <v>162</v>
      </c>
      <c r="C66" s="207" t="s">
        <v>125</v>
      </c>
      <c r="D66" s="134"/>
      <c r="E66" s="49">
        <f t="shared" ref="E66" si="93">F66+G66+H66</f>
        <v>34000</v>
      </c>
      <c r="F66" s="60"/>
      <c r="G66" s="60"/>
      <c r="H66" s="95">
        <v>34000</v>
      </c>
      <c r="I66" s="172">
        <f t="shared" ref="I66" si="94">SUM(J66:L66)</f>
        <v>68000</v>
      </c>
      <c r="J66" s="96"/>
      <c r="K66" s="96"/>
      <c r="L66" s="208">
        <v>68000</v>
      </c>
      <c r="M66" s="55">
        <f t="shared" ref="M66" si="95">SUM(N66:P66)</f>
        <v>26000</v>
      </c>
      <c r="N66" s="96"/>
      <c r="O66" s="96"/>
      <c r="P66" s="63">
        <v>26000</v>
      </c>
      <c r="Q66" s="50">
        <f t="shared" si="92"/>
        <v>76.470588235294116</v>
      </c>
      <c r="R66" s="51"/>
      <c r="S66" s="51"/>
      <c r="T66" s="44">
        <f t="shared" si="83"/>
        <v>76.470588235294116</v>
      </c>
      <c r="U66" s="83">
        <f t="shared" ref="U66" si="96">M66/I66*100</f>
        <v>38.235294117647058</v>
      </c>
      <c r="V66" s="81"/>
      <c r="W66" s="81"/>
      <c r="X66" s="82">
        <f t="shared" ref="X66" si="97">P66/L66*100</f>
        <v>38.235294117647058</v>
      </c>
    </row>
    <row r="67" spans="1:24" s="38" customFormat="1" ht="37.5" x14ac:dyDescent="0.3">
      <c r="A67" s="246" t="s">
        <v>47</v>
      </c>
      <c r="B67" s="301"/>
      <c r="C67" s="248" t="s">
        <v>101</v>
      </c>
      <c r="D67" s="304"/>
      <c r="E67" s="250">
        <f>E68+E70</f>
        <v>30202321</v>
      </c>
      <c r="F67" s="251"/>
      <c r="G67" s="251"/>
      <c r="H67" s="281">
        <f t="shared" ref="H67:L67" si="98">H68+H70</f>
        <v>30202321</v>
      </c>
      <c r="I67" s="250">
        <f t="shared" si="98"/>
        <v>128194508</v>
      </c>
      <c r="J67" s="251"/>
      <c r="K67" s="251"/>
      <c r="L67" s="281">
        <f t="shared" si="98"/>
        <v>128194508</v>
      </c>
      <c r="M67" s="250">
        <f>M68+M70</f>
        <v>27591407.189999998</v>
      </c>
      <c r="N67" s="251"/>
      <c r="O67" s="251"/>
      <c r="P67" s="281">
        <f t="shared" ref="P67" si="99">P68+P70</f>
        <v>27591407.189999998</v>
      </c>
      <c r="Q67" s="253">
        <f t="shared" si="7"/>
        <v>91.355254419022955</v>
      </c>
      <c r="R67" s="254"/>
      <c r="S67" s="254"/>
      <c r="T67" s="255">
        <f t="shared" si="32"/>
        <v>91.355254419022955</v>
      </c>
      <c r="U67" s="253">
        <f t="shared" si="3"/>
        <v>21.523080528535587</v>
      </c>
      <c r="V67" s="254"/>
      <c r="W67" s="254"/>
      <c r="X67" s="255">
        <f t="shared" si="3"/>
        <v>21.523080528535587</v>
      </c>
    </row>
    <row r="68" spans="1:24" s="113" customFormat="1" ht="58.5" x14ac:dyDescent="0.35">
      <c r="A68" s="106" t="s">
        <v>48</v>
      </c>
      <c r="B68" s="158"/>
      <c r="C68" s="209" t="s">
        <v>132</v>
      </c>
      <c r="D68" s="148" t="s">
        <v>3</v>
      </c>
      <c r="E68" s="149">
        <f>SUM(F68:H68)</f>
        <v>12681281</v>
      </c>
      <c r="F68" s="150"/>
      <c r="G68" s="150"/>
      <c r="H68" s="151">
        <f>H69</f>
        <v>12681281</v>
      </c>
      <c r="I68" s="108">
        <f>SUM(J68:L68)</f>
        <v>58997985</v>
      </c>
      <c r="J68" s="109"/>
      <c r="K68" s="109"/>
      <c r="L68" s="110">
        <f>L69</f>
        <v>58997985</v>
      </c>
      <c r="M68" s="108">
        <f>N68+P68</f>
        <v>12273214.09</v>
      </c>
      <c r="N68" s="109"/>
      <c r="O68" s="109"/>
      <c r="P68" s="110">
        <f>P69</f>
        <v>12273214.09</v>
      </c>
      <c r="Q68" s="142">
        <f t="shared" si="7"/>
        <v>96.782131789367327</v>
      </c>
      <c r="R68" s="143"/>
      <c r="S68" s="143"/>
      <c r="T68" s="144">
        <f t="shared" si="32"/>
        <v>96.782131789367327</v>
      </c>
      <c r="U68" s="142">
        <f t="shared" si="3"/>
        <v>20.802768247085048</v>
      </c>
      <c r="V68" s="143"/>
      <c r="W68" s="143"/>
      <c r="X68" s="144">
        <f t="shared" si="3"/>
        <v>20.802768247085048</v>
      </c>
    </row>
    <row r="69" spans="1:24" s="37" customFormat="1" ht="24" customHeight="1" x14ac:dyDescent="0.3">
      <c r="A69" s="88"/>
      <c r="B69" s="160" t="s">
        <v>159</v>
      </c>
      <c r="C69" s="210" t="s">
        <v>22</v>
      </c>
      <c r="D69" s="97"/>
      <c r="E69" s="46">
        <f>SUM(F69:H69)</f>
        <v>12681281</v>
      </c>
      <c r="F69" s="72"/>
      <c r="G69" s="72"/>
      <c r="H69" s="73">
        <v>12681281</v>
      </c>
      <c r="I69" s="74">
        <f>SUM(J69:L69)</f>
        <v>58997985</v>
      </c>
      <c r="J69" s="75"/>
      <c r="K69" s="75"/>
      <c r="L69" s="76">
        <v>58997985</v>
      </c>
      <c r="M69" s="74">
        <f>N69+P69</f>
        <v>12273214.09</v>
      </c>
      <c r="N69" s="75"/>
      <c r="O69" s="75"/>
      <c r="P69" s="76">
        <v>12273214.09</v>
      </c>
      <c r="Q69" s="42">
        <f t="shared" ref="Q69" si="100">M69/E69*100</f>
        <v>96.782131789367327</v>
      </c>
      <c r="R69" s="43"/>
      <c r="S69" s="43"/>
      <c r="T69" s="44">
        <f t="shared" ref="T69" si="101">P69/H69*100</f>
        <v>96.782131789367327</v>
      </c>
      <c r="U69" s="42">
        <f t="shared" ref="U69:U71" si="102">M69/I69*100</f>
        <v>20.802768247085048</v>
      </c>
      <c r="V69" s="43"/>
      <c r="W69" s="43"/>
      <c r="X69" s="44">
        <f t="shared" ref="X69:X71" si="103">P69/L69*100</f>
        <v>20.802768247085048</v>
      </c>
    </row>
    <row r="70" spans="1:24" s="113" customFormat="1" ht="39" x14ac:dyDescent="0.35">
      <c r="A70" s="106" t="s">
        <v>74</v>
      </c>
      <c r="B70" s="158"/>
      <c r="C70" s="209" t="s">
        <v>133</v>
      </c>
      <c r="D70" s="148" t="s">
        <v>3</v>
      </c>
      <c r="E70" s="149">
        <f>SUM(F70:H70)</f>
        <v>17521040</v>
      </c>
      <c r="F70" s="150"/>
      <c r="G70" s="150"/>
      <c r="H70" s="151">
        <f>H71</f>
        <v>17521040</v>
      </c>
      <c r="I70" s="108">
        <f>SUM(J70:L70)</f>
        <v>69196523</v>
      </c>
      <c r="J70" s="109"/>
      <c r="K70" s="109"/>
      <c r="L70" s="110">
        <f>L71</f>
        <v>69196523</v>
      </c>
      <c r="M70" s="108">
        <f>M71</f>
        <v>15318193.1</v>
      </c>
      <c r="N70" s="109"/>
      <c r="O70" s="109"/>
      <c r="P70" s="110">
        <f>P71</f>
        <v>15318193.1</v>
      </c>
      <c r="Q70" s="142">
        <f t="shared" si="7"/>
        <v>87.427419262783488</v>
      </c>
      <c r="R70" s="143"/>
      <c r="S70" s="143"/>
      <c r="T70" s="144">
        <f t="shared" si="32"/>
        <v>87.427419262783488</v>
      </c>
      <c r="U70" s="142">
        <f t="shared" si="102"/>
        <v>22.137229496343338</v>
      </c>
      <c r="V70" s="143"/>
      <c r="W70" s="143"/>
      <c r="X70" s="144">
        <f t="shared" si="103"/>
        <v>22.137229496343338</v>
      </c>
    </row>
    <row r="71" spans="1:24" s="37" customFormat="1" ht="39" customHeight="1" thickBot="1" x14ac:dyDescent="0.35">
      <c r="A71" s="59"/>
      <c r="B71" s="162" t="s">
        <v>160</v>
      </c>
      <c r="C71" s="200" t="s">
        <v>19</v>
      </c>
      <c r="D71" s="173"/>
      <c r="E71" s="49">
        <f>SUM(F71:H71)</f>
        <v>17521040</v>
      </c>
      <c r="F71" s="53"/>
      <c r="G71" s="53"/>
      <c r="H71" s="54">
        <v>17521040</v>
      </c>
      <c r="I71" s="55">
        <f>SUM(J71:L71)</f>
        <v>69196523</v>
      </c>
      <c r="J71" s="56"/>
      <c r="K71" s="56"/>
      <c r="L71" s="57">
        <v>69196523</v>
      </c>
      <c r="M71" s="55">
        <f>N71+P71</f>
        <v>15318193.1</v>
      </c>
      <c r="N71" s="56"/>
      <c r="O71" s="56"/>
      <c r="P71" s="57">
        <v>15318193.1</v>
      </c>
      <c r="Q71" s="50">
        <f t="shared" ref="Q71" si="104">M71/E71*100</f>
        <v>87.427419262783488</v>
      </c>
      <c r="R71" s="51"/>
      <c r="S71" s="51"/>
      <c r="T71" s="52">
        <f t="shared" ref="T71" si="105">P71/H71*100</f>
        <v>87.427419262783488</v>
      </c>
      <c r="U71" s="50">
        <f t="shared" si="102"/>
        <v>22.137229496343338</v>
      </c>
      <c r="V71" s="51"/>
      <c r="W71" s="51"/>
      <c r="X71" s="52">
        <f t="shared" si="103"/>
        <v>22.137229496343338</v>
      </c>
    </row>
    <row r="72" spans="1:24" s="38" customFormat="1" ht="37.5" x14ac:dyDescent="0.3">
      <c r="A72" s="256" t="s">
        <v>107</v>
      </c>
      <c r="B72" s="305"/>
      <c r="C72" s="306" t="s">
        <v>105</v>
      </c>
      <c r="D72" s="257"/>
      <c r="E72" s="258">
        <f t="shared" ref="E72:P72" si="106">E73</f>
        <v>30000</v>
      </c>
      <c r="F72" s="259"/>
      <c r="G72" s="259"/>
      <c r="H72" s="260">
        <f t="shared" si="106"/>
        <v>30000</v>
      </c>
      <c r="I72" s="258">
        <f t="shared" si="106"/>
        <v>55000</v>
      </c>
      <c r="J72" s="259"/>
      <c r="K72" s="259"/>
      <c r="L72" s="260">
        <f t="shared" si="106"/>
        <v>55000</v>
      </c>
      <c r="M72" s="258">
        <f t="shared" si="106"/>
        <v>0</v>
      </c>
      <c r="N72" s="259"/>
      <c r="O72" s="259"/>
      <c r="P72" s="260">
        <f t="shared" si="106"/>
        <v>0</v>
      </c>
      <c r="Q72" s="261">
        <f t="shared" ref="Q72" si="107">M72/E72*100</f>
        <v>0</v>
      </c>
      <c r="R72" s="262"/>
      <c r="S72" s="262"/>
      <c r="T72" s="263">
        <f t="shared" ref="T72" si="108">P72/H72*100</f>
        <v>0</v>
      </c>
      <c r="U72" s="261">
        <f t="shared" si="3"/>
        <v>0</v>
      </c>
      <c r="V72" s="262"/>
      <c r="W72" s="262"/>
      <c r="X72" s="263">
        <f t="shared" si="3"/>
        <v>0</v>
      </c>
    </row>
    <row r="73" spans="1:24" s="113" customFormat="1" ht="57.75" customHeight="1" x14ac:dyDescent="0.35">
      <c r="A73" s="106" t="s">
        <v>108</v>
      </c>
      <c r="B73" s="158"/>
      <c r="C73" s="309" t="s">
        <v>106</v>
      </c>
      <c r="D73" s="141" t="s">
        <v>3</v>
      </c>
      <c r="E73" s="149">
        <f t="shared" ref="E73:P73" si="109">E74</f>
        <v>30000</v>
      </c>
      <c r="F73" s="150"/>
      <c r="G73" s="150"/>
      <c r="H73" s="151">
        <f t="shared" si="109"/>
        <v>30000</v>
      </c>
      <c r="I73" s="149">
        <f t="shared" si="109"/>
        <v>55000</v>
      </c>
      <c r="J73" s="150"/>
      <c r="K73" s="150"/>
      <c r="L73" s="151">
        <f t="shared" si="109"/>
        <v>55000</v>
      </c>
      <c r="M73" s="149">
        <f t="shared" si="109"/>
        <v>0</v>
      </c>
      <c r="N73" s="150"/>
      <c r="O73" s="150"/>
      <c r="P73" s="151">
        <f t="shared" si="109"/>
        <v>0</v>
      </c>
      <c r="Q73" s="142">
        <f t="shared" ref="Q73:Q74" si="110">M73/E73*100</f>
        <v>0</v>
      </c>
      <c r="R73" s="143"/>
      <c r="S73" s="143"/>
      <c r="T73" s="144">
        <f t="shared" ref="T73:T74" si="111">P73/H73*100</f>
        <v>0</v>
      </c>
      <c r="U73" s="142">
        <f t="shared" si="3"/>
        <v>0</v>
      </c>
      <c r="V73" s="143"/>
      <c r="W73" s="143"/>
      <c r="X73" s="144">
        <f t="shared" si="3"/>
        <v>0</v>
      </c>
    </row>
    <row r="74" spans="1:24" ht="19.5" thickBot="1" x14ac:dyDescent="0.35">
      <c r="A74" s="47"/>
      <c r="B74" s="161" t="s">
        <v>161</v>
      </c>
      <c r="C74" s="123" t="s">
        <v>60</v>
      </c>
      <c r="D74" s="124"/>
      <c r="E74" s="49">
        <f>SUM(F74:H74)</f>
        <v>30000</v>
      </c>
      <c r="F74" s="53"/>
      <c r="G74" s="53"/>
      <c r="H74" s="54">
        <v>30000</v>
      </c>
      <c r="I74" s="55">
        <f>SUM(J74:L74)</f>
        <v>55000</v>
      </c>
      <c r="J74" s="56"/>
      <c r="K74" s="56"/>
      <c r="L74" s="57">
        <v>55000</v>
      </c>
      <c r="M74" s="55">
        <f>SUM(N74:P74)</f>
        <v>0</v>
      </c>
      <c r="N74" s="56"/>
      <c r="O74" s="56"/>
      <c r="P74" s="57">
        <v>0</v>
      </c>
      <c r="Q74" s="50">
        <f t="shared" si="110"/>
        <v>0</v>
      </c>
      <c r="R74" s="51"/>
      <c r="S74" s="51"/>
      <c r="T74" s="52">
        <f t="shared" si="111"/>
        <v>0</v>
      </c>
      <c r="U74" s="50">
        <f t="shared" ref="U74" si="112">M74/I74*100</f>
        <v>0</v>
      </c>
      <c r="V74" s="51"/>
      <c r="W74" s="51"/>
      <c r="X74" s="52">
        <f t="shared" ref="X74" si="113">P74/L74*100</f>
        <v>0</v>
      </c>
    </row>
    <row r="78" spans="1:24" x14ac:dyDescent="0.3">
      <c r="I78" s="174"/>
    </row>
  </sheetData>
  <mergeCells count="10">
    <mergeCell ref="A1:X1"/>
    <mergeCell ref="A5:X5"/>
    <mergeCell ref="C6:D6"/>
    <mergeCell ref="A2:A3"/>
    <mergeCell ref="D2:D3"/>
    <mergeCell ref="E2:H2"/>
    <mergeCell ref="I2:L2"/>
    <mergeCell ref="M2:P2"/>
    <mergeCell ref="Q2:T2"/>
    <mergeCell ref="U2:X2"/>
  </mergeCells>
  <pageMargins left="0.25" right="0.25" top="0.75" bottom="0.75" header="0.3" footer="0.3"/>
  <pageSetup paperSize="9" scale="33" orientation="landscape" r:id="rId1"/>
  <rowBreaks count="2" manualBreakCount="2">
    <brk id="25" max="32" man="1"/>
    <brk id="5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ведомственная</vt:lpstr>
      <vt:lpstr>АИП</vt:lpstr>
      <vt:lpstr>31.03.2022</vt:lpstr>
      <vt:lpstr>'31.03.2022'!Область_печати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Анастасия Юрьевна Труханова</cp:lastModifiedBy>
  <cp:lastPrinted>2022-04-13T09:14:43Z</cp:lastPrinted>
  <dcterms:created xsi:type="dcterms:W3CDTF">2012-05-22T08:33:39Z</dcterms:created>
  <dcterms:modified xsi:type="dcterms:W3CDTF">2022-04-21T03:28:43Z</dcterms:modified>
</cp:coreProperties>
</file>