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апрель\На сайт (второе изменение)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'!$39:$39,'Приложение №1  '!$43:$43,'Приложение №1  '!$46:$50,'Приложение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'!$A$1:$B$85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'!$39:$39,'Приложение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'!$A$1:$B$85</definedName>
    <definedName name="Z_D98D50BE_849C_46DA_8784_1BBDD0B23E96_.wvu.Rows" localSheetId="0" hidden="1">'Приложение №1  '!#REF!,'Приложение №1  '!#REF!,'Приложение №1  '!$39:$39,'Приложение №1  '!$43:$43,'Приложение №1  '!$46:$50,'Приложение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2" l="1"/>
  <c r="C73" i="2"/>
  <c r="C72" i="2"/>
  <c r="C71" i="2"/>
  <c r="C67" i="2"/>
  <c r="C63" i="2"/>
  <c r="C62" i="2"/>
  <c r="C60" i="2"/>
  <c r="C59" i="2"/>
  <c r="C56" i="2"/>
  <c r="C49" i="2"/>
  <c r="C42" i="2"/>
  <c r="C24" i="2" s="1"/>
  <c r="C38" i="2"/>
  <c r="C37" i="2"/>
  <c r="C36" i="2"/>
  <c r="C35" i="2"/>
  <c r="C33" i="2"/>
  <c r="C25" i="2"/>
  <c r="C21" i="2"/>
  <c r="C18" i="2"/>
  <c r="C15" i="2"/>
  <c r="C13" i="2"/>
  <c r="C9" i="2"/>
  <c r="C6" i="2" s="1"/>
  <c r="C7" i="2"/>
  <c r="C5" i="2" l="1"/>
  <c r="C78" i="2" s="1"/>
  <c r="F76" i="2"/>
  <c r="F72" i="2" s="1"/>
  <c r="F71" i="2" s="1"/>
  <c r="F73" i="2"/>
  <c r="F67" i="2"/>
  <c r="F62" i="2"/>
  <c r="F60" i="2"/>
  <c r="F59" i="2"/>
  <c r="F56" i="2"/>
  <c r="F49" i="2"/>
  <c r="F42" i="2" s="1"/>
  <c r="F38" i="2"/>
  <c r="F35" i="2"/>
  <c r="F36" i="2"/>
  <c r="F33" i="2"/>
  <c r="F25" i="2"/>
  <c r="F21" i="2"/>
  <c r="F18" i="2"/>
  <c r="F15" i="2"/>
  <c r="F13" i="2" s="1"/>
  <c r="F6" i="2" s="1"/>
  <c r="F9" i="2"/>
  <c r="F7" i="2"/>
  <c r="F24" i="2" l="1"/>
  <c r="F5" i="2" s="1"/>
  <c r="F78" i="2" s="1"/>
  <c r="D78" i="2" l="1"/>
  <c r="E50" i="2" l="1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 l="1"/>
  <c r="D24" i="2"/>
  <c r="D67" i="2" l="1"/>
  <c r="E68" i="2" l="1"/>
  <c r="E69" i="2"/>
  <c r="D68" i="2"/>
  <c r="D69" i="2"/>
  <c r="D70" i="2"/>
  <c r="E73" i="2" l="1"/>
  <c r="E74" i="2"/>
  <c r="E75" i="2"/>
  <c r="E76" i="2"/>
  <c r="E71" i="2"/>
  <c r="E72" i="2" l="1"/>
  <c r="E5" i="2" l="1"/>
  <c r="D5" i="2"/>
  <c r="D75" i="2"/>
  <c r="D77" i="2"/>
  <c r="D71" i="2"/>
  <c r="D72" i="2"/>
  <c r="D73" i="2"/>
  <c r="D76" i="2"/>
  <c r="D74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25" i="2"/>
  <c r="E26" i="2"/>
  <c r="E27" i="2"/>
  <c r="E28" i="2"/>
  <c r="E29" i="2"/>
  <c r="E30" i="2"/>
  <c r="E31" i="2"/>
  <c r="E32" i="2"/>
  <c r="E33" i="2"/>
  <c r="E35" i="2"/>
  <c r="E36" i="2"/>
  <c r="E37" i="2"/>
  <c r="E38" i="2"/>
  <c r="E39" i="2"/>
  <c r="E40" i="2"/>
  <c r="E41" i="2"/>
  <c r="E42" i="2"/>
  <c r="E43" i="2"/>
  <c r="E44" i="2"/>
  <c r="E45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3" i="2"/>
  <c r="D25" i="2"/>
  <c r="D26" i="2"/>
  <c r="D27" i="2"/>
  <c r="D28" i="2"/>
  <c r="D29" i="2"/>
  <c r="D30" i="2"/>
  <c r="D31" i="2"/>
  <c r="D32" i="2"/>
  <c r="D33" i="2"/>
  <c r="D35" i="2"/>
  <c r="D36" i="2"/>
  <c r="D37" i="2"/>
  <c r="D38" i="2"/>
  <c r="D39" i="2"/>
  <c r="D40" i="2"/>
  <c r="D41" i="2"/>
  <c r="D42" i="2"/>
  <c r="D43" i="2"/>
  <c r="D44" i="2"/>
  <c r="D45" i="2"/>
  <c r="D47" i="2"/>
  <c r="D46" i="2" l="1"/>
  <c r="E34" i="2"/>
  <c r="D34" i="2"/>
  <c r="D6" i="2" l="1"/>
  <c r="E6" i="2"/>
</calcChain>
</file>

<file path=xl/sharedStrings.xml><?xml version="1.0" encoding="utf-8"?>
<sst xmlns="http://schemas.openxmlformats.org/spreadsheetml/2006/main" count="151" uniqueCount="148">
  <si>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</si>
  <si>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</si>
  <si>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</si>
  <si>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</si>
  <si>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</si>
  <si>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</si>
  <si>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</si>
  <si>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</si>
  <si>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</si>
  <si>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</si>
  <si>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</si>
  <si>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</si>
  <si>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</si>
  <si>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</si>
  <si>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</si>
  <si>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</si>
  <si>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</si>
  <si>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</si>
  <si>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</si>
  <si>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</si>
  <si>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</si>
  <si>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</si>
  <si>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</si>
  <si>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</si>
  <si>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</si>
  <si>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</si>
  <si>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</si>
  <si>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</si>
  <si>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</si>
  <si>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</si>
  <si>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</si>
  <si>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</si>
  <si>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</si>
  <si>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</si>
  <si>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</si>
  <si>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</si>
  <si>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</si>
  <si>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</si>
  <si>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</si>
  <si>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</si>
  <si>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</si>
  <si>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</si>
  <si>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</si>
  <si>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</si>
  <si>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</si>
  <si>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</si>
  <si>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</si>
  <si>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</si>
  <si>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</si>
  <si>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</si>
  <si>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</si>
  <si>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</si>
  <si>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</si>
  <si>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</si>
  <si>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</si>
  <si>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</si>
  <si>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</si>
  <si>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</si>
  <si>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</si>
  <si>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</si>
  <si>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</si>
  <si>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</si>
  <si>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</si>
  <si>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</si>
  <si>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</si>
  <si>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</si>
  <si>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</si>
  <si>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</si>
  <si>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</si>
  <si>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</si>
  <si>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</si>
  <si>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</si>
  <si>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</si>
  <si>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</si>
  <si>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</si>
  <si>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</si>
  <si>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</si>
  <si>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</si>
  <si>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</si>
  <si>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</si>
  <si>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</si>
  <si>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</si>
  <si>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</si>
  <si>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</si>
  <si>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</si>
  <si>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</si>
  <si>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</si>
  <si>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</si>
  <si>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</si>
  <si>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</si>
  <si>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</si>
  <si>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</si>
  <si>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</si>
  <si>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</si>
  <si>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</si>
  <si>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</si>
  <si>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</si>
  <si>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</si>
  <si>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</si>
  <si>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</si>
  <si>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</si>
  <si>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</si>
  <si>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</si>
  <si>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</si>
  <si>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</si>
  <si>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</si>
  <si>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</si>
  <si>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</si>
  <si>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</si>
  <si>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</si>
  <si>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</si>
  <si>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</si>
  <si>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</si>
  <si>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</si>
  <si>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</si>
  <si>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</si>
  <si>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</si>
  <si>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</si>
  <si>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</si>
  <si>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</si>
  <si>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</si>
  <si>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</si>
  <si>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</si>
  <si>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</si>
  <si>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</si>
  <si>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</si>
  <si>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</si>
  <si>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</si>
  <si>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</si>
  <si>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</si>
  <si>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</si>
  <si>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</si>
  <si>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</si>
  <si>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</si>
  <si>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</si>
  <si>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</si>
  <si>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</si>
  <si>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</si>
  <si>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</si>
  <si>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000 1 16 01083 01 0000 140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</si>
  <si>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</si>
  <si>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</si>
  <si>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</si>
  <si>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</si>
  <si>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000 1 16 10123 01 0000 140</t>
  </si>
  <si>
    <t>000 1 17 01000 00 0000 180</t>
  </si>
  <si>
    <t>Невыясненные поступления</t>
  </si>
  <si>
    <t>Уточнённый бюджет на 2022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</si>
</sst>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2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topLeftCell="A67" zoomScale="75" zoomScaleNormal="75" zoomScaleSheetLayoutView="75" workbookViewId="0">
      <selection activeCell="J79" sqref="J79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1" style="3" customWidth="1"/>
    <col min="4" max="4" width="20.140625" style="3" customWidth="1"/>
    <col min="5" max="5" width="15.7109375" style="3" customWidth="1"/>
    <col min="6" max="6" width="23.1406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147</v>
      </c>
      <c r="D3" s="8" t="s">
        <v>57</v>
      </c>
      <c r="E3" s="9" t="s">
        <v>58</v>
      </c>
      <c r="F3" s="10" t="s">
        <v>147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C6+C24</f>
        <v>4214204093</v>
      </c>
      <c r="D5" s="13">
        <f>F5-C5</f>
        <v>1568892</v>
      </c>
      <c r="E5" s="13">
        <f>(F5/C5)*100-100</f>
        <v>3.7228666798696963E-2</v>
      </c>
      <c r="F5" s="20">
        <f>F6+F24</f>
        <v>4215772985</v>
      </c>
    </row>
    <row r="6" spans="1:6" s="6" customFormat="1" x14ac:dyDescent="0.3">
      <c r="A6" s="18"/>
      <c r="B6" s="21" t="s">
        <v>4</v>
      </c>
      <c r="C6" s="20">
        <f>C7+C8+C9+C13+C21</f>
        <v>3771679500</v>
      </c>
      <c r="D6" s="5">
        <f>F6-C6</f>
        <v>0</v>
      </c>
      <c r="E6" s="5">
        <f>(F6/C6)*100-100</f>
        <v>0</v>
      </c>
      <c r="F6" s="20">
        <f>F7+F8+F9+F13+F21</f>
        <v>3771679500</v>
      </c>
    </row>
    <row r="7" spans="1:6" s="6" customFormat="1" x14ac:dyDescent="0.3">
      <c r="A7" s="22" t="s">
        <v>5</v>
      </c>
      <c r="B7" s="23" t="s">
        <v>87</v>
      </c>
      <c r="C7" s="24">
        <f>2180051800+882268300</f>
        <v>3062320100</v>
      </c>
      <c r="D7" s="5">
        <f t="shared" ref="D7:D78" si="0">F7-C7</f>
        <v>0</v>
      </c>
      <c r="E7" s="5">
        <f t="shared" ref="E7:E76" si="1">(F7/C7)*100-100</f>
        <v>0</v>
      </c>
      <c r="F7" s="24">
        <f>2180051800+882268300</f>
        <v>3062320100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484238600</v>
      </c>
      <c r="D9" s="7">
        <f t="shared" si="0"/>
        <v>0</v>
      </c>
      <c r="E9" s="7">
        <f t="shared" si="1"/>
        <v>0</v>
      </c>
      <c r="F9" s="24">
        <f>F10+F11+F12</f>
        <v>484238600</v>
      </c>
    </row>
    <row r="10" spans="1:6" x14ac:dyDescent="0.3">
      <c r="A10" s="22" t="s">
        <v>10</v>
      </c>
      <c r="B10" s="23" t="s">
        <v>88</v>
      </c>
      <c r="C10" s="24">
        <v>460000000</v>
      </c>
      <c r="D10" s="7">
        <f t="shared" si="0"/>
        <v>0</v>
      </c>
      <c r="E10" s="7">
        <f t="shared" si="1"/>
        <v>0</v>
      </c>
      <c r="F10" s="24">
        <v>460000000</v>
      </c>
    </row>
    <row r="11" spans="1:6" x14ac:dyDescent="0.3">
      <c r="A11" s="22" t="s">
        <v>11</v>
      </c>
      <c r="B11" s="23" t="s">
        <v>89</v>
      </c>
      <c r="C11" s="24">
        <v>1238600</v>
      </c>
      <c r="D11" s="14"/>
      <c r="E11" s="14"/>
      <c r="F11" s="24">
        <v>1238600</v>
      </c>
    </row>
    <row r="12" spans="1:6" ht="37.5" x14ac:dyDescent="0.3">
      <c r="A12" s="22" t="s">
        <v>90</v>
      </c>
      <c r="B12" s="23" t="s">
        <v>91</v>
      </c>
      <c r="C12" s="24">
        <v>23000000</v>
      </c>
      <c r="D12" s="7">
        <f t="shared" si="0"/>
        <v>0</v>
      </c>
      <c r="E12" s="7">
        <f t="shared" si="1"/>
        <v>0</v>
      </c>
      <c r="F12" s="24">
        <v>23000000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193381200</v>
      </c>
      <c r="D13" s="7">
        <f t="shared" si="0"/>
        <v>0</v>
      </c>
      <c r="E13" s="7">
        <f t="shared" si="1"/>
        <v>0</v>
      </c>
      <c r="F13" s="24">
        <f t="shared" ref="F13" si="3">F14+F18+F15</f>
        <v>193381200</v>
      </c>
    </row>
    <row r="14" spans="1:6" ht="37.5" x14ac:dyDescent="0.3">
      <c r="A14" s="22" t="s">
        <v>92</v>
      </c>
      <c r="B14" s="23" t="s">
        <v>93</v>
      </c>
      <c r="C14" s="24">
        <v>66611900</v>
      </c>
      <c r="D14" s="7">
        <f t="shared" si="0"/>
        <v>0</v>
      </c>
      <c r="E14" s="7">
        <f t="shared" si="1"/>
        <v>0</v>
      </c>
      <c r="F14" s="24">
        <v>66611900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94</v>
      </c>
      <c r="B16" s="23" t="s">
        <v>95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96</v>
      </c>
      <c r="B17" s="23" t="s">
        <v>97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67769300</v>
      </c>
      <c r="D18" s="7">
        <f t="shared" si="0"/>
        <v>0</v>
      </c>
      <c r="E18" s="7">
        <f t="shared" si="1"/>
        <v>0</v>
      </c>
      <c r="F18" s="24">
        <f t="shared" ref="F18" si="7">F19+F20</f>
        <v>67769300</v>
      </c>
    </row>
    <row r="19" spans="1:6" ht="37.5" x14ac:dyDescent="0.3">
      <c r="A19" s="22" t="s">
        <v>16</v>
      </c>
      <c r="B19" s="23" t="s">
        <v>17</v>
      </c>
      <c r="C19" s="24">
        <v>53416000</v>
      </c>
      <c r="D19" s="7">
        <f t="shared" si="0"/>
        <v>0</v>
      </c>
      <c r="E19" s="7">
        <f t="shared" si="1"/>
        <v>0</v>
      </c>
      <c r="F19" s="24">
        <v>53416000</v>
      </c>
    </row>
    <row r="20" spans="1:6" ht="37.5" x14ac:dyDescent="0.3">
      <c r="A20" s="22" t="s">
        <v>18</v>
      </c>
      <c r="B20" s="23" t="s">
        <v>19</v>
      </c>
      <c r="C20" s="24">
        <v>14353300</v>
      </c>
      <c r="D20" s="7">
        <f t="shared" si="0"/>
        <v>0</v>
      </c>
      <c r="E20" s="7">
        <f t="shared" si="1"/>
        <v>0</v>
      </c>
      <c r="F20" s="24">
        <v>14353300</v>
      </c>
    </row>
    <row r="21" spans="1:6" x14ac:dyDescent="0.3">
      <c r="A21" s="22" t="s">
        <v>20</v>
      </c>
      <c r="B21" s="27" t="s">
        <v>21</v>
      </c>
      <c r="C21" s="24">
        <f t="shared" ref="C21" si="8">C22+C23</f>
        <v>23547200</v>
      </c>
      <c r="D21" s="7">
        <f t="shared" si="0"/>
        <v>0</v>
      </c>
      <c r="E21" s="7">
        <f t="shared" si="1"/>
        <v>0</v>
      </c>
      <c r="F21" s="24">
        <f t="shared" ref="F21" si="9">F22+F23</f>
        <v>23547200</v>
      </c>
    </row>
    <row r="22" spans="1:6" ht="37.5" x14ac:dyDescent="0.3">
      <c r="A22" s="22" t="s">
        <v>98</v>
      </c>
      <c r="B22" s="23" t="s">
        <v>99</v>
      </c>
      <c r="C22" s="24">
        <v>23432200</v>
      </c>
      <c r="D22" s="7">
        <f t="shared" si="0"/>
        <v>0</v>
      </c>
      <c r="E22" s="7">
        <f t="shared" si="1"/>
        <v>0</v>
      </c>
      <c r="F22" s="24">
        <v>23432200</v>
      </c>
    </row>
    <row r="23" spans="1:6" ht="75" x14ac:dyDescent="0.3">
      <c r="A23" s="22" t="s">
        <v>100</v>
      </c>
      <c r="B23" s="23" t="s">
        <v>101</v>
      </c>
      <c r="C23" s="24">
        <v>115000</v>
      </c>
      <c r="D23" s="7">
        <f t="shared" si="0"/>
        <v>0</v>
      </c>
      <c r="E23" s="7">
        <f t="shared" si="1"/>
        <v>0</v>
      </c>
      <c r="F23" s="24">
        <v>115000</v>
      </c>
    </row>
    <row r="24" spans="1:6" x14ac:dyDescent="0.3">
      <c r="A24" s="18"/>
      <c r="B24" s="28" t="s">
        <v>22</v>
      </c>
      <c r="C24" s="20">
        <f t="shared" ref="C24" si="10">C25+C33+C35+C38+C42+C67</f>
        <v>442524593</v>
      </c>
      <c r="D24" s="13">
        <f t="shared" si="0"/>
        <v>1568892</v>
      </c>
      <c r="E24" s="14"/>
      <c r="F24" s="20">
        <f t="shared" ref="F24" si="11">F25+F33+F35+F38+F42+F67</f>
        <v>444093485</v>
      </c>
    </row>
    <row r="25" spans="1:6" ht="33" customHeight="1" x14ac:dyDescent="0.3">
      <c r="A25" s="22" t="s">
        <v>23</v>
      </c>
      <c r="B25" s="26" t="s">
        <v>24</v>
      </c>
      <c r="C25" s="24">
        <f t="shared" ref="C25" si="12">SUM(C26:C32)</f>
        <v>361728448</v>
      </c>
      <c r="D25" s="7">
        <f t="shared" si="0"/>
        <v>0</v>
      </c>
      <c r="E25" s="7">
        <f t="shared" si="1"/>
        <v>0</v>
      </c>
      <c r="F25" s="24">
        <f t="shared" ref="F25" si="13">SUM(F26:F32)</f>
        <v>361728448</v>
      </c>
    </row>
    <row r="26" spans="1:6" ht="37.5" x14ac:dyDescent="0.3">
      <c r="A26" s="22" t="s">
        <v>102</v>
      </c>
      <c r="B26" s="23" t="s">
        <v>103</v>
      </c>
      <c r="C26" s="24">
        <v>3507000</v>
      </c>
      <c r="D26" s="13">
        <f t="shared" si="0"/>
        <v>0</v>
      </c>
      <c r="E26" s="13">
        <f t="shared" si="1"/>
        <v>0</v>
      </c>
      <c r="F26" s="24">
        <v>3507000</v>
      </c>
    </row>
    <row r="27" spans="1:6" ht="68.25" customHeight="1" x14ac:dyDescent="0.3">
      <c r="A27" s="22" t="s">
        <v>25</v>
      </c>
      <c r="B27" s="29" t="s">
        <v>26</v>
      </c>
      <c r="C27" s="24">
        <v>302430000</v>
      </c>
      <c r="D27" s="7">
        <f t="shared" si="0"/>
        <v>0</v>
      </c>
      <c r="E27" s="7">
        <f t="shared" si="1"/>
        <v>0</v>
      </c>
      <c r="F27" s="24">
        <v>302430000</v>
      </c>
    </row>
    <row r="28" spans="1:6" ht="56.25" x14ac:dyDescent="0.3">
      <c r="A28" s="22" t="s">
        <v>27</v>
      </c>
      <c r="B28" s="23" t="s">
        <v>28</v>
      </c>
      <c r="C28" s="24">
        <v>583700</v>
      </c>
      <c r="D28" s="7">
        <f t="shared" si="0"/>
        <v>0</v>
      </c>
      <c r="E28" s="7">
        <f t="shared" si="1"/>
        <v>0</v>
      </c>
      <c r="F28" s="24">
        <v>583700</v>
      </c>
    </row>
    <row r="29" spans="1:6" ht="56.25" x14ac:dyDescent="0.3">
      <c r="A29" s="22" t="s">
        <v>29</v>
      </c>
      <c r="B29" s="23" t="s">
        <v>30</v>
      </c>
      <c r="C29" s="24">
        <v>18248</v>
      </c>
      <c r="D29" s="7">
        <f t="shared" si="0"/>
        <v>0</v>
      </c>
      <c r="E29" s="7">
        <f t="shared" si="1"/>
        <v>0</v>
      </c>
      <c r="F29" s="24">
        <v>18248</v>
      </c>
    </row>
    <row r="30" spans="1:6" ht="37.5" x14ac:dyDescent="0.3">
      <c r="A30" s="22" t="s">
        <v>31</v>
      </c>
      <c r="B30" s="23" t="s">
        <v>32</v>
      </c>
      <c r="C30" s="24">
        <v>50900000</v>
      </c>
      <c r="D30" s="7">
        <f t="shared" si="0"/>
        <v>0</v>
      </c>
      <c r="E30" s="7">
        <f t="shared" si="1"/>
        <v>0</v>
      </c>
      <c r="F30" s="24">
        <v>50900000</v>
      </c>
    </row>
    <row r="31" spans="1:6" ht="37.5" x14ac:dyDescent="0.3">
      <c r="A31" s="22" t="s">
        <v>104</v>
      </c>
      <c r="B31" s="23" t="s">
        <v>105</v>
      </c>
      <c r="C31" s="24">
        <v>289500</v>
      </c>
      <c r="D31" s="7">
        <f t="shared" si="0"/>
        <v>0</v>
      </c>
      <c r="E31" s="7">
        <f t="shared" si="1"/>
        <v>0</v>
      </c>
      <c r="F31" s="24">
        <v>289500</v>
      </c>
    </row>
    <row r="32" spans="1:6" ht="56.25" x14ac:dyDescent="0.3">
      <c r="A32" s="22" t="s">
        <v>106</v>
      </c>
      <c r="B32" s="23" t="s">
        <v>107</v>
      </c>
      <c r="C32" s="24">
        <v>4000000</v>
      </c>
      <c r="D32" s="7">
        <f t="shared" si="0"/>
        <v>0</v>
      </c>
      <c r="E32" s="7">
        <f t="shared" si="1"/>
        <v>0</v>
      </c>
      <c r="F32" s="24">
        <v>4000000</v>
      </c>
    </row>
    <row r="33" spans="1:6" x14ac:dyDescent="0.3">
      <c r="A33" s="22" t="s">
        <v>33</v>
      </c>
      <c r="B33" s="26" t="s">
        <v>34</v>
      </c>
      <c r="C33" s="24">
        <f t="shared" ref="C33" si="14">C34</f>
        <v>12229472</v>
      </c>
      <c r="D33" s="7">
        <f t="shared" si="0"/>
        <v>0</v>
      </c>
      <c r="E33" s="7">
        <f t="shared" si="1"/>
        <v>0</v>
      </c>
      <c r="F33" s="24">
        <f t="shared" ref="F33" si="15">F34</f>
        <v>12229472</v>
      </c>
    </row>
    <row r="34" spans="1:6" s="6" customFormat="1" x14ac:dyDescent="0.3">
      <c r="A34" s="22" t="s">
        <v>35</v>
      </c>
      <c r="B34" s="23" t="s">
        <v>36</v>
      </c>
      <c r="C34" s="24">
        <v>12229472</v>
      </c>
      <c r="D34" s="14">
        <f t="shared" si="0"/>
        <v>0</v>
      </c>
      <c r="E34" s="14">
        <f t="shared" si="1"/>
        <v>0</v>
      </c>
      <c r="F34" s="24">
        <v>12229472</v>
      </c>
    </row>
    <row r="35" spans="1:6" x14ac:dyDescent="0.3">
      <c r="A35" s="22" t="s">
        <v>108</v>
      </c>
      <c r="B35" s="26" t="s">
        <v>128</v>
      </c>
      <c r="C35" s="24">
        <f t="shared" ref="C35" si="16">C36+C37</f>
        <v>7986183</v>
      </c>
      <c r="D35" s="7">
        <f t="shared" si="0"/>
        <v>80</v>
      </c>
      <c r="E35" s="7">
        <f t="shared" si="1"/>
        <v>1.0017301131313161E-3</v>
      </c>
      <c r="F35" s="24">
        <f t="shared" ref="F35" si="17">F36+F37</f>
        <v>7986263</v>
      </c>
    </row>
    <row r="36" spans="1:6" ht="37.5" x14ac:dyDescent="0.3">
      <c r="A36" s="22" t="s">
        <v>109</v>
      </c>
      <c r="B36" s="23" t="s">
        <v>110</v>
      </c>
      <c r="C36" s="24">
        <f t="shared" ref="C36" si="18">272900+5352000</f>
        <v>5624900</v>
      </c>
      <c r="D36" s="7">
        <f t="shared" si="0"/>
        <v>0</v>
      </c>
      <c r="E36" s="7">
        <f t="shared" si="1"/>
        <v>0</v>
      </c>
      <c r="F36" s="24">
        <f t="shared" ref="F36" si="19">272900+5352000</f>
        <v>5624900</v>
      </c>
    </row>
    <row r="37" spans="1:6" x14ac:dyDescent="0.3">
      <c r="A37" s="22" t="s">
        <v>111</v>
      </c>
      <c r="B37" s="23" t="s">
        <v>112</v>
      </c>
      <c r="C37" s="24">
        <f>2361000+283</f>
        <v>2361283</v>
      </c>
      <c r="D37" s="7">
        <f t="shared" si="0"/>
        <v>80</v>
      </c>
      <c r="E37" s="7">
        <f t="shared" si="1"/>
        <v>3.3879886485408406E-3</v>
      </c>
      <c r="F37" s="24">
        <v>2361363</v>
      </c>
    </row>
    <row r="38" spans="1:6" ht="18.75" customHeight="1" x14ac:dyDescent="0.3">
      <c r="A38" s="22" t="s">
        <v>37</v>
      </c>
      <c r="B38" s="26" t="s">
        <v>38</v>
      </c>
      <c r="C38" s="24">
        <f t="shared" ref="C38" si="20">SUM(C39:C41)</f>
        <v>39770000</v>
      </c>
      <c r="D38" s="7">
        <f t="shared" si="0"/>
        <v>856812</v>
      </c>
      <c r="E38" s="7">
        <f t="shared" si="1"/>
        <v>2.1544179029419013</v>
      </c>
      <c r="F38" s="24">
        <f t="shared" ref="F38" si="21">SUM(F39:F41)</f>
        <v>40626812</v>
      </c>
    </row>
    <row r="39" spans="1:6" x14ac:dyDescent="0.3">
      <c r="A39" s="22" t="s">
        <v>113</v>
      </c>
      <c r="B39" s="23" t="s">
        <v>114</v>
      </c>
      <c r="C39" s="24">
        <v>25430000</v>
      </c>
      <c r="D39" s="7">
        <f t="shared" si="0"/>
        <v>0</v>
      </c>
      <c r="E39" s="7">
        <f t="shared" si="1"/>
        <v>0</v>
      </c>
      <c r="F39" s="24">
        <v>25430000</v>
      </c>
    </row>
    <row r="40" spans="1:6" ht="66.75" customHeight="1" x14ac:dyDescent="0.3">
      <c r="A40" s="22" t="s">
        <v>61</v>
      </c>
      <c r="B40" s="29" t="s">
        <v>39</v>
      </c>
      <c r="C40" s="24">
        <v>6840000</v>
      </c>
      <c r="D40" s="7">
        <f t="shared" si="0"/>
        <v>856812</v>
      </c>
      <c r="E40" s="7">
        <f t="shared" si="1"/>
        <v>12.526491228070171</v>
      </c>
      <c r="F40" s="24">
        <v>7696812</v>
      </c>
    </row>
    <row r="41" spans="1:6" ht="37.5" x14ac:dyDescent="0.3">
      <c r="A41" s="22" t="s">
        <v>115</v>
      </c>
      <c r="B41" s="23" t="s">
        <v>116</v>
      </c>
      <c r="C41" s="24">
        <v>7500000</v>
      </c>
      <c r="D41" s="7">
        <f t="shared" si="0"/>
        <v>0</v>
      </c>
      <c r="E41" s="7">
        <f t="shared" si="1"/>
        <v>0</v>
      </c>
      <c r="F41" s="24">
        <v>7500000</v>
      </c>
    </row>
    <row r="42" spans="1:6" x14ac:dyDescent="0.3">
      <c r="A42" s="22" t="s">
        <v>40</v>
      </c>
      <c r="B42" s="26" t="s">
        <v>41</v>
      </c>
      <c r="C42" s="24">
        <f t="shared" ref="C42" si="22">SUM(C43:C66)</f>
        <v>20127650</v>
      </c>
      <c r="D42" s="7">
        <f t="shared" si="0"/>
        <v>712000</v>
      </c>
      <c r="E42" s="7">
        <f t="shared" si="1"/>
        <v>3.5374224015222779</v>
      </c>
      <c r="F42" s="24">
        <f t="shared" ref="F42" si="23">SUM(F43:F66)</f>
        <v>20839650</v>
      </c>
    </row>
    <row r="43" spans="1:6" ht="75" x14ac:dyDescent="0.3">
      <c r="A43" s="22" t="s">
        <v>73</v>
      </c>
      <c r="B43" s="23" t="s">
        <v>117</v>
      </c>
      <c r="C43" s="24">
        <v>11500</v>
      </c>
      <c r="D43" s="7">
        <f t="shared" si="0"/>
        <v>0</v>
      </c>
      <c r="E43" s="7">
        <f t="shared" si="1"/>
        <v>0</v>
      </c>
      <c r="F43" s="24">
        <v>11500</v>
      </c>
    </row>
    <row r="44" spans="1:6" ht="81.75" customHeight="1" x14ac:dyDescent="0.3">
      <c r="A44" s="22" t="s">
        <v>74</v>
      </c>
      <c r="B44" s="23" t="s">
        <v>118</v>
      </c>
      <c r="C44" s="24">
        <v>109600</v>
      </c>
      <c r="D44" s="7">
        <f t="shared" si="0"/>
        <v>0</v>
      </c>
      <c r="E44" s="7">
        <f t="shared" si="1"/>
        <v>0</v>
      </c>
      <c r="F44" s="24">
        <v>109600</v>
      </c>
    </row>
    <row r="45" spans="1:6" ht="75" x14ac:dyDescent="0.3">
      <c r="A45" s="22" t="s">
        <v>77</v>
      </c>
      <c r="B45" s="23" t="s">
        <v>78</v>
      </c>
      <c r="C45" s="24">
        <v>1800</v>
      </c>
      <c r="D45" s="17">
        <f t="shared" si="0"/>
        <v>0</v>
      </c>
      <c r="E45" s="17">
        <f t="shared" si="1"/>
        <v>0</v>
      </c>
      <c r="F45" s="24">
        <v>1800</v>
      </c>
    </row>
    <row r="46" spans="1:6" ht="93.75" hidden="1" x14ac:dyDescent="0.3">
      <c r="A46" s="22" t="s">
        <v>130</v>
      </c>
      <c r="B46" s="23" t="s">
        <v>131</v>
      </c>
      <c r="C46" s="24">
        <v>0</v>
      </c>
      <c r="D46" s="17">
        <f t="shared" si="0"/>
        <v>0</v>
      </c>
      <c r="E46" s="17"/>
      <c r="F46" s="24">
        <v>0</v>
      </c>
    </row>
    <row r="47" spans="1:6" ht="81" customHeight="1" x14ac:dyDescent="0.3">
      <c r="A47" s="22" t="s">
        <v>130</v>
      </c>
      <c r="B47" s="23" t="s">
        <v>131</v>
      </c>
      <c r="C47" s="24">
        <v>289000</v>
      </c>
      <c r="D47" s="17">
        <f t="shared" si="0"/>
        <v>0</v>
      </c>
      <c r="E47" s="17"/>
      <c r="F47" s="24">
        <v>289000</v>
      </c>
    </row>
    <row r="48" spans="1:6" ht="83.25" customHeight="1" x14ac:dyDescent="0.3">
      <c r="A48" s="22" t="s">
        <v>139</v>
      </c>
      <c r="B48" s="23" t="s">
        <v>132</v>
      </c>
      <c r="C48" s="24">
        <v>4000</v>
      </c>
      <c r="D48" s="17">
        <f t="shared" si="0"/>
        <v>0</v>
      </c>
      <c r="E48" s="17"/>
      <c r="F48" s="24">
        <v>4000</v>
      </c>
    </row>
    <row r="49" spans="1:6" ht="75" x14ac:dyDescent="0.3">
      <c r="A49" s="22" t="s">
        <v>71</v>
      </c>
      <c r="B49" s="23" t="s">
        <v>119</v>
      </c>
      <c r="C49" s="24">
        <f>1600000+8650</f>
        <v>1608650</v>
      </c>
      <c r="D49" s="17">
        <f t="shared" si="0"/>
        <v>0</v>
      </c>
      <c r="E49" s="17"/>
      <c r="F49" s="24">
        <f>1600000+8650</f>
        <v>1608650</v>
      </c>
    </row>
    <row r="50" spans="1:6" ht="75" hidden="1" x14ac:dyDescent="0.3">
      <c r="A50" s="22" t="s">
        <v>140</v>
      </c>
      <c r="B50" s="23" t="s">
        <v>141</v>
      </c>
      <c r="C50" s="24"/>
      <c r="D50" s="17">
        <f t="shared" si="0"/>
        <v>0</v>
      </c>
      <c r="E50" s="17" t="e">
        <f t="shared" si="1"/>
        <v>#DIV/0!</v>
      </c>
      <c r="F50" s="24"/>
    </row>
    <row r="51" spans="1:6" ht="75" x14ac:dyDescent="0.3">
      <c r="A51" s="22" t="s">
        <v>133</v>
      </c>
      <c r="B51" s="23" t="s">
        <v>134</v>
      </c>
      <c r="C51" s="24">
        <v>50000</v>
      </c>
      <c r="D51" s="17">
        <f t="shared" si="0"/>
        <v>0</v>
      </c>
      <c r="E51" s="17"/>
      <c r="F51" s="24">
        <v>50000</v>
      </c>
    </row>
    <row r="52" spans="1:6" ht="93.75" x14ac:dyDescent="0.3">
      <c r="A52" s="22" t="s">
        <v>135</v>
      </c>
      <c r="B52" s="23" t="s">
        <v>136</v>
      </c>
      <c r="C52" s="24">
        <v>75000</v>
      </c>
      <c r="D52" s="17">
        <f t="shared" si="0"/>
        <v>0</v>
      </c>
      <c r="E52" s="17"/>
      <c r="F52" s="24">
        <v>75000</v>
      </c>
    </row>
    <row r="53" spans="1:6" ht="75" x14ac:dyDescent="0.3">
      <c r="A53" s="22" t="s">
        <v>79</v>
      </c>
      <c r="B53" s="23" t="s">
        <v>80</v>
      </c>
      <c r="C53" s="24">
        <v>482900</v>
      </c>
      <c r="D53" s="17">
        <f t="shared" si="0"/>
        <v>0</v>
      </c>
      <c r="E53" s="17">
        <f t="shared" si="1"/>
        <v>0</v>
      </c>
      <c r="F53" s="24">
        <v>482900</v>
      </c>
    </row>
    <row r="54" spans="1:6" ht="93.75" x14ac:dyDescent="0.3">
      <c r="A54" s="22" t="s">
        <v>75</v>
      </c>
      <c r="B54" s="23" t="s">
        <v>142</v>
      </c>
      <c r="C54" s="24">
        <v>58000</v>
      </c>
      <c r="D54" s="17">
        <f t="shared" si="0"/>
        <v>0</v>
      </c>
      <c r="E54" s="17">
        <f t="shared" si="1"/>
        <v>0</v>
      </c>
      <c r="F54" s="24">
        <v>58000</v>
      </c>
    </row>
    <row r="55" spans="1:6" ht="93.75" x14ac:dyDescent="0.3">
      <c r="A55" s="22" t="s">
        <v>62</v>
      </c>
      <c r="B55" s="23" t="s">
        <v>143</v>
      </c>
      <c r="C55" s="24">
        <v>80000</v>
      </c>
      <c r="D55" s="17">
        <f t="shared" si="0"/>
        <v>0</v>
      </c>
      <c r="E55" s="17">
        <f t="shared" si="1"/>
        <v>0</v>
      </c>
      <c r="F55" s="24">
        <v>80000</v>
      </c>
    </row>
    <row r="56" spans="1:6" ht="75" x14ac:dyDescent="0.3">
      <c r="A56" s="22" t="s">
        <v>81</v>
      </c>
      <c r="B56" s="23" t="s">
        <v>82</v>
      </c>
      <c r="C56" s="24">
        <f>53000+50000</f>
        <v>103000</v>
      </c>
      <c r="D56" s="17">
        <f t="shared" si="0"/>
        <v>0</v>
      </c>
      <c r="E56" s="17">
        <f t="shared" si="1"/>
        <v>0</v>
      </c>
      <c r="F56" s="24">
        <f>53000+50000</f>
        <v>103000</v>
      </c>
    </row>
    <row r="57" spans="1:6" ht="93.75" x14ac:dyDescent="0.3">
      <c r="A57" s="22" t="s">
        <v>83</v>
      </c>
      <c r="B57" s="23" t="s">
        <v>84</v>
      </c>
      <c r="C57" s="24">
        <v>17500</v>
      </c>
      <c r="D57" s="17">
        <f t="shared" si="0"/>
        <v>0</v>
      </c>
      <c r="E57" s="17">
        <f t="shared" si="1"/>
        <v>0</v>
      </c>
      <c r="F57" s="24">
        <v>17500</v>
      </c>
    </row>
    <row r="58" spans="1:6" ht="75" x14ac:dyDescent="0.3">
      <c r="A58" s="22" t="s">
        <v>72</v>
      </c>
      <c r="B58" s="23" t="s">
        <v>120</v>
      </c>
      <c r="C58" s="24">
        <v>13500</v>
      </c>
      <c r="D58" s="17">
        <f t="shared" si="0"/>
        <v>0</v>
      </c>
      <c r="E58" s="17">
        <f t="shared" si="1"/>
        <v>0</v>
      </c>
      <c r="F58" s="24">
        <v>13500</v>
      </c>
    </row>
    <row r="59" spans="1:6" ht="75" x14ac:dyDescent="0.3">
      <c r="A59" s="22" t="s">
        <v>85</v>
      </c>
      <c r="B59" s="23" t="s">
        <v>86</v>
      </c>
      <c r="C59" s="24">
        <f>100000+1007300</f>
        <v>1107300</v>
      </c>
      <c r="D59" s="17">
        <f t="shared" si="0"/>
        <v>0</v>
      </c>
      <c r="E59" s="17">
        <f t="shared" si="1"/>
        <v>0</v>
      </c>
      <c r="F59" s="24">
        <f>100000+1007300</f>
        <v>1107300</v>
      </c>
    </row>
    <row r="60" spans="1:6" ht="75" x14ac:dyDescent="0.3">
      <c r="A60" s="22" t="s">
        <v>76</v>
      </c>
      <c r="B60" s="23" t="s">
        <v>121</v>
      </c>
      <c r="C60" s="24">
        <f>4267700+17000</f>
        <v>4284700</v>
      </c>
      <c r="D60" s="17">
        <f t="shared" si="0"/>
        <v>0</v>
      </c>
      <c r="E60" s="17">
        <f t="shared" si="1"/>
        <v>0</v>
      </c>
      <c r="F60" s="24">
        <f>4267700+17000</f>
        <v>4284700</v>
      </c>
    </row>
    <row r="61" spans="1:6" ht="56.25" x14ac:dyDescent="0.3">
      <c r="A61" s="22" t="s">
        <v>65</v>
      </c>
      <c r="B61" s="30" t="s">
        <v>66</v>
      </c>
      <c r="C61" s="24">
        <v>451000</v>
      </c>
      <c r="D61" s="17">
        <f t="shared" si="0"/>
        <v>0</v>
      </c>
      <c r="E61" s="17">
        <f t="shared" si="1"/>
        <v>0</v>
      </c>
      <c r="F61" s="24">
        <v>451000</v>
      </c>
    </row>
    <row r="62" spans="1:6" ht="56.25" x14ac:dyDescent="0.3">
      <c r="A62" s="22" t="s">
        <v>67</v>
      </c>
      <c r="B62" s="30" t="s">
        <v>68</v>
      </c>
      <c r="C62" s="24">
        <f>41000+474700+300000</f>
        <v>815700</v>
      </c>
      <c r="D62" s="17">
        <f t="shared" si="0"/>
        <v>0</v>
      </c>
      <c r="E62" s="17">
        <f t="shared" si="1"/>
        <v>0</v>
      </c>
      <c r="F62" s="24">
        <f>41000+474700+300000</f>
        <v>815700</v>
      </c>
    </row>
    <row r="63" spans="1:6" ht="56.25" x14ac:dyDescent="0.3">
      <c r="A63" s="22" t="s">
        <v>69</v>
      </c>
      <c r="B63" s="30" t="s">
        <v>70</v>
      </c>
      <c r="C63" s="24">
        <f>24500+1500000+40000</f>
        <v>1564500</v>
      </c>
      <c r="D63" s="17">
        <f t="shared" si="0"/>
        <v>712000</v>
      </c>
      <c r="E63" s="17">
        <f t="shared" si="1"/>
        <v>45.509747523170347</v>
      </c>
      <c r="F63" s="24">
        <v>2276500</v>
      </c>
    </row>
    <row r="64" spans="1:6" ht="56.25" hidden="1" x14ac:dyDescent="0.3">
      <c r="A64" s="22" t="s">
        <v>144</v>
      </c>
      <c r="B64" s="30" t="s">
        <v>129</v>
      </c>
      <c r="C64" s="24"/>
      <c r="D64" s="17">
        <f t="shared" si="0"/>
        <v>0</v>
      </c>
      <c r="E64" s="17" t="e">
        <f t="shared" si="1"/>
        <v>#DIV/0!</v>
      </c>
      <c r="F64" s="24"/>
    </row>
    <row r="65" spans="1:6" ht="56.25" hidden="1" x14ac:dyDescent="0.3">
      <c r="A65" s="22" t="s">
        <v>137</v>
      </c>
      <c r="B65" s="30" t="s">
        <v>138</v>
      </c>
      <c r="C65" s="24"/>
      <c r="D65" s="17">
        <f t="shared" si="0"/>
        <v>0</v>
      </c>
      <c r="E65" s="17" t="e">
        <f t="shared" si="1"/>
        <v>#DIV/0!</v>
      </c>
      <c r="F65" s="24"/>
    </row>
    <row r="66" spans="1:6" ht="56.25" x14ac:dyDescent="0.3">
      <c r="A66" s="22" t="s">
        <v>63</v>
      </c>
      <c r="B66" s="23" t="s">
        <v>64</v>
      </c>
      <c r="C66" s="24">
        <v>9000000</v>
      </c>
      <c r="D66" s="17">
        <f t="shared" si="0"/>
        <v>0</v>
      </c>
      <c r="E66" s="17"/>
      <c r="F66" s="24">
        <v>9000000</v>
      </c>
    </row>
    <row r="67" spans="1:6" x14ac:dyDescent="0.3">
      <c r="A67" s="22" t="s">
        <v>122</v>
      </c>
      <c r="B67" s="23" t="s">
        <v>123</v>
      </c>
      <c r="C67" s="24">
        <f t="shared" ref="C67" si="24">C69+C70</f>
        <v>682840</v>
      </c>
      <c r="D67" s="17">
        <f t="shared" si="0"/>
        <v>0</v>
      </c>
      <c r="E67" s="17"/>
      <c r="F67" s="24">
        <f t="shared" ref="F67" si="25">F69+F70</f>
        <v>682840</v>
      </c>
    </row>
    <row r="68" spans="1:6" hidden="1" x14ac:dyDescent="0.3">
      <c r="A68" s="22" t="s">
        <v>145</v>
      </c>
      <c r="B68" s="23" t="s">
        <v>146</v>
      </c>
      <c r="C68" s="24"/>
      <c r="D68" s="17">
        <f t="shared" si="0"/>
        <v>0</v>
      </c>
      <c r="E68" s="17" t="e">
        <f t="shared" si="1"/>
        <v>#DIV/0!</v>
      </c>
      <c r="F68" s="24"/>
    </row>
    <row r="69" spans="1:6" hidden="1" x14ac:dyDescent="0.3">
      <c r="A69" s="22" t="s">
        <v>124</v>
      </c>
      <c r="B69" s="23" t="s">
        <v>125</v>
      </c>
      <c r="C69" s="24"/>
      <c r="D69" s="17">
        <f t="shared" si="0"/>
        <v>0</v>
      </c>
      <c r="E69" s="17" t="e">
        <f t="shared" si="1"/>
        <v>#DIV/0!</v>
      </c>
      <c r="F69" s="24"/>
    </row>
    <row r="70" spans="1:6" x14ac:dyDescent="0.3">
      <c r="A70" s="22" t="s">
        <v>126</v>
      </c>
      <c r="B70" s="23" t="s">
        <v>127</v>
      </c>
      <c r="C70" s="24">
        <v>682840</v>
      </c>
      <c r="D70" s="14">
        <f t="shared" si="0"/>
        <v>0</v>
      </c>
      <c r="E70" s="14"/>
      <c r="F70" s="24">
        <v>682840</v>
      </c>
    </row>
    <row r="71" spans="1:6" ht="21.75" customHeight="1" x14ac:dyDescent="0.3">
      <c r="A71" s="18" t="s">
        <v>42</v>
      </c>
      <c r="B71" s="19" t="s">
        <v>43</v>
      </c>
      <c r="C71" s="20">
        <f>C72+C77</f>
        <v>7859296117</v>
      </c>
      <c r="D71" s="13">
        <f t="shared" si="0"/>
        <v>162.36999988555908</v>
      </c>
      <c r="E71" s="13">
        <f t="shared" si="1"/>
        <v>2.065961098196567E-6</v>
      </c>
      <c r="F71" s="20">
        <f>F72+F77</f>
        <v>7859296279.3699999</v>
      </c>
    </row>
    <row r="72" spans="1:6" x14ac:dyDescent="0.3">
      <c r="A72" s="22" t="s">
        <v>44</v>
      </c>
      <c r="B72" s="27" t="s">
        <v>45</v>
      </c>
      <c r="C72" s="24">
        <f t="shared" ref="C72" si="26">C74+C75+C76+C73</f>
        <v>7959389100</v>
      </c>
      <c r="D72" s="14">
        <f t="shared" si="0"/>
        <v>162.36999988555908</v>
      </c>
      <c r="E72" s="14">
        <f t="shared" si="1"/>
        <v>2.0399806714976876E-6</v>
      </c>
      <c r="F72" s="24">
        <f t="shared" ref="F72" si="27">F74+F75+F76+F73</f>
        <v>7959389262.3699999</v>
      </c>
    </row>
    <row r="73" spans="1:6" x14ac:dyDescent="0.3">
      <c r="A73" s="22" t="s">
        <v>46</v>
      </c>
      <c r="B73" s="23" t="s">
        <v>47</v>
      </c>
      <c r="C73" s="24">
        <f>916464100-882268300</f>
        <v>34195800</v>
      </c>
      <c r="D73" s="14">
        <f t="shared" si="0"/>
        <v>0</v>
      </c>
      <c r="E73" s="14">
        <f t="shared" si="1"/>
        <v>0</v>
      </c>
      <c r="F73" s="24">
        <f>916464100-882268300</f>
        <v>34195800</v>
      </c>
    </row>
    <row r="74" spans="1:6" x14ac:dyDescent="0.3">
      <c r="A74" s="22" t="s">
        <v>48</v>
      </c>
      <c r="B74" s="23" t="s">
        <v>49</v>
      </c>
      <c r="C74" s="24">
        <v>4112322500</v>
      </c>
      <c r="D74" s="34">
        <f t="shared" si="0"/>
        <v>162.36999988555908</v>
      </c>
      <c r="E74" s="14">
        <f t="shared" si="1"/>
        <v>3.9483770990500489E-6</v>
      </c>
      <c r="F74" s="33">
        <v>4112322662.3699999</v>
      </c>
    </row>
    <row r="75" spans="1:6" x14ac:dyDescent="0.3">
      <c r="A75" s="22" t="s">
        <v>50</v>
      </c>
      <c r="B75" s="23" t="s">
        <v>51</v>
      </c>
      <c r="C75" s="24">
        <v>3712794600</v>
      </c>
      <c r="D75" s="14">
        <f t="shared" si="0"/>
        <v>0</v>
      </c>
      <c r="E75" s="14">
        <f t="shared" si="1"/>
        <v>0</v>
      </c>
      <c r="F75" s="24">
        <v>3712794600</v>
      </c>
    </row>
    <row r="76" spans="1:6" ht="24.75" customHeight="1" x14ac:dyDescent="0.3">
      <c r="A76" s="22" t="s">
        <v>52</v>
      </c>
      <c r="B76" s="23" t="s">
        <v>53</v>
      </c>
      <c r="C76" s="24">
        <f>96078200+3998000</f>
        <v>100076200</v>
      </c>
      <c r="D76" s="14">
        <f t="shared" si="0"/>
        <v>0</v>
      </c>
      <c r="E76" s="14">
        <f t="shared" si="1"/>
        <v>0</v>
      </c>
      <c r="F76" s="24">
        <f>96078200+3998000</f>
        <v>100076200</v>
      </c>
    </row>
    <row r="77" spans="1:6" ht="36" customHeight="1" x14ac:dyDescent="0.3">
      <c r="A77" s="22" t="s">
        <v>55</v>
      </c>
      <c r="B77" s="23" t="s">
        <v>56</v>
      </c>
      <c r="C77" s="24">
        <v>-100092983</v>
      </c>
      <c r="D77" s="14">
        <f t="shared" si="0"/>
        <v>0</v>
      </c>
      <c r="E77" s="14"/>
      <c r="F77" s="24">
        <v>-100092983</v>
      </c>
    </row>
    <row r="78" spans="1:6" ht="21.75" customHeight="1" x14ac:dyDescent="0.3">
      <c r="A78" s="31"/>
      <c r="B78" s="28" t="s">
        <v>54</v>
      </c>
      <c r="C78" s="32">
        <f>C5+C71</f>
        <v>12073500210</v>
      </c>
      <c r="D78" s="35">
        <f t="shared" si="0"/>
        <v>1569054.3699989319</v>
      </c>
      <c r="E78" s="14"/>
      <c r="F78" s="36">
        <f>F5+F71</f>
        <v>12075069264.369999</v>
      </c>
    </row>
    <row r="79" spans="1:6" x14ac:dyDescent="0.3">
      <c r="B79" s="4"/>
    </row>
    <row r="80" spans="1:6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2022-04-06T08:29:40Z</dcterms:modified>
</cp:coreProperties>
</file>