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590" windowHeight="12255"/>
  </bookViews>
  <sheets>
    <sheet name="На сайте" sheetId="3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для">'[1]УКС по состоянию на 01.05.2010'!#REF!</definedName>
    <definedName name="копия">'[1]УКС по состоянию на 01.05.2010'!#REF!</definedName>
    <definedName name="_xlnm.Print_Area" localSheetId="0">'На сайте'!$A$1:$AE$90</definedName>
  </definedNames>
  <calcPr calcId="144525"/>
</workbook>
</file>

<file path=xl/calcChain.xml><?xml version="1.0" encoding="utf-8"?>
<calcChain xmlns="http://schemas.openxmlformats.org/spreadsheetml/2006/main">
  <c r="P39" i="38" l="1"/>
  <c r="L21" i="38"/>
  <c r="L7" i="38" s="1"/>
  <c r="W88" i="38"/>
  <c r="AB7" i="38"/>
  <c r="AC7" i="38"/>
  <c r="K82" i="38"/>
  <c r="K81" i="38" s="1"/>
  <c r="L81" i="38"/>
  <c r="M81" i="38"/>
  <c r="N81" i="38"/>
  <c r="O81" i="38"/>
  <c r="G81" i="38"/>
  <c r="H81" i="38"/>
  <c r="I81" i="38"/>
  <c r="J81" i="38"/>
  <c r="P82" i="38"/>
  <c r="F82" i="38"/>
  <c r="F81" i="38" s="1"/>
  <c r="Y76" i="38"/>
  <c r="T75" i="38"/>
  <c r="T78" i="38" s="1"/>
  <c r="S75" i="38"/>
  <c r="S78" i="38" s="1"/>
  <c r="R75" i="38"/>
  <c r="R78" i="38" s="1"/>
  <c r="Q75" i="38"/>
  <c r="Q78" i="38" s="1"/>
  <c r="O75" i="38"/>
  <c r="O78" i="38" s="1"/>
  <c r="N75" i="38"/>
  <c r="N78" i="38" s="1"/>
  <c r="M75" i="38"/>
  <c r="M78" i="38" s="1"/>
  <c r="L75" i="38"/>
  <c r="L78" i="38" s="1"/>
  <c r="G75" i="38"/>
  <c r="G78" i="38" s="1"/>
  <c r="H75" i="38"/>
  <c r="H78" i="38" s="1"/>
  <c r="I75" i="38"/>
  <c r="I78" i="38" s="1"/>
  <c r="J75" i="38"/>
  <c r="J78" i="38" s="1"/>
  <c r="G74" i="38"/>
  <c r="H74" i="38"/>
  <c r="I74" i="38"/>
  <c r="J74" i="38"/>
  <c r="L74" i="38"/>
  <c r="M74" i="38"/>
  <c r="N74" i="38"/>
  <c r="O74" i="38"/>
  <c r="Q74" i="38"/>
  <c r="R74" i="38"/>
  <c r="S74" i="38"/>
  <c r="T74" i="38"/>
  <c r="G72" i="38"/>
  <c r="H72" i="38"/>
  <c r="I72" i="38"/>
  <c r="J72" i="38"/>
  <c r="L72" i="38"/>
  <c r="M72" i="38"/>
  <c r="N72" i="38"/>
  <c r="O72" i="38"/>
  <c r="Q72" i="38"/>
  <c r="R72" i="38"/>
  <c r="S72" i="38"/>
  <c r="T72" i="38"/>
  <c r="P73" i="38"/>
  <c r="P72" i="38" s="1"/>
  <c r="K73" i="38"/>
  <c r="K74" i="38" s="1"/>
  <c r="F73" i="38"/>
  <c r="F74" i="38" s="1"/>
  <c r="G67" i="38"/>
  <c r="H67" i="38"/>
  <c r="I67" i="38"/>
  <c r="J67" i="38"/>
  <c r="L67" i="38"/>
  <c r="M67" i="38"/>
  <c r="N67" i="38"/>
  <c r="O67" i="38"/>
  <c r="Q67" i="38"/>
  <c r="R67" i="38"/>
  <c r="S67" i="38"/>
  <c r="T67" i="38"/>
  <c r="AD68" i="38"/>
  <c r="P68" i="38"/>
  <c r="P67" i="38" s="1"/>
  <c r="K68" i="38"/>
  <c r="F68" i="38"/>
  <c r="F67" i="38" s="1"/>
  <c r="J79" i="38" l="1"/>
  <c r="N79" i="38"/>
  <c r="R79" i="38"/>
  <c r="O79" i="38"/>
  <c r="L79" i="38"/>
  <c r="T79" i="38"/>
  <c r="I79" i="38"/>
  <c r="M79" i="38"/>
  <c r="H79" i="38"/>
  <c r="S79" i="38"/>
  <c r="G79" i="38"/>
  <c r="Q79" i="38"/>
  <c r="Y78" i="38"/>
  <c r="F72" i="38"/>
  <c r="P74" i="38"/>
  <c r="K72" i="38"/>
  <c r="U68" i="38"/>
  <c r="Z68" i="38"/>
  <c r="K67" i="38"/>
  <c r="Q41" i="38"/>
  <c r="G57" i="38"/>
  <c r="H57" i="38"/>
  <c r="I57" i="38"/>
  <c r="J57" i="38"/>
  <c r="L57" i="38"/>
  <c r="M57" i="38"/>
  <c r="N57" i="38"/>
  <c r="O57" i="38"/>
  <c r="Q57" i="38"/>
  <c r="R57" i="38"/>
  <c r="S57" i="38"/>
  <c r="T57" i="38"/>
  <c r="P43" i="38"/>
  <c r="P42" i="38"/>
  <c r="K43" i="38"/>
  <c r="K42" i="38"/>
  <c r="L47" i="38"/>
  <c r="M47" i="38"/>
  <c r="N47" i="38"/>
  <c r="O47" i="38"/>
  <c r="K48" i="38"/>
  <c r="K47" i="38" s="1"/>
  <c r="G47" i="38"/>
  <c r="H47" i="38"/>
  <c r="I47" i="38"/>
  <c r="J47" i="38"/>
  <c r="AD48" i="38"/>
  <c r="AA48" i="38"/>
  <c r="P48" i="38"/>
  <c r="F48" i="38"/>
  <c r="Y32" i="38"/>
  <c r="X32" i="38"/>
  <c r="W32" i="38"/>
  <c r="V32" i="38"/>
  <c r="G41" i="38"/>
  <c r="H41" i="38"/>
  <c r="I41" i="38"/>
  <c r="J41" i="38"/>
  <c r="L41" i="38"/>
  <c r="M41" i="38"/>
  <c r="N41" i="38"/>
  <c r="O41" i="38"/>
  <c r="R41" i="38"/>
  <c r="S41" i="38"/>
  <c r="T41" i="38"/>
  <c r="U41" i="38"/>
  <c r="V41" i="38"/>
  <c r="W41" i="38"/>
  <c r="X41" i="38"/>
  <c r="Y41" i="38"/>
  <c r="AC41" i="38"/>
  <c r="U25" i="38"/>
  <c r="U24" i="38" s="1"/>
  <c r="U23" i="38"/>
  <c r="T21" i="38"/>
  <c r="T7" i="38" s="1"/>
  <c r="S21" i="38"/>
  <c r="S7" i="38" s="1"/>
  <c r="R21" i="38"/>
  <c r="R7" i="38" s="1"/>
  <c r="Q21" i="38"/>
  <c r="Q7" i="38" s="1"/>
  <c r="O21" i="38"/>
  <c r="O7" i="38" s="1"/>
  <c r="N21" i="38"/>
  <c r="N7" i="38" s="1"/>
  <c r="M21" i="38"/>
  <c r="M7" i="38" s="1"/>
  <c r="G21" i="38"/>
  <c r="G7" i="38" s="1"/>
  <c r="J21" i="38"/>
  <c r="J7" i="38" s="1"/>
  <c r="H21" i="38"/>
  <c r="H7" i="38" s="1"/>
  <c r="I21" i="38"/>
  <c r="I7" i="38" s="1"/>
  <c r="AD40" i="38"/>
  <c r="AB40" i="38"/>
  <c r="AA40" i="38"/>
  <c r="P40" i="38"/>
  <c r="K40" i="38"/>
  <c r="F40" i="38"/>
  <c r="G36" i="38"/>
  <c r="H36" i="38"/>
  <c r="I36" i="38"/>
  <c r="J36" i="38"/>
  <c r="L36" i="38"/>
  <c r="M36" i="38"/>
  <c r="N36" i="38"/>
  <c r="O36" i="38"/>
  <c r="Q36" i="38"/>
  <c r="R36" i="38"/>
  <c r="S36" i="38"/>
  <c r="T36" i="38"/>
  <c r="P37" i="38"/>
  <c r="P36" i="38" s="1"/>
  <c r="K37" i="38"/>
  <c r="K36" i="38" s="1"/>
  <c r="F37" i="38"/>
  <c r="F36" i="38" s="1"/>
  <c r="K34" i="38"/>
  <c r="K33" i="38"/>
  <c r="O32" i="38"/>
  <c r="O35" i="38" s="1"/>
  <c r="N32" i="38"/>
  <c r="N35" i="38" s="1"/>
  <c r="M32" i="38"/>
  <c r="M35" i="38" s="1"/>
  <c r="L32" i="38"/>
  <c r="L35" i="38" s="1"/>
  <c r="T29" i="38"/>
  <c r="S29" i="38"/>
  <c r="R29" i="38"/>
  <c r="Q29" i="38"/>
  <c r="O29" i="38"/>
  <c r="N29" i="38"/>
  <c r="M29" i="38"/>
  <c r="L29" i="38"/>
  <c r="G29" i="38"/>
  <c r="H29" i="38"/>
  <c r="I29" i="38"/>
  <c r="J29" i="38"/>
  <c r="P25" i="38"/>
  <c r="P24" i="38" s="1"/>
  <c r="P88" i="38" s="1"/>
  <c r="Z88" i="38" s="1"/>
  <c r="F25" i="38"/>
  <c r="F24" i="38" s="1"/>
  <c r="F88" i="38" s="1"/>
  <c r="G24" i="38"/>
  <c r="G88" i="38" s="1"/>
  <c r="H24" i="38"/>
  <c r="H88" i="38" s="1"/>
  <c r="I24" i="38"/>
  <c r="I88" i="38" s="1"/>
  <c r="J24" i="38"/>
  <c r="J88" i="38" s="1"/>
  <c r="L24" i="38"/>
  <c r="L88" i="38" s="1"/>
  <c r="O24" i="38"/>
  <c r="O88" i="38" s="1"/>
  <c r="Q24" i="38"/>
  <c r="Q88" i="38" s="1"/>
  <c r="R24" i="38"/>
  <c r="R88" i="38" s="1"/>
  <c r="S24" i="38"/>
  <c r="S88" i="38" s="1"/>
  <c r="T24" i="38"/>
  <c r="T88" i="38" s="1"/>
  <c r="AD88" i="38" s="1"/>
  <c r="V24" i="38"/>
  <c r="V22" i="38" s="1"/>
  <c r="W24" i="38"/>
  <c r="X24" i="38"/>
  <c r="Y24" i="38"/>
  <c r="V88" i="38" l="1"/>
  <c r="AA88" i="38"/>
  <c r="Y22" i="38"/>
  <c r="Y88" i="38"/>
  <c r="X22" i="38"/>
  <c r="X88" i="38"/>
  <c r="Z40" i="38"/>
  <c r="Z48" i="38"/>
  <c r="F47" i="38"/>
  <c r="U32" i="38"/>
  <c r="K32" i="38"/>
  <c r="K35" i="38" s="1"/>
  <c r="W21" i="38" l="1"/>
  <c r="W7" i="38" s="1"/>
  <c r="K76" i="38" l="1"/>
  <c r="K75" i="38" s="1"/>
  <c r="K78" i="38" s="1"/>
  <c r="K79" i="38" s="1"/>
  <c r="K39" i="38"/>
  <c r="K41" i="38" s="1"/>
  <c r="K23" i="38"/>
  <c r="BM94" i="38" l="1"/>
  <c r="BL94" i="38"/>
  <c r="BK94" i="38"/>
  <c r="BJ94" i="38"/>
  <c r="BI94" i="38"/>
  <c r="BH94" i="38"/>
  <c r="BG94" i="38"/>
  <c r="BF94" i="38"/>
  <c r="BE94" i="38"/>
  <c r="BD94" i="38"/>
  <c r="BC94" i="38"/>
  <c r="BB94" i="38"/>
  <c r="BA94" i="38"/>
  <c r="AZ94" i="38"/>
  <c r="AY94" i="38"/>
  <c r="AX94" i="38"/>
  <c r="AW94" i="38"/>
  <c r="AV94" i="38"/>
  <c r="AU94" i="38"/>
  <c r="AT94" i="38"/>
  <c r="AS94" i="38"/>
  <c r="AR94" i="38"/>
  <c r="AQ94" i="38"/>
  <c r="AP94" i="38"/>
  <c r="AO94" i="38"/>
  <c r="AN94" i="38"/>
  <c r="AM94" i="38"/>
  <c r="AL94" i="38"/>
  <c r="AK94" i="38"/>
  <c r="AJ94" i="38"/>
  <c r="T89" i="38"/>
  <c r="S89" i="38"/>
  <c r="R89" i="38"/>
  <c r="Q89" i="38"/>
  <c r="J89" i="38"/>
  <c r="I89" i="38"/>
  <c r="H89" i="38"/>
  <c r="G89" i="38"/>
  <c r="T83" i="38"/>
  <c r="S83" i="38"/>
  <c r="R83" i="38"/>
  <c r="Q83" i="38"/>
  <c r="O83" i="38"/>
  <c r="N83" i="38"/>
  <c r="M83" i="38"/>
  <c r="L83" i="38"/>
  <c r="K83" i="38"/>
  <c r="J83" i="38"/>
  <c r="I83" i="38"/>
  <c r="H83" i="38"/>
  <c r="G83" i="38"/>
  <c r="AD82" i="38"/>
  <c r="AD81" i="38"/>
  <c r="P81" i="38"/>
  <c r="P83" i="38" s="1"/>
  <c r="F83" i="38"/>
  <c r="AD76" i="38"/>
  <c r="P76" i="38"/>
  <c r="U76" i="38" s="1"/>
  <c r="F76" i="38"/>
  <c r="F75" i="38" s="1"/>
  <c r="F78" i="38" s="1"/>
  <c r="F79" i="38" s="1"/>
  <c r="Y74" i="38"/>
  <c r="AD74" i="38"/>
  <c r="AD73" i="38"/>
  <c r="Y73" i="38"/>
  <c r="AD72" i="38"/>
  <c r="T69" i="38"/>
  <c r="S69" i="38"/>
  <c r="R69" i="38"/>
  <c r="Q69" i="38"/>
  <c r="O69" i="38"/>
  <c r="N69" i="38"/>
  <c r="M69" i="38"/>
  <c r="L69" i="38"/>
  <c r="J69" i="38"/>
  <c r="I69" i="38"/>
  <c r="H69" i="38"/>
  <c r="G69" i="38"/>
  <c r="P69" i="38"/>
  <c r="K69" i="38"/>
  <c r="F69" i="38"/>
  <c r="AD67" i="38"/>
  <c r="T66" i="38"/>
  <c r="T70" i="38" s="1"/>
  <c r="S66" i="38"/>
  <c r="S70" i="38" s="1"/>
  <c r="R66" i="38"/>
  <c r="R70" i="38" s="1"/>
  <c r="Q66" i="38"/>
  <c r="Q70" i="38" s="1"/>
  <c r="O66" i="38"/>
  <c r="O70" i="38" s="1"/>
  <c r="N66" i="38"/>
  <c r="N70" i="38" s="1"/>
  <c r="M66" i="38"/>
  <c r="M70" i="38" s="1"/>
  <c r="L66" i="38"/>
  <c r="L70" i="38" s="1"/>
  <c r="J66" i="38"/>
  <c r="J70" i="38" s="1"/>
  <c r="I66" i="38"/>
  <c r="I70" i="38" s="1"/>
  <c r="H66" i="38"/>
  <c r="H70" i="38" s="1"/>
  <c r="G66" i="38"/>
  <c r="G70" i="38" s="1"/>
  <c r="P65" i="38"/>
  <c r="K65" i="38"/>
  <c r="F65" i="38"/>
  <c r="Y64" i="38"/>
  <c r="P64" i="38"/>
  <c r="K64" i="38"/>
  <c r="F64" i="38"/>
  <c r="AA63" i="38"/>
  <c r="V63" i="38"/>
  <c r="P63" i="38"/>
  <c r="K63" i="38"/>
  <c r="F63" i="38"/>
  <c r="AA62" i="38"/>
  <c r="P62" i="38"/>
  <c r="K62" i="38"/>
  <c r="F62" i="38"/>
  <c r="AD61" i="38"/>
  <c r="Y61" i="38"/>
  <c r="P61" i="38"/>
  <c r="K61" i="38"/>
  <c r="F61" i="38"/>
  <c r="AD60" i="38"/>
  <c r="Y60" i="38"/>
  <c r="P60" i="38"/>
  <c r="K60" i="38"/>
  <c r="F60" i="38"/>
  <c r="AD56" i="38"/>
  <c r="P56" i="38"/>
  <c r="K56" i="38"/>
  <c r="F56" i="38"/>
  <c r="P55" i="38"/>
  <c r="K55" i="38"/>
  <c r="F55" i="38"/>
  <c r="AB54" i="38"/>
  <c r="AB53" i="38" s="1"/>
  <c r="AA54" i="38"/>
  <c r="P54" i="38"/>
  <c r="K54" i="38"/>
  <c r="F54" i="38"/>
  <c r="P53" i="38"/>
  <c r="K53" i="38"/>
  <c r="F53" i="38"/>
  <c r="T50" i="38"/>
  <c r="S50" i="38"/>
  <c r="R50" i="38"/>
  <c r="Q50" i="38"/>
  <c r="O50" i="38"/>
  <c r="N50" i="38"/>
  <c r="M50" i="38"/>
  <c r="L50" i="38"/>
  <c r="K50" i="38"/>
  <c r="J50" i="38"/>
  <c r="I50" i="38"/>
  <c r="H50" i="38"/>
  <c r="G50" i="38"/>
  <c r="AB49" i="38"/>
  <c r="P49" i="38"/>
  <c r="K49" i="38"/>
  <c r="F49" i="38"/>
  <c r="AD47" i="38"/>
  <c r="AA47" i="38"/>
  <c r="P47" i="38"/>
  <c r="F50" i="38"/>
  <c r="T44" i="38"/>
  <c r="S44" i="38"/>
  <c r="R44" i="38"/>
  <c r="Q44" i="38"/>
  <c r="O44" i="38"/>
  <c r="N44" i="38"/>
  <c r="M44" i="38"/>
  <c r="L44" i="38"/>
  <c r="J44" i="38"/>
  <c r="I44" i="38"/>
  <c r="H44" i="38"/>
  <c r="G44" i="38"/>
  <c r="K44" i="38"/>
  <c r="F43" i="38"/>
  <c r="F44" i="38" s="1"/>
  <c r="F42" i="38"/>
  <c r="AD39" i="38"/>
  <c r="AD41" i="38" s="1"/>
  <c r="AB39" i="38"/>
  <c r="AB41" i="38" s="1"/>
  <c r="AA39" i="38"/>
  <c r="AA41" i="38" s="1"/>
  <c r="P41" i="38"/>
  <c r="F39" i="38"/>
  <c r="F41" i="38" s="1"/>
  <c r="T38" i="38"/>
  <c r="S38" i="38"/>
  <c r="R38" i="38"/>
  <c r="Q38" i="38"/>
  <c r="O38" i="38"/>
  <c r="N38" i="38"/>
  <c r="M38" i="38"/>
  <c r="L38" i="38"/>
  <c r="J38" i="38"/>
  <c r="I38" i="38"/>
  <c r="H38" i="38"/>
  <c r="G38" i="38"/>
  <c r="AB37" i="38"/>
  <c r="W37" i="38"/>
  <c r="K38" i="38"/>
  <c r="AB36" i="38"/>
  <c r="P34" i="38"/>
  <c r="F34" i="38"/>
  <c r="P33" i="38"/>
  <c r="F33" i="38"/>
  <c r="T32" i="38"/>
  <c r="T35" i="38" s="1"/>
  <c r="S32" i="38"/>
  <c r="S35" i="38" s="1"/>
  <c r="R32" i="38"/>
  <c r="R35" i="38" s="1"/>
  <c r="Q32" i="38"/>
  <c r="Q35" i="38" s="1"/>
  <c r="J32" i="38"/>
  <c r="J35" i="38" s="1"/>
  <c r="I32" i="38"/>
  <c r="I35" i="38" s="1"/>
  <c r="H32" i="38"/>
  <c r="H35" i="38" s="1"/>
  <c r="G32" i="38"/>
  <c r="G35" i="38" s="1"/>
  <c r="T31" i="38"/>
  <c r="T87" i="38" s="1"/>
  <c r="S31" i="38"/>
  <c r="R31" i="38"/>
  <c r="Q31" i="38"/>
  <c r="O31" i="38"/>
  <c r="O87" i="38" s="1"/>
  <c r="N31" i="38"/>
  <c r="M31" i="38"/>
  <c r="L31" i="38"/>
  <c r="J31" i="38"/>
  <c r="J87" i="38" s="1"/>
  <c r="I31" i="38"/>
  <c r="H31" i="38"/>
  <c r="G31" i="38"/>
  <c r="AD30" i="38"/>
  <c r="Y30" i="38"/>
  <c r="P30" i="38"/>
  <c r="P29" i="38" s="1"/>
  <c r="K30" i="38"/>
  <c r="F30" i="38"/>
  <c r="F29" i="38" s="1"/>
  <c r="AD29" i="38"/>
  <c r="P27" i="38"/>
  <c r="P89" i="38" s="1"/>
  <c r="K27" i="38"/>
  <c r="K26" i="38" s="1"/>
  <c r="F27" i="38"/>
  <c r="F89" i="38" s="1"/>
  <c r="W26" i="38"/>
  <c r="T26" i="38"/>
  <c r="T22" i="38" s="1"/>
  <c r="T28" i="38" s="1"/>
  <c r="S26" i="38"/>
  <c r="S22" i="38" s="1"/>
  <c r="S28" i="38" s="1"/>
  <c r="R26" i="38"/>
  <c r="R22" i="38" s="1"/>
  <c r="R28" i="38" s="1"/>
  <c r="Q26" i="38"/>
  <c r="Q22" i="38" s="1"/>
  <c r="Q28" i="38" s="1"/>
  <c r="O26" i="38"/>
  <c r="O22" i="38" s="1"/>
  <c r="O28" i="38" s="1"/>
  <c r="N26" i="38"/>
  <c r="N25" i="38" s="1"/>
  <c r="N24" i="38" s="1"/>
  <c r="M26" i="38"/>
  <c r="M25" i="38" s="1"/>
  <c r="L26" i="38"/>
  <c r="L22" i="38" s="1"/>
  <c r="L28" i="38" s="1"/>
  <c r="J26" i="38"/>
  <c r="J22" i="38" s="1"/>
  <c r="J28" i="38" s="1"/>
  <c r="I26" i="38"/>
  <c r="I22" i="38" s="1"/>
  <c r="I28" i="38" s="1"/>
  <c r="H26" i="38"/>
  <c r="H22" i="38" s="1"/>
  <c r="H28" i="38" s="1"/>
  <c r="G26" i="38"/>
  <c r="G22" i="38" s="1"/>
  <c r="G28" i="38" s="1"/>
  <c r="AD24" i="38"/>
  <c r="AA24" i="38"/>
  <c r="P23" i="38"/>
  <c r="F23" i="38"/>
  <c r="AA20" i="38"/>
  <c r="V20" i="38"/>
  <c r="P20" i="38"/>
  <c r="K20" i="38"/>
  <c r="F20" i="38"/>
  <c r="AA19" i="38"/>
  <c r="V19" i="38"/>
  <c r="P19" i="38"/>
  <c r="K19" i="38"/>
  <c r="F19" i="38"/>
  <c r="AD18" i="38"/>
  <c r="Y18" i="38"/>
  <c r="P18" i="38"/>
  <c r="K18" i="38"/>
  <c r="F18" i="38"/>
  <c r="X21" i="38"/>
  <c r="X7" i="38" s="1"/>
  <c r="X87" i="38" s="1"/>
  <c r="P17" i="38"/>
  <c r="K17" i="38"/>
  <c r="F17" i="38"/>
  <c r="AD16" i="38"/>
  <c r="Y16" i="38"/>
  <c r="P16" i="38"/>
  <c r="K16" i="38"/>
  <c r="F16" i="38"/>
  <c r="AD15" i="38"/>
  <c r="Y15" i="38"/>
  <c r="P15" i="38"/>
  <c r="K15" i="38"/>
  <c r="F15" i="38"/>
  <c r="AA14" i="38"/>
  <c r="V14" i="38"/>
  <c r="P14" i="38"/>
  <c r="K14" i="38"/>
  <c r="F14" i="38"/>
  <c r="AA13" i="38"/>
  <c r="K13" i="38"/>
  <c r="F13" i="38"/>
  <c r="K12" i="38"/>
  <c r="F12" i="38"/>
  <c r="AA11" i="38"/>
  <c r="P11" i="38"/>
  <c r="F11" i="38"/>
  <c r="AA10" i="38"/>
  <c r="V10" i="38"/>
  <c r="P10" i="38"/>
  <c r="K10" i="38"/>
  <c r="F10" i="38"/>
  <c r="AA9" i="38"/>
  <c r="V9" i="38"/>
  <c r="P9" i="38"/>
  <c r="K9" i="38"/>
  <c r="F9" i="38"/>
  <c r="AA8" i="38"/>
  <c r="V8" i="38"/>
  <c r="P8" i="38"/>
  <c r="K8" i="38"/>
  <c r="F8" i="38"/>
  <c r="AD87" i="38" l="1"/>
  <c r="H87" i="38"/>
  <c r="H90" i="38" s="1"/>
  <c r="M87" i="38"/>
  <c r="R87" i="38"/>
  <c r="J90" i="38"/>
  <c r="N22" i="38"/>
  <c r="N28" i="38" s="1"/>
  <c r="N88" i="38"/>
  <c r="G87" i="38"/>
  <c r="G90" i="38" s="1"/>
  <c r="L87" i="38"/>
  <c r="Q87" i="38"/>
  <c r="I87" i="38"/>
  <c r="I90" i="38" s="1"/>
  <c r="N87" i="38"/>
  <c r="S87" i="38"/>
  <c r="AC87" i="38" s="1"/>
  <c r="K57" i="38"/>
  <c r="Z76" i="38"/>
  <c r="P75" i="38"/>
  <c r="P78" i="38" s="1"/>
  <c r="Z78" i="38" s="1"/>
  <c r="R45" i="38"/>
  <c r="R85" i="38" s="1"/>
  <c r="F100" i="38"/>
  <c r="I45" i="38"/>
  <c r="I85" i="38" s="1"/>
  <c r="I93" i="38" s="1"/>
  <c r="S45" i="38"/>
  <c r="S85" i="38" s="1"/>
  <c r="F57" i="38"/>
  <c r="Z73" i="38"/>
  <c r="F99" i="38"/>
  <c r="T45" i="38"/>
  <c r="T85" i="38" s="1"/>
  <c r="P100" i="38"/>
  <c r="J45" i="38"/>
  <c r="J85" i="38" s="1"/>
  <c r="J93" i="38" s="1"/>
  <c r="K21" i="38"/>
  <c r="K7" i="38" s="1"/>
  <c r="H45" i="38"/>
  <c r="Q45" i="38"/>
  <c r="Q85" i="38" s="1"/>
  <c r="Z63" i="38"/>
  <c r="Z60" i="38"/>
  <c r="P66" i="38"/>
  <c r="P70" i="38" s="1"/>
  <c r="Z65" i="38"/>
  <c r="P57" i="38"/>
  <c r="U57" i="38" s="1"/>
  <c r="Z54" i="38"/>
  <c r="U53" i="38"/>
  <c r="G45" i="38"/>
  <c r="G85" i="38" s="1"/>
  <c r="O45" i="38"/>
  <c r="L45" i="38"/>
  <c r="N45" i="38"/>
  <c r="N85" i="38" s="1"/>
  <c r="U26" i="38"/>
  <c r="U22" i="38" s="1"/>
  <c r="W22" i="38"/>
  <c r="Z56" i="38"/>
  <c r="K25" i="38"/>
  <c r="K24" i="38" s="1"/>
  <c r="M24" i="38"/>
  <c r="Y21" i="38"/>
  <c r="Y7" i="38" s="1"/>
  <c r="P21" i="38"/>
  <c r="P7" i="38" s="1"/>
  <c r="F21" i="38"/>
  <c r="F7" i="38" s="1"/>
  <c r="F32" i="38"/>
  <c r="F35" i="38" s="1"/>
  <c r="U37" i="38"/>
  <c r="K31" i="38"/>
  <c r="K29" i="38"/>
  <c r="V21" i="38"/>
  <c r="V7" i="38" s="1"/>
  <c r="Z39" i="38"/>
  <c r="Z41" i="38" s="1"/>
  <c r="U60" i="38"/>
  <c r="Z82" i="38"/>
  <c r="F26" i="38"/>
  <c r="F22" i="38" s="1"/>
  <c r="Y66" i="38"/>
  <c r="Z72" i="38"/>
  <c r="R90" i="38"/>
  <c r="Z29" i="38"/>
  <c r="U30" i="38"/>
  <c r="P32" i="38"/>
  <c r="P35" i="38" s="1"/>
  <c r="AA50" i="38"/>
  <c r="T90" i="38"/>
  <c r="AD90" i="38" s="1"/>
  <c r="W38" i="38"/>
  <c r="F38" i="38"/>
  <c r="P38" i="38"/>
  <c r="U38" i="38" s="1"/>
  <c r="Z53" i="38"/>
  <c r="Z55" i="38"/>
  <c r="K66" i="38"/>
  <c r="K70" i="38" s="1"/>
  <c r="Z64" i="38"/>
  <c r="Z67" i="38"/>
  <c r="AD75" i="38"/>
  <c r="AD78" i="38"/>
  <c r="AD83" i="38"/>
  <c r="S90" i="38"/>
  <c r="AC90" i="38" s="1"/>
  <c r="Z37" i="38"/>
  <c r="Z47" i="38"/>
  <c r="U55" i="38"/>
  <c r="Z61" i="38"/>
  <c r="Z62" i="38"/>
  <c r="AA70" i="38"/>
  <c r="AD50" i="38"/>
  <c r="U61" i="38"/>
  <c r="F66" i="38"/>
  <c r="AA66" i="38"/>
  <c r="Y69" i="38"/>
  <c r="Z81" i="38"/>
  <c r="U67" i="38"/>
  <c r="F31" i="38"/>
  <c r="P31" i="38"/>
  <c r="AD31" i="38"/>
  <c r="Y70" i="38"/>
  <c r="Z36" i="38"/>
  <c r="Y57" i="38"/>
  <c r="V57" i="38"/>
  <c r="U18" i="38"/>
  <c r="Z10" i="38"/>
  <c r="U10" i="38"/>
  <c r="Z8" i="38"/>
  <c r="U8" i="38"/>
  <c r="Z14" i="38"/>
  <c r="U14" i="38"/>
  <c r="U16" i="38"/>
  <c r="AD21" i="38"/>
  <c r="AD7" i="38" s="1"/>
  <c r="AA21" i="38"/>
  <c r="AA7" i="38" s="1"/>
  <c r="Z9" i="38"/>
  <c r="Z11" i="38"/>
  <c r="Z15" i="38"/>
  <c r="U19" i="38"/>
  <c r="Z20" i="38"/>
  <c r="U11" i="38"/>
  <c r="U15" i="38"/>
  <c r="Z16" i="38"/>
  <c r="Z18" i="38"/>
  <c r="Z69" i="38"/>
  <c r="Y79" i="38"/>
  <c r="AD79" i="38"/>
  <c r="Z19" i="38"/>
  <c r="U20" i="38"/>
  <c r="AA22" i="38"/>
  <c r="U9" i="38"/>
  <c r="AD22" i="38"/>
  <c r="P99" i="38"/>
  <c r="P26" i="38"/>
  <c r="P22" i="38" s="1"/>
  <c r="P28" i="38" s="1"/>
  <c r="Z24" i="38"/>
  <c r="Z83" i="38"/>
  <c r="Z30" i="38"/>
  <c r="P50" i="38"/>
  <c r="AA57" i="38"/>
  <c r="U63" i="38"/>
  <c r="U64" i="38"/>
  <c r="AD69" i="38"/>
  <c r="U73" i="38"/>
  <c r="Y31" i="38"/>
  <c r="AB38" i="38"/>
  <c r="P44" i="38"/>
  <c r="AD57" i="38"/>
  <c r="V66" i="38"/>
  <c r="U69" i="38"/>
  <c r="V70" i="38"/>
  <c r="AD66" i="38"/>
  <c r="AD70" i="38"/>
  <c r="AB90" i="38" l="1"/>
  <c r="AB87" i="38"/>
  <c r="AA87" i="38"/>
  <c r="F90" i="38"/>
  <c r="M22" i="38"/>
  <c r="M28" i="38" s="1"/>
  <c r="M88" i="38"/>
  <c r="G93" i="38"/>
  <c r="F87" i="38"/>
  <c r="F98" i="38" s="1"/>
  <c r="K22" i="38"/>
  <c r="K28" i="38" s="1"/>
  <c r="K45" i="38" s="1"/>
  <c r="K88" i="38"/>
  <c r="U88" i="38" s="1"/>
  <c r="P87" i="38"/>
  <c r="Y87" i="38"/>
  <c r="V87" i="38"/>
  <c r="Q90" i="38"/>
  <c r="AA90" i="38" s="1"/>
  <c r="K87" i="38"/>
  <c r="AA45" i="38"/>
  <c r="AR45" i="38"/>
  <c r="O85" i="38"/>
  <c r="O93" i="38" s="1"/>
  <c r="AO45" i="38"/>
  <c r="L85" i="38"/>
  <c r="V85" i="38" s="1"/>
  <c r="U78" i="38"/>
  <c r="P79" i="38"/>
  <c r="Z79" i="38" s="1"/>
  <c r="X85" i="38"/>
  <c r="Z57" i="38"/>
  <c r="U70" i="38"/>
  <c r="V45" i="38"/>
  <c r="Y45" i="38"/>
  <c r="Y85" i="38" s="1"/>
  <c r="AB45" i="38"/>
  <c r="AD45" i="38"/>
  <c r="H85" i="38"/>
  <c r="H93" i="38" s="1"/>
  <c r="Z66" i="38"/>
  <c r="F70" i="38"/>
  <c r="Z70" i="38" s="1"/>
  <c r="U66" i="38"/>
  <c r="P45" i="38"/>
  <c r="P85" i="38" s="1"/>
  <c r="AQ45" i="38"/>
  <c r="Z21" i="38"/>
  <c r="Z7" i="38" s="1"/>
  <c r="U31" i="38"/>
  <c r="F28" i="38"/>
  <c r="F45" i="38" s="1"/>
  <c r="Z38" i="38"/>
  <c r="U21" i="38"/>
  <c r="U7" i="38" s="1"/>
  <c r="P90" i="38"/>
  <c r="Z90" i="38" s="1"/>
  <c r="Z31" i="38"/>
  <c r="Z22" i="38"/>
  <c r="Z75" i="38"/>
  <c r="AA85" i="38"/>
  <c r="Q93" i="38"/>
  <c r="U74" i="38"/>
  <c r="Z74" i="38"/>
  <c r="Z50" i="38"/>
  <c r="T93" i="38"/>
  <c r="AD85" i="38"/>
  <c r="R93" i="38"/>
  <c r="O90" i="38"/>
  <c r="Y90" i="38" s="1"/>
  <c r="AA28" i="38"/>
  <c r="N93" i="38"/>
  <c r="N90" i="38"/>
  <c r="AD28" i="38"/>
  <c r="Y28" i="38"/>
  <c r="L90" i="38"/>
  <c r="S93" i="38"/>
  <c r="AC85" i="38"/>
  <c r="F85" i="38" l="1"/>
  <c r="F95" i="38" s="1"/>
  <c r="P98" i="38"/>
  <c r="Z87" i="38"/>
  <c r="U79" i="38"/>
  <c r="V90" i="38"/>
  <c r="U87" i="38"/>
  <c r="AN45" i="38"/>
  <c r="K85" i="38"/>
  <c r="K93" i="38" s="1"/>
  <c r="L93" i="38"/>
  <c r="AB85" i="38"/>
  <c r="M45" i="38"/>
  <c r="K90" i="38"/>
  <c r="U90" i="38" s="1"/>
  <c r="Z45" i="38"/>
  <c r="U45" i="38"/>
  <c r="AS45" i="38"/>
  <c r="Z28" i="38"/>
  <c r="U28" i="38"/>
  <c r="U85" i="38" l="1"/>
  <c r="AP45" i="38"/>
  <c r="M85" i="38"/>
  <c r="M93" i="38" s="1"/>
  <c r="F97" i="38"/>
  <c r="F93" i="38"/>
  <c r="W45" i="38"/>
  <c r="W85" i="38" s="1"/>
  <c r="W87" i="38" s="1"/>
  <c r="M90" i="38"/>
  <c r="W90" i="38" s="1"/>
  <c r="P95" i="38"/>
  <c r="P93" i="38"/>
  <c r="P97" i="38"/>
  <c r="Z85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<sst xmlns="http://schemas.openxmlformats.org/spreadsheetml/2006/main" count="352" uniqueCount="204">
  <si>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</si>
  <si>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</si>
  <si>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</si>
  <si>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</si>
  <si>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</si>
  <si>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</si>
  <si>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</si>
  <si>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</si>
  <si>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</si>
  <si>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</si>
  <si>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</si>
  <si>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</si>
  <si>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</si>
  <si>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</si>
  <si>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</si>
  <si>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</si>
  <si>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</si>
  <si>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</si>
  <si>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</si>
  <si>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</si>
  <si>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</si>
  <si>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</si>
  <si>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</si>
  <si>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</si>
  <si>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</si>
  <si>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</si>
  <si>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</si>
  <si>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</si>
  <si>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</si>
  <si>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</si>
  <si>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</si>
  <si>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</si>
  <si>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</si>
  <si>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</si>
  <si>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</si>
  <si>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</si>
  <si>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</si>
  <si>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</si>
  <si>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</si>
  <si>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</si>
  <si>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</si>
  <si>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</si>
  <si>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</si>
  <si>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</si>
  <si>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</si>
  <si>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</si>
  <si>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</si>
  <si>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</si>
  <si>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</si>
  <si>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</si>
  <si>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</si>
  <si>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</si>
  <si>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</si>
  <si>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</si>
  <si>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</si>
  <si>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</si>
  <si>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</si>
  <si>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</si>
  <si>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</si>
  <si>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</si>
  <si>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</si>
  <si>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</si>
  <si>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</si>
  <si>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</si>
  <si>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</si>
  <si>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</si>
  <si>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</si>
  <si>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</si>
  <si>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</si>
  <si>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образования и молодёжной политики в городе Нефтеюганске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</si>
  <si>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</si>
  <si>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31.01.2022 года</t>
  </si>
  <si>
    <t>Основное мероприятие</t>
  </si>
  <si>
    <t>КЦСР</t>
  </si>
  <si>
    <t>Исполнитель ГРБС</t>
  </si>
  <si>
    <t>Источники финансирования</t>
  </si>
  <si>
    <t>ПЛАН 2022 год (в рублях)</t>
  </si>
  <si>
    <t>% исполнения к годовому плану 2022 года</t>
  </si>
  <si>
    <t xml:space="preserve">ИТОГО </t>
  </si>
  <si>
    <t>внебюджет</t>
  </si>
  <si>
    <t>ИТОГО</t>
  </si>
  <si>
    <t>Подпрограмма I. «Общее образование. Дополнительное образование детей»</t>
  </si>
  <si>
    <t>1.1.</t>
  </si>
  <si>
    <t>Обеспечение предоставления дошкольного, общего, дополнительного образования (показатель №№ 1,2,5,7,8,21,22,23)</t>
  </si>
  <si>
    <t>ДО и МП г.Нефтеюганска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</si>
  <si>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</si>
  <si>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0210184301</t>
  </si>
  <si>
    <t>бюджет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</si>
  <si>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</si>
  <si>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0210184302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</si>
  <si>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</si>
  <si>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0210184303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</si>
  <si>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</si>
  <si>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0210184304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</si>
  <si>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</si>
  <si>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0210184030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</si>
  <si>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</si>
  <si>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0210184050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</si>
  <si>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</si>
  <si>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0210182470</t>
  </si>
  <si>
    <t>0210161804</t>
  </si>
  <si>
    <t>0210100590</t>
  </si>
  <si>
    <t xml:space="preserve">Внебюджетные источники </t>
  </si>
  <si>
    <t>иные внебюджетные источники</t>
  </si>
  <si>
    <t>0210199990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</si>
  <si>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</si>
  <si>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</si>
  <si>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0210185160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</si>
  <si>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</si>
  <si>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0210182480.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</si>
  <si>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</si>
  <si>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</si>
  <si>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Итого 1.1</t>
  </si>
  <si>
    <t>1.2.</t>
  </si>
  <si>
    <t>Развитие материально-технической базы образовательных организаций (показатель №№ 6,22)</t>
  </si>
  <si>
    <t>ДОиМП г.Нефтеюганска, ДГиЗО, ДЖКХ, в том числе</t>
  </si>
  <si>
    <t>всего</t>
  </si>
  <si>
    <t>ДГ и ЗО</t>
  </si>
  <si>
    <t xml:space="preserve">ДЖКХ </t>
  </si>
  <si>
    <t>Итого 1.2</t>
  </si>
  <si>
    <t>1.3.</t>
  </si>
  <si>
    <t>Обеспечение персонифицированного финансирования дополнительного образования (показатель № 9)</t>
  </si>
  <si>
    <t>0210399990</t>
  </si>
  <si>
    <t>Итого 1.3</t>
  </si>
  <si>
    <t>1.4.</t>
  </si>
  <si>
    <t>Региональный проект «Современная школа» (показатель №№ 6,22)</t>
  </si>
  <si>
    <t>ДОиМП г.Нефтеюганска, ДГиЗО, в том числе</t>
  </si>
  <si>
    <t>Итого 1.4</t>
  </si>
  <si>
    <t>1.5.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</si>
  <si>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</si>
  <si>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0210553030</t>
  </si>
  <si>
    <t>Итого 1.5</t>
  </si>
  <si>
    <t>1.6.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</si>
  <si>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</si>
  <si>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>1.7.</t>
  </si>
  <si>
    <t>Региональный проект «Успех каждого ребенка» (показатель № 8)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</si>
  <si>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</si>
  <si>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</si>
  <si>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Итого 1.7</t>
  </si>
  <si>
    <t>Итого по подпрограмме 1</t>
  </si>
  <si>
    <t>Подпрограмма II. «Система оценки качества образования и информационная прозрачность системы образования»</t>
  </si>
  <si>
    <t>2.1.</t>
  </si>
  <si>
    <t>Обеспечение организации и проведения государственной итоговой аттестации (показатель №№ 3, 4)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</si>
  <si>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</si>
  <si>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0220184305</t>
  </si>
  <si>
    <t>0220199990</t>
  </si>
  <si>
    <t>Итого по подпрограмме 2</t>
  </si>
  <si>
    <t>Подпрограмма III. «Отдых и оздоровление детей в каникулярное время»</t>
  </si>
  <si>
    <t>3.1.</t>
  </si>
  <si>
    <t>Обеспечение отдыха и оздоровления детей в каникулярное время (показатель № 10)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</si>
  <si>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</si>
  <si>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0230184080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</si>
  <si>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</si>
  <si>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0230182050</t>
  </si>
  <si>
    <t>Мероприятия по организации отдыха и оздоровления детей</t>
  </si>
  <si>
    <t>0230120010</t>
  </si>
  <si>
    <t>На оплату стоимости питания детей школьного возраста в оздоровительных лагерях с дневным пребыванием детей</t>
  </si>
  <si>
    <t>02301S2050</t>
  </si>
  <si>
    <t>Итого по подпрограмме 3</t>
  </si>
  <si>
    <t>Подпрограмма IV. «Молодёжь Нефтеюганска»</t>
  </si>
  <si>
    <t>4.1.</t>
  </si>
  <si>
    <t>Обеспечение реализации молодёжной политики (показатель № 11, 12, 13)</t>
  </si>
  <si>
    <t>0240100590</t>
  </si>
  <si>
    <t xml:space="preserve">Реализация мероприятий </t>
  </si>
  <si>
    <t>0240199990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</si>
  <si>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</si>
  <si>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0240185160</t>
  </si>
  <si>
    <t>0240185060</t>
  </si>
  <si>
    <t>Реализация мероприятий по содействию трудоустройства граждан</t>
  </si>
  <si>
    <t>0240120610</t>
  </si>
  <si>
    <t>Внебюджетные источники</t>
  </si>
  <si>
    <t>Итого 4.1</t>
  </si>
  <si>
    <t>4.2.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</si>
  <si>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</si>
  <si>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0240299990</t>
  </si>
  <si>
    <t>Итого по подпрограмме 4</t>
  </si>
  <si>
    <t>Подпрограмма V. «Ресурсное обеспечение в сфере образования и молодежной политики»</t>
  </si>
  <si>
    <t>5.1.</t>
  </si>
  <si>
    <t>Обеспечение выполнения функции управления и контроля в сфере образования и молодёжной политики (показатель №№ 14,15,16,17,18,23)</t>
  </si>
  <si>
    <t>0250102040</t>
  </si>
  <si>
    <t>Итого 5.1</t>
  </si>
  <si>
    <t>5.2.</t>
  </si>
  <si>
    <t xml:space="preserve">Обеспечение функционирования казённого учреждения (показатель №№ 14,15,16,17,18,23)
</t>
  </si>
  <si>
    <t>Итого 5.2</t>
  </si>
  <si>
    <t>Итого по подпрограмме 5</t>
  </si>
  <si>
    <t>Подпрограмма VI. «Формирование законопослушного поведения участников дорожного движения»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</si>
  <si>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</si>
  <si>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</si>
  <si>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</si>
  <si>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Всего по муниципальной программе</t>
  </si>
  <si>
    <t>Ответственный исполнитель</t>
  </si>
  <si>
    <t>Соисполнитель 1</t>
  </si>
  <si>
    <t>Соисполнитель 2</t>
  </si>
  <si>
    <t xml:space="preserve">ВСЕГО </t>
  </si>
  <si>
    <t>Проверка</t>
  </si>
  <si>
    <t>без внебюджета</t>
  </si>
  <si>
    <t>ПЛАН на1 квартал 2022 года (рублей)</t>
  </si>
  <si>
    <t>% исполнения к плану 1 квартал 2022 года</t>
  </si>
  <si>
    <t>Освоение на 01.02.2022</t>
  </si>
  <si>
    <t>Итого 1.6</t>
  </si>
  <si>
    <t>Создание образовательных организаций, организаций для отдыха и оздоровления детей (Строительство детского сада на 300 мест в 16 микрорайоне г. Нефтеюганска)</t>
  </si>
  <si>
    <t>0250200590.</t>
  </si>
  <si>
    <t>0260199990.</t>
  </si>
  <si>
    <t>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</si>
</sst>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0"/>
    <numFmt numFmtId="172" formatCode="?"/>
  </numFmts>
  <fonts count="5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2"/>
      <scheme val="minor"/>
    </font>
    <font>
      <b/>
      <sz val="11"/>
      <name val="Times New Roman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2"/>
      <scheme val="minor"/>
    </font>
    <font>
      <sz val="11"/>
      <name val="Times New Roman"/>
      <family val="2"/>
      <charset val="204"/>
      <scheme val="minor"/>
    </font>
    <font>
      <sz val="12"/>
      <name val="Times New Roman"/>
      <family val="2"/>
      <scheme val="minor"/>
    </font>
    <font>
      <sz val="12"/>
      <name val="Times New Roman"/>
      <family val="2"/>
      <charset val="204"/>
      <scheme val="minor"/>
    </font>
    <font>
      <b/>
      <sz val="12"/>
      <name val="Times New Roman"/>
      <family val="2"/>
      <charset val="204"/>
      <scheme val="minor"/>
    </font>
    <font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0"/>
      <name val="Times New Roman"/>
      <family val="2"/>
      <scheme val="minor"/>
    </font>
    <font>
      <b/>
      <sz val="11"/>
      <name val="Times New Roman"/>
      <family val="1"/>
      <charset val="204"/>
      <scheme val="minor"/>
    </font>
    <font>
      <sz val="11"/>
      <color rgb="FFC00000"/>
      <name val="Times New Roman"/>
      <family val="1"/>
      <charset val="204"/>
      <scheme val="minor"/>
    </font>
    <font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  <scheme val="minor"/>
    </font>
    <font>
      <b/>
      <sz val="16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23" fillId="0" borderId="0" applyFill="0" applyBorder="0" applyAlignment="0" applyProtection="0"/>
    <xf numFmtId="165" fontId="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</cellStyleXfs>
  <cellXfs count="555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center" wrapText="1"/>
    </xf>
    <xf numFmtId="17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left" vertical="center" wrapText="1"/>
    </xf>
    <xf numFmtId="17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/>
    </xf>
    <xf numFmtId="170" fontId="8" fillId="0" borderId="1" xfId="0" applyNumberFormat="1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6" fillId="0" borderId="1" xfId="0" applyNumberFormat="1" applyFont="1" applyFill="1" applyBorder="1" applyAlignment="1">
      <alignment horizontal="center" vertical="center"/>
    </xf>
    <xf numFmtId="170" fontId="36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43" fillId="25" borderId="0" xfId="0" applyFont="1" applyFill="1" applyBorder="1" applyAlignment="1">
      <alignment horizontal="center"/>
    </xf>
    <xf numFmtId="0" fontId="43" fillId="25" borderId="0" xfId="0" applyFont="1" applyFill="1" applyAlignment="1">
      <alignment horizontal="center"/>
    </xf>
    <xf numFmtId="49" fontId="48" fillId="25" borderId="39" xfId="0" applyNumberFormat="1" applyFont="1" applyFill="1" applyBorder="1" applyAlignment="1">
      <alignment horizontal="center" vertical="center" wrapText="1"/>
    </xf>
    <xf numFmtId="0" fontId="48" fillId="25" borderId="40" xfId="0" applyFont="1" applyFill="1" applyBorder="1" applyAlignment="1">
      <alignment horizontal="center" vertical="center" wrapText="1"/>
    </xf>
    <xf numFmtId="0" fontId="39" fillId="25" borderId="0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 vertical="center" wrapText="1"/>
    </xf>
    <xf numFmtId="0" fontId="39" fillId="25" borderId="0" xfId="0" applyFont="1" applyFill="1" applyAlignment="1">
      <alignment horizontal="center"/>
    </xf>
    <xf numFmtId="49" fontId="48" fillId="25" borderId="6" xfId="0" applyNumberFormat="1" applyFont="1" applyFill="1" applyBorder="1" applyAlignment="1">
      <alignment horizontal="center" vertical="center" wrapText="1"/>
    </xf>
    <xf numFmtId="0" fontId="48" fillId="25" borderId="2" xfId="0" applyFont="1" applyFill="1" applyBorder="1" applyAlignment="1">
      <alignment horizontal="center" vertical="center" wrapText="1"/>
    </xf>
    <xf numFmtId="4" fontId="48" fillId="25" borderId="2" xfId="0" applyNumberFormat="1" applyFont="1" applyFill="1" applyBorder="1" applyAlignment="1">
      <alignment horizontal="center" vertical="center" wrapText="1"/>
    </xf>
    <xf numFmtId="0" fontId="39" fillId="25" borderId="0" xfId="0" applyFont="1" applyFill="1" applyBorder="1" applyAlignment="1">
      <alignment horizontal="left"/>
    </xf>
    <xf numFmtId="0" fontId="44" fillId="25" borderId="0" xfId="0" applyFont="1" applyFill="1" applyBorder="1" applyAlignment="1">
      <alignment horizontal="left"/>
    </xf>
    <xf numFmtId="49" fontId="49" fillId="25" borderId="6" xfId="0" applyNumberFormat="1" applyFont="1" applyFill="1" applyBorder="1" applyAlignment="1">
      <alignment horizontal="center" vertical="center" wrapText="1"/>
    </xf>
    <xf numFmtId="4" fontId="49" fillId="25" borderId="2" xfId="0" applyNumberFormat="1" applyFont="1" applyFill="1" applyBorder="1" applyAlignment="1">
      <alignment horizontal="center" vertical="center" wrapText="1"/>
    </xf>
    <xf numFmtId="0" fontId="40" fillId="25" borderId="0" xfId="0" applyFont="1" applyFill="1" applyBorder="1" applyAlignment="1">
      <alignment horizontal="center"/>
    </xf>
    <xf numFmtId="0" fontId="51" fillId="25" borderId="0" xfId="0" applyFont="1" applyFill="1" applyBorder="1" applyAlignment="1">
      <alignment horizontal="center"/>
    </xf>
    <xf numFmtId="0" fontId="51" fillId="25" borderId="0" xfId="0" applyFont="1" applyFill="1" applyAlignment="1">
      <alignment horizontal="center"/>
    </xf>
    <xf numFmtId="171" fontId="51" fillId="25" borderId="0" xfId="0" applyNumberFormat="1" applyFont="1" applyFill="1" applyBorder="1" applyAlignment="1">
      <alignment horizontal="center"/>
    </xf>
    <xf numFmtId="4" fontId="48" fillId="25" borderId="49" xfId="0" applyNumberFormat="1" applyFont="1" applyFill="1" applyBorder="1" applyAlignment="1">
      <alignment vertical="center" wrapText="1"/>
    </xf>
    <xf numFmtId="4" fontId="41" fillId="25" borderId="2" xfId="0" applyNumberFormat="1" applyFont="1" applyFill="1" applyBorder="1" applyAlignment="1">
      <alignment horizontal="center" vertical="center" wrapText="1"/>
    </xf>
    <xf numFmtId="4" fontId="48" fillId="25" borderId="52" xfId="0" applyNumberFormat="1" applyFont="1" applyFill="1" applyBorder="1" applyAlignment="1">
      <alignment vertical="center" wrapText="1"/>
    </xf>
    <xf numFmtId="4" fontId="48" fillId="25" borderId="33" xfId="0" applyNumberFormat="1" applyFont="1" applyFill="1" applyBorder="1" applyAlignment="1">
      <alignment horizontal="center" vertical="center" wrapText="1"/>
    </xf>
    <xf numFmtId="4" fontId="48" fillId="25" borderId="47" xfId="0" applyNumberFormat="1" applyFont="1" applyFill="1" applyBorder="1" applyAlignment="1">
      <alignment vertical="center" wrapText="1"/>
    </xf>
    <xf numFmtId="4" fontId="41" fillId="25" borderId="26" xfId="0" applyNumberFormat="1" applyFont="1" applyFill="1" applyBorder="1" applyAlignment="1">
      <alignment horizontal="center" vertical="center" wrapText="1"/>
    </xf>
    <xf numFmtId="0" fontId="52" fillId="25" borderId="0" xfId="0" applyFont="1" applyFill="1" applyBorder="1" applyAlignment="1">
      <alignment horizontal="center"/>
    </xf>
    <xf numFmtId="0" fontId="52" fillId="25" borderId="0" xfId="0" applyFont="1" applyFill="1" applyAlignment="1">
      <alignment horizontal="center"/>
    </xf>
    <xf numFmtId="0" fontId="48" fillId="25" borderId="32" xfId="0" applyFont="1" applyFill="1" applyBorder="1" applyAlignment="1">
      <alignment horizontal="center" vertical="center" wrapText="1"/>
    </xf>
    <xf numFmtId="0" fontId="48" fillId="25" borderId="33" xfId="0" applyFont="1" applyFill="1" applyBorder="1" applyAlignment="1">
      <alignment horizontal="center" vertical="center" wrapText="1"/>
    </xf>
    <xf numFmtId="0" fontId="48" fillId="25" borderId="23" xfId="0" applyFont="1" applyFill="1" applyBorder="1" applyAlignment="1">
      <alignment vertical="center" wrapText="1"/>
    </xf>
    <xf numFmtId="0" fontId="41" fillId="25" borderId="25" xfId="0" applyFont="1" applyFill="1" applyBorder="1" applyAlignment="1">
      <alignment vertical="center" wrapText="1"/>
    </xf>
    <xf numFmtId="4" fontId="40" fillId="25" borderId="0" xfId="0" applyNumberFormat="1" applyFont="1" applyFill="1" applyBorder="1" applyAlignment="1">
      <alignment horizontal="center"/>
    </xf>
    <xf numFmtId="49" fontId="48" fillId="25" borderId="30" xfId="0" applyNumberFormat="1" applyFont="1" applyFill="1" applyBorder="1" applyAlignment="1">
      <alignment horizontal="left" vertical="center" wrapText="1"/>
    </xf>
    <xf numFmtId="4" fontId="41" fillId="25" borderId="0" xfId="0" applyNumberFormat="1" applyFont="1" applyFill="1" applyBorder="1" applyAlignment="1">
      <alignment horizontal="center" vertical="center" wrapText="1"/>
    </xf>
    <xf numFmtId="0" fontId="41" fillId="25" borderId="49" xfId="0" applyFont="1" applyFill="1" applyBorder="1" applyAlignment="1">
      <alignment vertical="center" wrapText="1"/>
    </xf>
    <xf numFmtId="4" fontId="42" fillId="25" borderId="35" xfId="0" applyNumberFormat="1" applyFont="1" applyFill="1" applyBorder="1" applyAlignment="1">
      <alignment horizontal="center" vertical="center"/>
    </xf>
    <xf numFmtId="4" fontId="53" fillId="25" borderId="41" xfId="0" applyNumberFormat="1" applyFont="1" applyFill="1" applyBorder="1" applyAlignment="1">
      <alignment horizontal="center" vertical="center"/>
    </xf>
    <xf numFmtId="3" fontId="53" fillId="25" borderId="5" xfId="0" applyNumberFormat="1" applyFont="1" applyFill="1" applyBorder="1" applyAlignment="1">
      <alignment horizontal="center" vertical="center" wrapText="1"/>
    </xf>
    <xf numFmtId="3" fontId="53" fillId="25" borderId="42" xfId="0" applyNumberFormat="1" applyFont="1" applyFill="1" applyBorder="1" applyAlignment="1">
      <alignment horizontal="center" vertical="center" wrapText="1"/>
    </xf>
    <xf numFmtId="4" fontId="53" fillId="25" borderId="41" xfId="0" applyNumberFormat="1" applyFont="1" applyFill="1" applyBorder="1" applyAlignment="1">
      <alignment horizontal="center" vertical="center" wrapText="1"/>
    </xf>
    <xf numFmtId="4" fontId="53" fillId="25" borderId="5" xfId="0" applyNumberFormat="1" applyFont="1" applyFill="1" applyBorder="1" applyAlignment="1">
      <alignment horizontal="center" vertical="center"/>
    </xf>
    <xf numFmtId="3" fontId="53" fillId="25" borderId="5" xfId="0" applyNumberFormat="1" applyFont="1" applyFill="1" applyBorder="1" applyAlignment="1">
      <alignment horizontal="center" vertical="center"/>
    </xf>
    <xf numFmtId="3" fontId="53" fillId="25" borderId="42" xfId="0" applyNumberFormat="1" applyFont="1" applyFill="1" applyBorder="1" applyAlignment="1">
      <alignment horizontal="center" vertical="center"/>
    </xf>
    <xf numFmtId="4" fontId="53" fillId="25" borderId="27" xfId="0" applyNumberFormat="1" applyFont="1" applyFill="1" applyBorder="1" applyAlignment="1">
      <alignment horizontal="center" vertical="center"/>
    </xf>
    <xf numFmtId="4" fontId="53" fillId="25" borderId="1" xfId="0" applyNumberFormat="1" applyFont="1" applyFill="1" applyBorder="1" applyAlignment="1" applyProtection="1">
      <alignment horizontal="center" vertical="center" wrapText="1"/>
    </xf>
    <xf numFmtId="3" fontId="53" fillId="25" borderId="1" xfId="0" applyNumberFormat="1" applyFont="1" applyFill="1" applyBorder="1" applyAlignment="1">
      <alignment horizontal="center" vertical="center" wrapText="1"/>
    </xf>
    <xf numFmtId="3" fontId="53" fillId="25" borderId="28" xfId="0" applyNumberFormat="1" applyFont="1" applyFill="1" applyBorder="1" applyAlignment="1">
      <alignment horizontal="center" vertical="center" wrapText="1"/>
    </xf>
    <xf numFmtId="4" fontId="53" fillId="25" borderId="27" xfId="0" applyNumberFormat="1" applyFont="1" applyFill="1" applyBorder="1" applyAlignment="1">
      <alignment horizontal="center" vertical="center" wrapText="1"/>
    </xf>
    <xf numFmtId="4" fontId="53" fillId="25" borderId="1" xfId="0" applyNumberFormat="1" applyFont="1" applyFill="1" applyBorder="1" applyAlignment="1">
      <alignment horizontal="center" vertical="center" wrapText="1"/>
    </xf>
    <xf numFmtId="4" fontId="53" fillId="25" borderId="1" xfId="0" applyNumberFormat="1" applyFont="1" applyFill="1" applyBorder="1" applyAlignment="1">
      <alignment horizontal="center" vertical="center"/>
    </xf>
    <xf numFmtId="3" fontId="53" fillId="25" borderId="1" xfId="0" applyNumberFormat="1" applyFont="1" applyFill="1" applyBorder="1" applyAlignment="1">
      <alignment horizontal="center" vertical="center"/>
    </xf>
    <xf numFmtId="3" fontId="53" fillId="25" borderId="28" xfId="0" applyNumberFormat="1" applyFont="1" applyFill="1" applyBorder="1" applyAlignment="1">
      <alignment horizontal="center" vertical="center"/>
    </xf>
    <xf numFmtId="3" fontId="53" fillId="25" borderId="27" xfId="0" applyNumberFormat="1" applyFont="1" applyFill="1" applyBorder="1" applyAlignment="1">
      <alignment horizontal="center" vertical="center"/>
    </xf>
    <xf numFmtId="3" fontId="53" fillId="25" borderId="1" xfId="0" applyNumberFormat="1" applyFont="1" applyFill="1" applyBorder="1" applyAlignment="1" applyProtection="1">
      <alignment horizontal="center" vertical="center" wrapText="1"/>
    </xf>
    <xf numFmtId="4" fontId="53" fillId="25" borderId="28" xfId="0" applyNumberFormat="1" applyFont="1" applyFill="1" applyBorder="1" applyAlignment="1">
      <alignment horizontal="center" vertical="center"/>
    </xf>
    <xf numFmtId="3" fontId="54" fillId="25" borderId="27" xfId="0" applyNumberFormat="1" applyFont="1" applyFill="1" applyBorder="1" applyAlignment="1">
      <alignment horizontal="center" vertical="center"/>
    </xf>
    <xf numFmtId="3" fontId="54" fillId="25" borderId="1" xfId="0" applyNumberFormat="1" applyFont="1" applyFill="1" applyBorder="1" applyAlignment="1">
      <alignment horizontal="center" vertical="center"/>
    </xf>
    <xf numFmtId="3" fontId="54" fillId="25" borderId="28" xfId="0" applyNumberFormat="1" applyFont="1" applyFill="1" applyBorder="1" applyAlignment="1">
      <alignment horizontal="center" vertical="center" wrapText="1"/>
    </xf>
    <xf numFmtId="4" fontId="54" fillId="25" borderId="27" xfId="0" applyNumberFormat="1" applyFont="1" applyFill="1" applyBorder="1" applyAlignment="1">
      <alignment horizontal="center" vertical="center" wrapText="1"/>
    </xf>
    <xf numFmtId="4" fontId="54" fillId="25" borderId="1" xfId="0" applyNumberFormat="1" applyFont="1" applyFill="1" applyBorder="1" applyAlignment="1">
      <alignment horizontal="center" vertical="center"/>
    </xf>
    <xf numFmtId="3" fontId="54" fillId="25" borderId="28" xfId="0" applyNumberFormat="1" applyFont="1" applyFill="1" applyBorder="1" applyAlignment="1">
      <alignment horizontal="center" vertical="center"/>
    </xf>
    <xf numFmtId="4" fontId="53" fillId="25" borderId="29" xfId="0" applyNumberFormat="1" applyFont="1" applyFill="1" applyBorder="1" applyAlignment="1">
      <alignment horizontal="center" vertical="center"/>
    </xf>
    <xf numFmtId="4" fontId="53" fillId="25" borderId="30" xfId="0" applyNumberFormat="1" applyFont="1" applyFill="1" applyBorder="1" applyAlignment="1">
      <alignment horizontal="center" vertical="center" wrapText="1"/>
    </xf>
    <xf numFmtId="3" fontId="53" fillId="25" borderId="30" xfId="0" applyNumberFormat="1" applyFont="1" applyFill="1" applyBorder="1" applyAlignment="1">
      <alignment horizontal="center" vertical="center"/>
    </xf>
    <xf numFmtId="3" fontId="53" fillId="25" borderId="31" xfId="0" applyNumberFormat="1" applyFont="1" applyFill="1" applyBorder="1" applyAlignment="1" applyProtection="1">
      <alignment horizontal="center" vertical="center"/>
    </xf>
    <xf numFmtId="4" fontId="53" fillId="25" borderId="29" xfId="0" applyNumberFormat="1" applyFont="1" applyFill="1" applyBorder="1" applyAlignment="1">
      <alignment horizontal="center" vertical="center" wrapText="1"/>
    </xf>
    <xf numFmtId="3" fontId="53" fillId="25" borderId="31" xfId="0" applyNumberFormat="1" applyFont="1" applyFill="1" applyBorder="1" applyAlignment="1">
      <alignment horizontal="center" vertical="center"/>
    </xf>
    <xf numFmtId="3" fontId="53" fillId="25" borderId="29" xfId="0" applyNumberFormat="1" applyFont="1" applyFill="1" applyBorder="1" applyAlignment="1">
      <alignment horizontal="center" vertical="center"/>
    </xf>
    <xf numFmtId="4" fontId="42" fillId="25" borderId="21" xfId="0" applyNumberFormat="1" applyFont="1" applyFill="1" applyBorder="1" applyAlignment="1">
      <alignment horizontal="center" vertical="center"/>
    </xf>
    <xf numFmtId="4" fontId="42" fillId="25" borderId="23" xfId="0" applyNumberFormat="1" applyFont="1" applyFill="1" applyBorder="1" applyAlignment="1">
      <alignment horizontal="center" vertical="center"/>
    </xf>
    <xf numFmtId="3" fontId="42" fillId="25" borderId="23" xfId="0" applyNumberFormat="1" applyFont="1" applyFill="1" applyBorder="1" applyAlignment="1">
      <alignment horizontal="center" vertical="center"/>
    </xf>
    <xf numFmtId="4" fontId="42" fillId="25" borderId="24" xfId="0" applyNumberFormat="1" applyFont="1" applyFill="1" applyBorder="1" applyAlignment="1">
      <alignment horizontal="center" vertical="center"/>
    </xf>
    <xf numFmtId="3" fontId="42" fillId="25" borderId="21" xfId="0" applyNumberFormat="1" applyFont="1" applyFill="1" applyBorder="1" applyAlignment="1">
      <alignment horizontal="center" vertical="center"/>
    </xf>
    <xf numFmtId="3" fontId="42" fillId="25" borderId="24" xfId="0" applyNumberFormat="1" applyFont="1" applyFill="1" applyBorder="1" applyAlignment="1">
      <alignment horizontal="center" vertical="center"/>
    </xf>
    <xf numFmtId="3" fontId="53" fillId="25" borderId="6" xfId="0" applyNumberFormat="1" applyFont="1" applyFill="1" applyBorder="1" applyAlignment="1">
      <alignment horizontal="center" vertical="center" wrapText="1"/>
    </xf>
    <xf numFmtId="4" fontId="53" fillId="25" borderId="28" xfId="0" applyNumberFormat="1" applyFont="1" applyFill="1" applyBorder="1" applyAlignment="1">
      <alignment horizontal="center" vertical="center" wrapText="1"/>
    </xf>
    <xf numFmtId="4" fontId="53" fillId="25" borderId="6" xfId="0" applyNumberFormat="1" applyFont="1" applyFill="1" applyBorder="1" applyAlignment="1">
      <alignment horizontal="center" vertical="center"/>
    </xf>
    <xf numFmtId="4" fontId="53" fillId="25" borderId="6" xfId="0" applyNumberFormat="1" applyFont="1" applyFill="1" applyBorder="1" applyAlignment="1">
      <alignment horizontal="center" vertical="center" wrapText="1"/>
    </xf>
    <xf numFmtId="3" fontId="53" fillId="25" borderId="27" xfId="0" applyNumberFormat="1" applyFont="1" applyFill="1" applyBorder="1" applyAlignment="1">
      <alignment horizontal="center" vertical="center" wrapText="1"/>
    </xf>
    <xf numFmtId="4" fontId="53" fillId="25" borderId="30" xfId="0" applyNumberFormat="1" applyFont="1" applyFill="1" applyBorder="1" applyAlignment="1">
      <alignment horizontal="center" vertical="center"/>
    </xf>
    <xf numFmtId="4" fontId="53" fillId="25" borderId="31" xfId="0" applyNumberFormat="1" applyFont="1" applyFill="1" applyBorder="1" applyAlignment="1">
      <alignment horizontal="center" vertical="center"/>
    </xf>
    <xf numFmtId="3" fontId="53" fillId="25" borderId="32" xfId="0" applyNumberFormat="1" applyFont="1" applyFill="1" applyBorder="1" applyAlignment="1">
      <alignment horizontal="center" vertical="center" wrapText="1"/>
    </xf>
    <xf numFmtId="3" fontId="53" fillId="25" borderId="29" xfId="0" applyNumberFormat="1" applyFont="1" applyFill="1" applyBorder="1" applyAlignment="1">
      <alignment horizontal="center" vertical="center" wrapText="1"/>
    </xf>
    <xf numFmtId="3" fontId="53" fillId="25" borderId="30" xfId="0" applyNumberFormat="1" applyFont="1" applyFill="1" applyBorder="1" applyAlignment="1">
      <alignment horizontal="center" vertical="center" wrapText="1"/>
    </xf>
    <xf numFmtId="3" fontId="53" fillId="25" borderId="31" xfId="0" applyNumberFormat="1" applyFont="1" applyFill="1" applyBorder="1" applyAlignment="1">
      <alignment horizontal="center" vertical="center" wrapText="1"/>
    </xf>
    <xf numFmtId="4" fontId="53" fillId="25" borderId="21" xfId="0" applyNumberFormat="1" applyFont="1" applyFill="1" applyBorder="1" applyAlignment="1">
      <alignment horizontal="center" vertical="center"/>
    </xf>
    <xf numFmtId="3" fontId="53" fillId="25" borderId="23" xfId="0" applyNumberFormat="1" applyFont="1" applyFill="1" applyBorder="1" applyAlignment="1">
      <alignment horizontal="center" vertical="center"/>
    </xf>
    <xf numFmtId="4" fontId="53" fillId="25" borderId="24" xfId="0" applyNumberFormat="1" applyFont="1" applyFill="1" applyBorder="1" applyAlignment="1">
      <alignment horizontal="center" vertical="center"/>
    </xf>
    <xf numFmtId="4" fontId="53" fillId="25" borderId="23" xfId="0" applyNumberFormat="1" applyFont="1" applyFill="1" applyBorder="1" applyAlignment="1">
      <alignment horizontal="center" vertical="center"/>
    </xf>
    <xf numFmtId="4" fontId="53" fillId="25" borderId="21" xfId="0" applyNumberFormat="1" applyFont="1" applyFill="1" applyBorder="1" applyAlignment="1">
      <alignment horizontal="center" vertical="center" wrapText="1"/>
    </xf>
    <xf numFmtId="4" fontId="53" fillId="25" borderId="23" xfId="0" applyNumberFormat="1" applyFont="1" applyFill="1" applyBorder="1" applyAlignment="1">
      <alignment horizontal="center" vertical="center" wrapText="1"/>
    </xf>
    <xf numFmtId="4" fontId="53" fillId="25" borderId="24" xfId="0" applyNumberFormat="1" applyFont="1" applyFill="1" applyBorder="1" applyAlignment="1">
      <alignment horizontal="center" vertical="center" wrapText="1"/>
    </xf>
    <xf numFmtId="3" fontId="53" fillId="25" borderId="24" xfId="0" applyNumberFormat="1" applyFont="1" applyFill="1" applyBorder="1" applyAlignment="1">
      <alignment horizontal="center" vertical="center"/>
    </xf>
    <xf numFmtId="3" fontId="53" fillId="25" borderId="25" xfId="0" applyNumberFormat="1" applyFont="1" applyFill="1" applyBorder="1" applyAlignment="1">
      <alignment horizontal="center" vertical="center"/>
    </xf>
    <xf numFmtId="3" fontId="53" fillId="25" borderId="26" xfId="0" applyNumberFormat="1" applyFont="1" applyFill="1" applyBorder="1" applyAlignment="1">
      <alignment horizontal="center" vertical="center"/>
    </xf>
    <xf numFmtId="4" fontId="53" fillId="25" borderId="32" xfId="0" applyNumberFormat="1" applyFont="1" applyFill="1" applyBorder="1" applyAlignment="1">
      <alignment horizontal="center" vertical="center" wrapText="1"/>
    </xf>
    <xf numFmtId="3" fontId="53" fillId="25" borderId="33" xfId="0" applyNumberFormat="1" applyFont="1" applyFill="1" applyBorder="1" applyAlignment="1">
      <alignment horizontal="center" vertical="center" wrapText="1"/>
    </xf>
    <xf numFmtId="4" fontId="53" fillId="25" borderId="34" xfId="0" applyNumberFormat="1" applyFont="1" applyFill="1" applyBorder="1" applyAlignment="1">
      <alignment horizontal="center" vertical="center"/>
    </xf>
    <xf numFmtId="4" fontId="53" fillId="25" borderId="35" xfId="0" applyNumberFormat="1" applyFont="1" applyFill="1" applyBorder="1" applyAlignment="1">
      <alignment horizontal="center" vertical="center"/>
    </xf>
    <xf numFmtId="4" fontId="53" fillId="25" borderId="48" xfId="0" applyNumberFormat="1" applyFont="1" applyFill="1" applyBorder="1" applyAlignment="1">
      <alignment horizontal="center" vertical="center"/>
    </xf>
    <xf numFmtId="4" fontId="53" fillId="25" borderId="7" xfId="0" applyNumberFormat="1" applyFont="1" applyFill="1" applyBorder="1" applyAlignment="1">
      <alignment horizontal="center" vertical="center"/>
    </xf>
    <xf numFmtId="3" fontId="53" fillId="25" borderId="7" xfId="0" applyNumberFormat="1" applyFont="1" applyFill="1" applyBorder="1" applyAlignment="1">
      <alignment horizontal="center" vertical="center"/>
    </xf>
    <xf numFmtId="4" fontId="53" fillId="25" borderId="53" xfId="0" applyNumberFormat="1" applyFont="1" applyFill="1" applyBorder="1" applyAlignment="1">
      <alignment horizontal="center" vertical="center"/>
    </xf>
    <xf numFmtId="3" fontId="53" fillId="25" borderId="49" xfId="0" applyNumberFormat="1" applyFont="1" applyFill="1" applyBorder="1" applyAlignment="1">
      <alignment horizontal="center" vertical="center"/>
    </xf>
    <xf numFmtId="3" fontId="53" fillId="25" borderId="20" xfId="0" applyNumberFormat="1" applyFont="1" applyFill="1" applyBorder="1" applyAlignment="1">
      <alignment horizontal="center" vertical="center"/>
    </xf>
    <xf numFmtId="0" fontId="41" fillId="25" borderId="54" xfId="0" applyFont="1" applyFill="1" applyBorder="1" applyAlignment="1">
      <alignment vertical="center" wrapText="1"/>
    </xf>
    <xf numFmtId="49" fontId="48" fillId="25" borderId="1" xfId="0" applyNumberFormat="1" applyFont="1" applyFill="1" applyBorder="1" applyAlignment="1">
      <alignment horizontal="center" vertical="center" wrapText="1"/>
    </xf>
    <xf numFmtId="4" fontId="39" fillId="25" borderId="0" xfId="0" applyNumberFormat="1" applyFont="1" applyFill="1" applyBorder="1" applyAlignment="1">
      <alignment horizontal="center"/>
    </xf>
    <xf numFmtId="0" fontId="45" fillId="25" borderId="0" xfId="0" applyFont="1" applyFill="1" applyBorder="1" applyAlignment="1">
      <alignment horizontal="center"/>
    </xf>
    <xf numFmtId="0" fontId="47" fillId="25" borderId="0" xfId="0" applyFont="1" applyFill="1" applyBorder="1" applyAlignment="1">
      <alignment horizontal="center"/>
    </xf>
    <xf numFmtId="0" fontId="45" fillId="25" borderId="0" xfId="0" applyFont="1" applyFill="1" applyAlignment="1">
      <alignment horizontal="center"/>
    </xf>
    <xf numFmtId="4" fontId="53" fillId="25" borderId="25" xfId="0" applyNumberFormat="1" applyFont="1" applyFill="1" applyBorder="1" applyAlignment="1">
      <alignment horizontal="center" vertical="center" wrapText="1"/>
    </xf>
    <xf numFmtId="4" fontId="53" fillId="25" borderId="26" xfId="0" applyNumberFormat="1" applyFont="1" applyFill="1" applyBorder="1" applyAlignment="1">
      <alignment horizontal="center" vertical="center" wrapText="1"/>
    </xf>
    <xf numFmtId="3" fontId="53" fillId="25" borderId="23" xfId="0" applyNumberFormat="1" applyFont="1" applyFill="1" applyBorder="1" applyAlignment="1">
      <alignment horizontal="center" vertical="center" wrapText="1"/>
    </xf>
    <xf numFmtId="4" fontId="53" fillId="25" borderId="42" xfId="0" applyNumberFormat="1" applyFont="1" applyFill="1" applyBorder="1" applyAlignment="1">
      <alignment horizontal="center" vertical="center" wrapText="1"/>
    </xf>
    <xf numFmtId="4" fontId="53" fillId="25" borderId="25" xfId="0" applyNumberFormat="1" applyFont="1" applyFill="1" applyBorder="1" applyAlignment="1">
      <alignment horizontal="center" vertical="center"/>
    </xf>
    <xf numFmtId="0" fontId="41" fillId="25" borderId="23" xfId="0" applyFont="1" applyFill="1" applyBorder="1" applyAlignment="1">
      <alignment vertical="center" wrapText="1"/>
    </xf>
    <xf numFmtId="4" fontId="41" fillId="25" borderId="54" xfId="0" applyNumberFormat="1" applyFont="1" applyFill="1" applyBorder="1" applyAlignment="1">
      <alignment vertical="center" wrapText="1"/>
    </xf>
    <xf numFmtId="4" fontId="42" fillId="25" borderId="25" xfId="0" applyNumberFormat="1" applyFont="1" applyFill="1" applyBorder="1" applyAlignment="1">
      <alignment vertical="center" wrapText="1"/>
    </xf>
    <xf numFmtId="4" fontId="42" fillId="25" borderId="23" xfId="0" applyNumberFormat="1" applyFont="1" applyFill="1" applyBorder="1" applyAlignment="1">
      <alignment vertical="center" wrapText="1"/>
    </xf>
    <xf numFmtId="4" fontId="42" fillId="25" borderId="26" xfId="0" applyNumberFormat="1" applyFont="1" applyFill="1" applyBorder="1" applyAlignment="1">
      <alignment vertical="center" wrapText="1"/>
    </xf>
    <xf numFmtId="3" fontId="53" fillId="25" borderId="21" xfId="0" applyNumberFormat="1" applyFont="1" applyFill="1" applyBorder="1" applyAlignment="1">
      <alignment horizontal="center" vertical="center" wrapText="1"/>
    </xf>
    <xf numFmtId="3" fontId="53" fillId="25" borderId="24" xfId="0" applyNumberFormat="1" applyFont="1" applyFill="1" applyBorder="1" applyAlignment="1">
      <alignment horizontal="center" vertical="center" wrapText="1"/>
    </xf>
    <xf numFmtId="3" fontId="53" fillId="25" borderId="25" xfId="0" applyNumberFormat="1" applyFont="1" applyFill="1" applyBorder="1" applyAlignment="1">
      <alignment horizontal="center" vertical="center" wrapText="1"/>
    </xf>
    <xf numFmtId="3" fontId="53" fillId="25" borderId="54" xfId="0" applyNumberFormat="1" applyFont="1" applyFill="1" applyBorder="1" applyAlignment="1">
      <alignment horizontal="center" vertical="center" wrapText="1"/>
    </xf>
    <xf numFmtId="3" fontId="53" fillId="25" borderId="26" xfId="0" applyNumberFormat="1" applyFont="1" applyFill="1" applyBorder="1" applyAlignment="1">
      <alignment horizontal="center" vertical="center" wrapText="1"/>
    </xf>
    <xf numFmtId="3" fontId="53" fillId="25" borderId="39" xfId="0" applyNumberFormat="1" applyFont="1" applyFill="1" applyBorder="1" applyAlignment="1">
      <alignment horizontal="center" vertical="center" wrapText="1"/>
    </xf>
    <xf numFmtId="3" fontId="53" fillId="25" borderId="40" xfId="0" applyNumberFormat="1" applyFont="1" applyFill="1" applyBorder="1" applyAlignment="1">
      <alignment horizontal="center" vertical="center" wrapText="1"/>
    </xf>
    <xf numFmtId="3" fontId="53" fillId="25" borderId="41" xfId="0" applyNumberFormat="1" applyFont="1" applyFill="1" applyBorder="1" applyAlignment="1">
      <alignment horizontal="center" vertical="center" wrapText="1"/>
    </xf>
    <xf numFmtId="4" fontId="53" fillId="25" borderId="26" xfId="0" applyNumberFormat="1" applyFont="1" applyFill="1" applyBorder="1" applyAlignment="1">
      <alignment horizontal="center" vertical="center"/>
    </xf>
    <xf numFmtId="0" fontId="41" fillId="25" borderId="54" xfId="0" applyFont="1" applyFill="1" applyBorder="1" applyAlignment="1">
      <alignment vertical="top" wrapText="1"/>
    </xf>
    <xf numFmtId="4" fontId="41" fillId="25" borderId="54" xfId="0" applyNumberFormat="1" applyFont="1" applyFill="1" applyBorder="1" applyAlignment="1">
      <alignment horizontal="center" vertical="center" wrapText="1"/>
    </xf>
    <xf numFmtId="3" fontId="53" fillId="25" borderId="21" xfId="0" applyNumberFormat="1" applyFont="1" applyFill="1" applyBorder="1" applyAlignment="1">
      <alignment horizontal="center" vertical="center"/>
    </xf>
    <xf numFmtId="4" fontId="41" fillId="25" borderId="0" xfId="0" applyNumberFormat="1" applyFont="1" applyFill="1" applyBorder="1" applyAlignment="1">
      <alignment horizontal="center" vertical="center"/>
    </xf>
    <xf numFmtId="49" fontId="48" fillId="25" borderId="4" xfId="0" applyNumberFormat="1" applyFont="1" applyFill="1" applyBorder="1" applyAlignment="1">
      <alignment horizontal="center" vertical="center" wrapText="1"/>
    </xf>
    <xf numFmtId="4" fontId="48" fillId="25" borderId="10" xfId="0" applyNumberFormat="1" applyFont="1" applyFill="1" applyBorder="1" applyAlignment="1">
      <alignment horizontal="center" vertical="center" wrapText="1"/>
    </xf>
    <xf numFmtId="4" fontId="53" fillId="25" borderId="43" xfId="0" applyNumberFormat="1" applyFont="1" applyFill="1" applyBorder="1" applyAlignment="1">
      <alignment horizontal="center" vertical="center"/>
    </xf>
    <xf numFmtId="4" fontId="53" fillId="25" borderId="4" xfId="0" applyNumberFormat="1" applyFont="1" applyFill="1" applyBorder="1" applyAlignment="1">
      <alignment horizontal="center" vertical="center"/>
    </xf>
    <xf numFmtId="4" fontId="53" fillId="25" borderId="44" xfId="0" applyNumberFormat="1" applyFont="1" applyFill="1" applyBorder="1" applyAlignment="1">
      <alignment horizontal="center" vertical="center"/>
    </xf>
    <xf numFmtId="4" fontId="53" fillId="25" borderId="8" xfId="0" applyNumberFormat="1" applyFont="1" applyFill="1" applyBorder="1" applyAlignment="1">
      <alignment horizontal="center" vertical="center"/>
    </xf>
    <xf numFmtId="3" fontId="39" fillId="25" borderId="0" xfId="0" applyNumberFormat="1" applyFont="1" applyFill="1" applyBorder="1" applyAlignment="1">
      <alignment horizontal="center"/>
    </xf>
    <xf numFmtId="0" fontId="43" fillId="25" borderId="0" xfId="0" applyFont="1" applyFill="1" applyBorder="1" applyAlignment="1">
      <alignment horizontal="center" vertical="center"/>
    </xf>
    <xf numFmtId="0" fontId="40" fillId="25" borderId="0" xfId="0" applyFont="1" applyFill="1" applyBorder="1" applyAlignment="1">
      <alignment horizontal="center" vertical="center"/>
    </xf>
    <xf numFmtId="0" fontId="43" fillId="25" borderId="0" xfId="0" applyFont="1" applyFill="1" applyAlignment="1">
      <alignment horizontal="center" vertical="center"/>
    </xf>
    <xf numFmtId="49" fontId="48" fillId="25" borderId="30" xfId="0" applyNumberFormat="1" applyFont="1" applyFill="1" applyBorder="1" applyAlignment="1">
      <alignment horizontal="center" vertical="center" wrapText="1"/>
    </xf>
    <xf numFmtId="4" fontId="48" fillId="25" borderId="64" xfId="0" applyNumberFormat="1" applyFont="1" applyFill="1" applyBorder="1" applyAlignment="1">
      <alignment horizontal="center" vertical="center" wrapText="1"/>
    </xf>
    <xf numFmtId="4" fontId="53" fillId="25" borderId="33" xfId="0" applyNumberFormat="1" applyFont="1" applyFill="1" applyBorder="1" applyAlignment="1">
      <alignment horizontal="center" vertical="center"/>
    </xf>
    <xf numFmtId="171" fontId="53" fillId="25" borderId="29" xfId="0" applyNumberFormat="1" applyFont="1" applyFill="1" applyBorder="1" applyAlignment="1">
      <alignment vertical="center"/>
    </xf>
    <xf numFmtId="171" fontId="53" fillId="25" borderId="33" xfId="0" applyNumberFormat="1" applyFont="1" applyFill="1" applyBorder="1" applyAlignment="1">
      <alignment vertical="center"/>
    </xf>
    <xf numFmtId="4" fontId="53" fillId="25" borderId="32" xfId="0" applyNumberFormat="1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44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48" fillId="25" borderId="1" xfId="0" applyFont="1" applyFill="1" applyBorder="1" applyAlignment="1">
      <alignment wrapText="1"/>
    </xf>
    <xf numFmtId="4" fontId="53" fillId="25" borderId="33" xfId="0" applyNumberFormat="1" applyFont="1" applyFill="1" applyBorder="1" applyAlignment="1">
      <alignment horizontal="center" vertical="center" wrapText="1"/>
    </xf>
    <xf numFmtId="3" fontId="53" fillId="25" borderId="4" xfId="0" applyNumberFormat="1" applyFont="1" applyFill="1" applyBorder="1" applyAlignment="1">
      <alignment horizontal="center" vertical="center"/>
    </xf>
    <xf numFmtId="3" fontId="53" fillId="25" borderId="9" xfId="0" applyNumberFormat="1" applyFont="1" applyFill="1" applyBorder="1" applyAlignment="1">
      <alignment horizontal="center" vertical="center"/>
    </xf>
    <xf numFmtId="3" fontId="53" fillId="25" borderId="48" xfId="0" applyNumberFormat="1" applyFont="1" applyFill="1" applyBorder="1" applyAlignment="1">
      <alignment horizontal="center" vertical="center"/>
    </xf>
    <xf numFmtId="3" fontId="53" fillId="25" borderId="53" xfId="0" applyNumberFormat="1" applyFont="1" applyFill="1" applyBorder="1" applyAlignment="1">
      <alignment horizontal="center" vertical="center"/>
    </xf>
    <xf numFmtId="0" fontId="53" fillId="25" borderId="5" xfId="0" applyFont="1" applyFill="1" applyBorder="1" applyAlignment="1">
      <alignment horizontal="left" vertical="top" wrapText="1"/>
    </xf>
    <xf numFmtId="0" fontId="53" fillId="25" borderId="1" xfId="0" applyFont="1" applyFill="1" applyBorder="1" applyAlignment="1">
      <alignment horizontal="left" vertical="top" wrapText="1"/>
    </xf>
    <xf numFmtId="4" fontId="53" fillId="25" borderId="1" xfId="0" applyNumberFormat="1" applyFont="1" applyFill="1" applyBorder="1" applyAlignment="1">
      <alignment horizontal="left" vertical="top" wrapText="1"/>
    </xf>
    <xf numFmtId="4" fontId="54" fillId="25" borderId="1" xfId="0" applyNumberFormat="1" applyFont="1" applyFill="1" applyBorder="1" applyAlignment="1">
      <alignment horizontal="left" vertical="top" wrapText="1"/>
    </xf>
    <xf numFmtId="4" fontId="48" fillId="25" borderId="9" xfId="0" applyNumberFormat="1" applyFont="1" applyFill="1" applyBorder="1" applyAlignment="1">
      <alignment horizontal="center" vertical="center" wrapText="1"/>
    </xf>
    <xf numFmtId="4" fontId="53" fillId="25" borderId="8" xfId="0" applyNumberFormat="1" applyFont="1" applyFill="1" applyBorder="1" applyAlignment="1">
      <alignment horizontal="center" vertical="center" wrapText="1"/>
    </xf>
    <xf numFmtId="4" fontId="53" fillId="25" borderId="4" xfId="0" applyNumberFormat="1" applyFont="1" applyFill="1" applyBorder="1" applyAlignment="1">
      <alignment horizontal="center" vertical="center" wrapText="1"/>
    </xf>
    <xf numFmtId="3" fontId="53" fillId="25" borderId="4" xfId="0" applyNumberFormat="1" applyFont="1" applyFill="1" applyBorder="1" applyAlignment="1">
      <alignment horizontal="center" vertical="center" wrapText="1"/>
    </xf>
    <xf numFmtId="0" fontId="42" fillId="25" borderId="23" xfId="0" applyFont="1" applyFill="1" applyBorder="1" applyAlignment="1">
      <alignment vertical="top" wrapText="1"/>
    </xf>
    <xf numFmtId="4" fontId="53" fillId="25" borderId="4" xfId="0" applyNumberFormat="1" applyFont="1" applyFill="1" applyBorder="1" applyAlignment="1">
      <alignment horizontal="left" vertical="top" wrapText="1"/>
    </xf>
    <xf numFmtId="0" fontId="42" fillId="25" borderId="23" xfId="0" applyFont="1" applyFill="1" applyBorder="1" applyAlignment="1">
      <alignment horizontal="center" vertical="top" wrapText="1"/>
    </xf>
    <xf numFmtId="4" fontId="53" fillId="25" borderId="5" xfId="0" applyNumberFormat="1" applyFont="1" applyFill="1" applyBorder="1" applyAlignment="1">
      <alignment horizontal="center" vertical="center" wrapText="1"/>
    </xf>
    <xf numFmtId="4" fontId="53" fillId="25" borderId="66" xfId="0" applyNumberFormat="1" applyFont="1" applyFill="1" applyBorder="1" applyAlignment="1">
      <alignment horizontal="center" vertical="center" wrapText="1"/>
    </xf>
    <xf numFmtId="4" fontId="53" fillId="25" borderId="5" xfId="0" applyNumberFormat="1" applyFont="1" applyFill="1" applyBorder="1" applyAlignment="1" applyProtection="1">
      <alignment horizontal="center" vertical="center" wrapText="1"/>
    </xf>
    <xf numFmtId="4" fontId="42" fillId="25" borderId="34" xfId="0" applyNumberFormat="1" applyFont="1" applyFill="1" applyBorder="1" applyAlignment="1">
      <alignment horizontal="center" vertical="center"/>
    </xf>
    <xf numFmtId="4" fontId="42" fillId="25" borderId="38" xfId="0" applyNumberFormat="1" applyFont="1" applyFill="1" applyBorder="1" applyAlignment="1">
      <alignment horizontal="center" vertical="center"/>
    </xf>
    <xf numFmtId="0" fontId="53" fillId="25" borderId="30" xfId="0" applyFont="1" applyFill="1" applyBorder="1" applyAlignment="1">
      <alignment horizontal="left" vertical="top" wrapText="1"/>
    </xf>
    <xf numFmtId="4" fontId="53" fillId="25" borderId="1" xfId="0" applyNumberFormat="1" applyFont="1" applyFill="1" applyBorder="1" applyAlignment="1">
      <alignment vertical="top" wrapText="1"/>
    </xf>
    <xf numFmtId="4" fontId="53" fillId="25" borderId="30" xfId="0" applyNumberFormat="1" applyFont="1" applyFill="1" applyBorder="1" applyAlignment="1">
      <alignment vertical="top" wrapText="1"/>
    </xf>
    <xf numFmtId="4" fontId="53" fillId="25" borderId="30" xfId="0" applyNumberFormat="1" applyFont="1" applyFill="1" applyBorder="1" applyAlignment="1">
      <alignment horizontal="left" vertical="top" wrapText="1"/>
    </xf>
    <xf numFmtId="0" fontId="53" fillId="25" borderId="7" xfId="0" applyFont="1" applyFill="1" applyBorder="1" applyAlignment="1">
      <alignment vertical="top" wrapText="1"/>
    </xf>
    <xf numFmtId="4" fontId="42" fillId="25" borderId="54" xfId="0" applyNumberFormat="1" applyFont="1" applyFill="1" applyBorder="1" applyAlignment="1">
      <alignment horizontal="center" vertical="center" wrapText="1"/>
    </xf>
    <xf numFmtId="0" fontId="3" fillId="25" borderId="0" xfId="0" applyFont="1" applyFill="1" applyBorder="1" applyAlignment="1">
      <alignment horizontal="center"/>
    </xf>
    <xf numFmtId="0" fontId="3" fillId="25" borderId="0" xfId="0" applyFont="1" applyFill="1" applyAlignment="1">
      <alignment horizontal="center"/>
    </xf>
    <xf numFmtId="0" fontId="39" fillId="25" borderId="0" xfId="0" applyFont="1" applyFill="1" applyBorder="1"/>
    <xf numFmtId="0" fontId="39" fillId="25" borderId="0" xfId="0" applyFont="1" applyFill="1"/>
    <xf numFmtId="0" fontId="43" fillId="25" borderId="0" xfId="0" applyFont="1" applyFill="1" applyBorder="1"/>
    <xf numFmtId="0" fontId="43" fillId="25" borderId="0" xfId="0" applyFont="1" applyFill="1"/>
    <xf numFmtId="0" fontId="41" fillId="25" borderId="50" xfId="0" applyFont="1" applyFill="1" applyBorder="1" applyAlignment="1">
      <alignment horizontal="center" vertical="center" wrapText="1"/>
    </xf>
    <xf numFmtId="0" fontId="41" fillId="25" borderId="55" xfId="0" applyFont="1" applyFill="1" applyBorder="1" applyAlignment="1">
      <alignment horizontal="center" vertical="top" wrapText="1"/>
    </xf>
    <xf numFmtId="49" fontId="41" fillId="25" borderId="55" xfId="0" applyNumberFormat="1" applyFont="1" applyFill="1" applyBorder="1" applyAlignment="1">
      <alignment horizontal="center" vertical="center" wrapText="1"/>
    </xf>
    <xf numFmtId="0" fontId="42" fillId="25" borderId="66" xfId="0" applyFont="1" applyFill="1" applyBorder="1" applyAlignment="1">
      <alignment horizontal="center" vertical="center" wrapText="1"/>
    </xf>
    <xf numFmtId="0" fontId="41" fillId="25" borderId="52" xfId="0" applyFont="1" applyFill="1" applyBorder="1" applyAlignment="1">
      <alignment horizontal="center" vertical="center" wrapText="1"/>
    </xf>
    <xf numFmtId="0" fontId="41" fillId="25" borderId="55" xfId="0" applyFont="1" applyFill="1" applyBorder="1" applyAlignment="1">
      <alignment horizontal="center" vertical="center" wrapText="1"/>
    </xf>
    <xf numFmtId="0" fontId="41" fillId="25" borderId="51" xfId="0" applyFont="1" applyFill="1" applyBorder="1" applyAlignment="1">
      <alignment horizontal="center" vertical="center" wrapText="1"/>
    </xf>
    <xf numFmtId="0" fontId="41" fillId="25" borderId="66" xfId="0" applyFont="1" applyFill="1" applyBorder="1" applyAlignment="1">
      <alignment horizontal="center" vertical="center" wrapText="1"/>
    </xf>
    <xf numFmtId="0" fontId="44" fillId="25" borderId="0" xfId="0" applyFont="1" applyFill="1" applyBorder="1" applyAlignment="1">
      <alignment horizontal="center"/>
    </xf>
    <xf numFmtId="0" fontId="46" fillId="25" borderId="0" xfId="0" applyFont="1" applyFill="1" applyBorder="1" applyAlignment="1">
      <alignment horizontal="center"/>
    </xf>
    <xf numFmtId="0" fontId="42" fillId="25" borderId="35" xfId="0" applyFont="1" applyFill="1" applyBorder="1" applyAlignment="1">
      <alignment vertical="top" wrapText="1"/>
    </xf>
    <xf numFmtId="0" fontId="42" fillId="25" borderId="36" xfId="0" applyFont="1" applyFill="1" applyBorder="1" applyAlignment="1">
      <alignment vertical="center" wrapText="1"/>
    </xf>
    <xf numFmtId="4" fontId="41" fillId="25" borderId="37" xfId="0" applyNumberFormat="1" applyFont="1" applyFill="1" applyBorder="1" applyAlignment="1">
      <alignment horizontal="center" vertical="center" wrapText="1"/>
    </xf>
    <xf numFmtId="3" fontId="42" fillId="25" borderId="35" xfId="0" applyNumberFormat="1" applyFont="1" applyFill="1" applyBorder="1" applyAlignment="1">
      <alignment horizontal="center" vertical="center"/>
    </xf>
    <xf numFmtId="0" fontId="48" fillId="25" borderId="0" xfId="0" applyFont="1" applyFill="1" applyBorder="1" applyAlignment="1">
      <alignment horizontal="center"/>
    </xf>
    <xf numFmtId="0" fontId="48" fillId="25" borderId="0" xfId="0" applyFont="1" applyFill="1" applyAlignment="1">
      <alignment horizontal="center"/>
    </xf>
    <xf numFmtId="0" fontId="41" fillId="25" borderId="0" xfId="0" applyFont="1" applyFill="1" applyBorder="1" applyAlignment="1">
      <alignment horizontal="center"/>
    </xf>
    <xf numFmtId="4" fontId="53" fillId="25" borderId="47" xfId="0" applyNumberFormat="1" applyFont="1" applyFill="1" applyBorder="1" applyAlignment="1">
      <alignment horizontal="center" vertical="center"/>
    </xf>
    <xf numFmtId="4" fontId="53" fillId="25" borderId="22" xfId="0" applyNumberFormat="1" applyFont="1" applyFill="1" applyBorder="1" applyAlignment="1">
      <alignment horizontal="center" vertical="center"/>
    </xf>
    <xf numFmtId="3" fontId="53" fillId="25" borderId="22" xfId="0" applyNumberFormat="1" applyFont="1" applyFill="1" applyBorder="1" applyAlignment="1">
      <alignment horizontal="center" vertical="center"/>
    </xf>
    <xf numFmtId="4" fontId="53" fillId="25" borderId="65" xfId="0" applyNumberFormat="1" applyFont="1" applyFill="1" applyBorder="1" applyAlignment="1">
      <alignment horizontal="center" vertical="center"/>
    </xf>
    <xf numFmtId="3" fontId="53" fillId="25" borderId="35" xfId="0" applyNumberFormat="1" applyFont="1" applyFill="1" applyBorder="1" applyAlignment="1">
      <alignment horizontal="center" vertical="center"/>
    </xf>
    <xf numFmtId="4" fontId="53" fillId="25" borderId="38" xfId="0" applyNumberFormat="1" applyFont="1" applyFill="1" applyBorder="1" applyAlignment="1">
      <alignment horizontal="center" vertical="center"/>
    </xf>
    <xf numFmtId="4" fontId="48" fillId="25" borderId="25" xfId="0" applyNumberFormat="1" applyFont="1" applyFill="1" applyBorder="1" applyAlignment="1">
      <alignment vertical="center" wrapText="1"/>
    </xf>
    <xf numFmtId="0" fontId="42" fillId="25" borderId="24" xfId="0" applyFont="1" applyFill="1" applyBorder="1" applyAlignment="1">
      <alignment horizontal="center" vertical="top" wrapText="1"/>
    </xf>
    <xf numFmtId="3" fontId="42" fillId="25" borderId="23" xfId="0" applyNumberFormat="1" applyFont="1" applyFill="1" applyBorder="1" applyAlignment="1">
      <alignment horizontal="center" vertical="center" wrapText="1"/>
    </xf>
    <xf numFmtId="3" fontId="42" fillId="25" borderId="24" xfId="0" applyNumberFormat="1" applyFont="1" applyFill="1" applyBorder="1" applyAlignment="1">
      <alignment horizontal="center" vertical="center" wrapText="1"/>
    </xf>
    <xf numFmtId="3" fontId="48" fillId="25" borderId="0" xfId="0" applyNumberFormat="1" applyFont="1" applyFill="1" applyBorder="1" applyAlignment="1">
      <alignment horizontal="center" vertical="center" wrapText="1"/>
    </xf>
    <xf numFmtId="4" fontId="41" fillId="25" borderId="6" xfId="0" applyNumberFormat="1" applyFont="1" applyFill="1" applyBorder="1" applyAlignment="1">
      <alignment vertical="center" wrapText="1"/>
    </xf>
    <xf numFmtId="4" fontId="41" fillId="25" borderId="3" xfId="0" applyNumberFormat="1" applyFont="1" applyFill="1" applyBorder="1" applyAlignment="1">
      <alignment horizontal="center" vertical="center" wrapText="1"/>
    </xf>
    <xf numFmtId="3" fontId="41" fillId="25" borderId="0" xfId="0" applyNumberFormat="1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/>
    </xf>
    <xf numFmtId="4" fontId="41" fillId="25" borderId="32" xfId="0" applyNumberFormat="1" applyFont="1" applyFill="1" applyBorder="1" applyAlignment="1">
      <alignment vertical="center" wrapText="1"/>
    </xf>
    <xf numFmtId="4" fontId="53" fillId="25" borderId="31" xfId="0" applyNumberFormat="1" applyFont="1" applyFill="1" applyBorder="1" applyAlignment="1">
      <alignment horizontal="center" vertical="center" wrapText="1"/>
    </xf>
    <xf numFmtId="4" fontId="41" fillId="25" borderId="64" xfId="0" applyNumberFormat="1" applyFont="1" applyFill="1" applyBorder="1" applyAlignment="1">
      <alignment horizontal="center" vertical="center" wrapText="1"/>
    </xf>
    <xf numFmtId="3" fontId="53" fillId="25" borderId="43" xfId="0" applyNumberFormat="1" applyFont="1" applyFill="1" applyBorder="1" applyAlignment="1">
      <alignment horizontal="center" vertical="center"/>
    </xf>
    <xf numFmtId="3" fontId="53" fillId="25" borderId="44" xfId="0" applyNumberFormat="1" applyFont="1" applyFill="1" applyBorder="1" applyAlignment="1">
      <alignment horizontal="center" vertical="center" wrapText="1"/>
    </xf>
    <xf numFmtId="3" fontId="53" fillId="25" borderId="52" xfId="0" applyNumberFormat="1" applyFont="1" applyFill="1" applyBorder="1" applyAlignment="1">
      <alignment horizontal="center" vertical="center" wrapText="1"/>
    </xf>
    <xf numFmtId="3" fontId="53" fillId="25" borderId="55" xfId="0" applyNumberFormat="1" applyFont="1" applyFill="1" applyBorder="1" applyAlignment="1">
      <alignment horizontal="center" vertical="center" wrapText="1"/>
    </xf>
    <xf numFmtId="3" fontId="53" fillId="25" borderId="51" xfId="0" applyNumberFormat="1" applyFont="1" applyFill="1" applyBorder="1" applyAlignment="1">
      <alignment horizontal="center" vertical="center" wrapText="1"/>
    </xf>
    <xf numFmtId="3" fontId="42" fillId="25" borderId="34" xfId="0" applyNumberFormat="1" applyFont="1" applyFill="1" applyBorder="1" applyAlignment="1">
      <alignment horizontal="center" vertical="center"/>
    </xf>
    <xf numFmtId="3" fontId="42" fillId="25" borderId="38" xfId="0" applyNumberFormat="1" applyFont="1" applyFill="1" applyBorder="1" applyAlignment="1">
      <alignment horizontal="center" vertical="center"/>
    </xf>
    <xf numFmtId="3" fontId="42" fillId="25" borderId="49" xfId="0" applyNumberFormat="1" applyFont="1" applyFill="1" applyBorder="1" applyAlignment="1">
      <alignment horizontal="center" vertical="center"/>
    </xf>
    <xf numFmtId="3" fontId="42" fillId="25" borderId="7" xfId="0" applyNumberFormat="1" applyFont="1" applyFill="1" applyBorder="1" applyAlignment="1">
      <alignment horizontal="center" vertical="center"/>
    </xf>
    <xf numFmtId="3" fontId="42" fillId="25" borderId="20" xfId="0" applyNumberFormat="1" applyFont="1" applyFill="1" applyBorder="1" applyAlignment="1">
      <alignment horizontal="center" vertical="center"/>
    </xf>
    <xf numFmtId="3" fontId="42" fillId="25" borderId="48" xfId="0" applyNumberFormat="1" applyFont="1" applyFill="1" applyBorder="1" applyAlignment="1">
      <alignment horizontal="center" vertical="center"/>
    </xf>
    <xf numFmtId="3" fontId="42" fillId="25" borderId="53" xfId="0" applyNumberFormat="1" applyFont="1" applyFill="1" applyBorder="1" applyAlignment="1">
      <alignment horizontal="center" vertical="center"/>
    </xf>
    <xf numFmtId="4" fontId="42" fillId="25" borderId="36" xfId="0" applyNumberFormat="1" applyFont="1" applyFill="1" applyBorder="1" applyAlignment="1">
      <alignment horizontal="center" vertical="center"/>
    </xf>
    <xf numFmtId="3" fontId="42" fillId="25" borderId="37" xfId="0" applyNumberFormat="1" applyFont="1" applyFill="1" applyBorder="1" applyAlignment="1">
      <alignment horizontal="center" vertical="center"/>
    </xf>
    <xf numFmtId="4" fontId="42" fillId="25" borderId="45" xfId="0" applyNumberFormat="1" applyFont="1" applyFill="1" applyBorder="1" applyAlignment="1">
      <alignment horizontal="center" vertical="center"/>
    </xf>
    <xf numFmtId="4" fontId="42" fillId="25" borderId="22" xfId="0" applyNumberFormat="1" applyFont="1" applyFill="1" applyBorder="1" applyAlignment="1">
      <alignment horizontal="center" vertical="center"/>
    </xf>
    <xf numFmtId="3" fontId="42" fillId="25" borderId="22" xfId="0" applyNumberFormat="1" applyFont="1" applyFill="1" applyBorder="1" applyAlignment="1">
      <alignment horizontal="center" vertical="center"/>
    </xf>
    <xf numFmtId="4" fontId="42" fillId="25" borderId="65" xfId="0" applyNumberFormat="1" applyFont="1" applyFill="1" applyBorder="1" applyAlignment="1">
      <alignment horizontal="center" vertical="center"/>
    </xf>
    <xf numFmtId="4" fontId="42" fillId="25" borderId="47" xfId="0" applyNumberFormat="1" applyFont="1" applyFill="1" applyBorder="1" applyAlignment="1">
      <alignment horizontal="center" vertical="center"/>
    </xf>
    <xf numFmtId="4" fontId="42" fillId="25" borderId="46" xfId="0" applyNumberFormat="1" applyFont="1" applyFill="1" applyBorder="1" applyAlignment="1">
      <alignment horizontal="center" vertical="center"/>
    </xf>
    <xf numFmtId="0" fontId="48" fillId="25" borderId="23" xfId="0" applyFont="1" applyFill="1" applyBorder="1" applyAlignment="1">
      <alignment vertical="top" wrapText="1"/>
    </xf>
    <xf numFmtId="0" fontId="53" fillId="25" borderId="23" xfId="0" applyFont="1" applyFill="1" applyBorder="1" applyAlignment="1">
      <alignment horizontal="center" vertical="center" wrapText="1"/>
    </xf>
    <xf numFmtId="0" fontId="48" fillId="25" borderId="1" xfId="0" applyFont="1" applyFill="1" applyBorder="1" applyAlignment="1">
      <alignment vertical="top" wrapText="1"/>
    </xf>
    <xf numFmtId="11" fontId="48" fillId="25" borderId="1" xfId="0" applyNumberFormat="1" applyFont="1" applyFill="1" applyBorder="1" applyAlignment="1">
      <alignment horizontal="center" vertical="center" wrapText="1"/>
    </xf>
    <xf numFmtId="0" fontId="53" fillId="25" borderId="1" xfId="0" applyFont="1" applyFill="1" applyBorder="1" applyAlignment="1">
      <alignment vertical="center" wrapText="1"/>
    </xf>
    <xf numFmtId="3" fontId="53" fillId="25" borderId="2" xfId="0" applyNumberFormat="1" applyFont="1" applyFill="1" applyBorder="1" applyAlignment="1">
      <alignment horizontal="center" vertical="center"/>
    </xf>
    <xf numFmtId="4" fontId="44" fillId="25" borderId="0" xfId="0" applyNumberFormat="1" applyFont="1" applyFill="1" applyBorder="1" applyAlignment="1">
      <alignment horizontal="center"/>
    </xf>
    <xf numFmtId="4" fontId="42" fillId="25" borderId="50" xfId="0" applyNumberFormat="1" applyFont="1" applyFill="1" applyBorder="1" applyAlignment="1">
      <alignment horizontal="center" vertical="center"/>
    </xf>
    <xf numFmtId="4" fontId="42" fillId="25" borderId="55" xfId="0" applyNumberFormat="1" applyFont="1" applyFill="1" applyBorder="1" applyAlignment="1">
      <alignment horizontal="center" vertical="center"/>
    </xf>
    <xf numFmtId="4" fontId="42" fillId="25" borderId="66" xfId="0" applyNumberFormat="1" applyFont="1" applyFill="1" applyBorder="1" applyAlignment="1">
      <alignment horizontal="center" vertical="center"/>
    </xf>
    <xf numFmtId="3" fontId="42" fillId="25" borderId="55" xfId="0" applyNumberFormat="1" applyFont="1" applyFill="1" applyBorder="1" applyAlignment="1">
      <alignment horizontal="center" vertical="center"/>
    </xf>
    <xf numFmtId="4" fontId="42" fillId="25" borderId="51" xfId="0" applyNumberFormat="1" applyFont="1" applyFill="1" applyBorder="1" applyAlignment="1">
      <alignment horizontal="center" vertical="center"/>
    </xf>
    <xf numFmtId="4" fontId="42" fillId="25" borderId="37" xfId="0" applyNumberFormat="1" applyFont="1" applyFill="1" applyBorder="1" applyAlignment="1">
      <alignment horizontal="center" vertical="center"/>
    </xf>
    <xf numFmtId="4" fontId="47" fillId="25" borderId="0" xfId="0" applyNumberFormat="1" applyFont="1" applyFill="1" applyBorder="1" applyAlignment="1">
      <alignment horizontal="center"/>
    </xf>
    <xf numFmtId="3" fontId="53" fillId="25" borderId="32" xfId="0" applyNumberFormat="1" applyFont="1" applyFill="1" applyBorder="1" applyAlignment="1">
      <alignment horizontal="center" vertical="center"/>
    </xf>
    <xf numFmtId="3" fontId="53" fillId="25" borderId="33" xfId="0" applyNumberFormat="1" applyFont="1" applyFill="1" applyBorder="1" applyAlignment="1">
      <alignment horizontal="center" vertical="center"/>
    </xf>
    <xf numFmtId="3" fontId="42" fillId="25" borderId="36" xfId="0" applyNumberFormat="1" applyFont="1" applyFill="1" applyBorder="1" applyAlignment="1">
      <alignment horizontal="center" vertical="center"/>
    </xf>
    <xf numFmtId="3" fontId="42" fillId="25" borderId="38" xfId="2" applyNumberFormat="1" applyFont="1" applyFill="1" applyBorder="1" applyAlignment="1">
      <alignment horizontal="center" vertical="center" wrapText="1"/>
    </xf>
    <xf numFmtId="49" fontId="55" fillId="25" borderId="1" xfId="0" applyNumberFormat="1" applyFont="1" applyFill="1" applyBorder="1" applyAlignment="1" applyProtection="1">
      <alignment horizontal="left" vertical="top" wrapText="1"/>
    </xf>
    <xf numFmtId="4" fontId="48" fillId="25" borderId="3" xfId="0" applyNumberFormat="1" applyFont="1" applyFill="1" applyBorder="1" applyAlignment="1">
      <alignment horizontal="center" vertical="center" wrapText="1"/>
    </xf>
    <xf numFmtId="4" fontId="53" fillId="25" borderId="2" xfId="0" applyNumberFormat="1" applyFont="1" applyFill="1" applyBorder="1" applyAlignment="1">
      <alignment horizontal="center" vertical="center" wrapText="1"/>
    </xf>
    <xf numFmtId="3" fontId="53" fillId="25" borderId="6" xfId="0" applyNumberFormat="1" applyFont="1" applyFill="1" applyBorder="1" applyAlignment="1">
      <alignment horizontal="center" vertical="center"/>
    </xf>
    <xf numFmtId="172" fontId="55" fillId="25" borderId="1" xfId="0" applyNumberFormat="1" applyFont="1" applyFill="1" applyBorder="1" applyAlignment="1" applyProtection="1">
      <alignment horizontal="left" vertical="top" wrapText="1"/>
    </xf>
    <xf numFmtId="3" fontId="53" fillId="25" borderId="2" xfId="0" applyNumberFormat="1" applyFont="1" applyFill="1" applyBorder="1" applyAlignment="1">
      <alignment horizontal="center" vertical="center" wrapText="1"/>
    </xf>
    <xf numFmtId="49" fontId="55" fillId="25" borderId="30" xfId="0" applyNumberFormat="1" applyFont="1" applyFill="1" applyBorder="1" applyAlignment="1" applyProtection="1">
      <alignment horizontal="left" vertical="top" wrapText="1"/>
    </xf>
    <xf numFmtId="4" fontId="53" fillId="25" borderId="43" xfId="0" applyNumberFormat="1" applyFont="1" applyFill="1" applyBorder="1" applyAlignment="1">
      <alignment horizontal="center" vertical="center" wrapText="1"/>
    </xf>
    <xf numFmtId="4" fontId="53" fillId="25" borderId="44" xfId="0" applyNumberFormat="1" applyFont="1" applyFill="1" applyBorder="1" applyAlignment="1">
      <alignment horizontal="center" vertical="center" wrapText="1"/>
    </xf>
    <xf numFmtId="3" fontId="53" fillId="25" borderId="9" xfId="0" applyNumberFormat="1" applyFont="1" applyFill="1" applyBorder="1" applyAlignment="1">
      <alignment horizontal="center" vertical="center" wrapText="1"/>
    </xf>
    <xf numFmtId="3" fontId="53" fillId="25" borderId="43" xfId="0" applyNumberFormat="1" applyFont="1" applyFill="1" applyBorder="1" applyAlignment="1">
      <alignment horizontal="center" vertical="center" wrapText="1"/>
    </xf>
    <xf numFmtId="4" fontId="53" fillId="25" borderId="2" xfId="0" applyNumberFormat="1" applyFont="1" applyFill="1" applyBorder="1" applyAlignment="1">
      <alignment horizontal="center" vertical="center"/>
    </xf>
    <xf numFmtId="4" fontId="54" fillId="25" borderId="30" xfId="0" applyNumberFormat="1" applyFont="1" applyFill="1" applyBorder="1" applyAlignment="1">
      <alignment horizontal="left" vertical="top" wrapText="1"/>
    </xf>
    <xf numFmtId="49" fontId="49" fillId="25" borderId="32" xfId="0" applyNumberFormat="1" applyFont="1" applyFill="1" applyBorder="1" applyAlignment="1">
      <alignment horizontal="center" vertical="center" wrapText="1"/>
    </xf>
    <xf numFmtId="4" fontId="49" fillId="25" borderId="33" xfId="0" applyNumberFormat="1" applyFont="1" applyFill="1" applyBorder="1" applyAlignment="1">
      <alignment horizontal="center" vertical="center" wrapText="1"/>
    </xf>
    <xf numFmtId="3" fontId="54" fillId="25" borderId="30" xfId="0" applyNumberFormat="1" applyFont="1" applyFill="1" applyBorder="1" applyAlignment="1">
      <alignment horizontal="center" vertical="center" wrapText="1"/>
    </xf>
    <xf numFmtId="4" fontId="54" fillId="25" borderId="30" xfId="0" applyNumberFormat="1" applyFont="1" applyFill="1" applyBorder="1" applyAlignment="1">
      <alignment horizontal="center" vertical="center" wrapText="1"/>
    </xf>
    <xf numFmtId="3" fontId="54" fillId="25" borderId="31" xfId="0" applyNumberFormat="1" applyFont="1" applyFill="1" applyBorder="1" applyAlignment="1">
      <alignment horizontal="center" vertical="center"/>
    </xf>
    <xf numFmtId="3" fontId="54" fillId="25" borderId="32" xfId="0" applyNumberFormat="1" applyFont="1" applyFill="1" applyBorder="1" applyAlignment="1">
      <alignment horizontal="center" vertical="center" wrapText="1"/>
    </xf>
    <xf numFmtId="3" fontId="54" fillId="25" borderId="33" xfId="0" applyNumberFormat="1" applyFont="1" applyFill="1" applyBorder="1" applyAlignment="1">
      <alignment horizontal="center" vertical="center"/>
    </xf>
    <xf numFmtId="3" fontId="54" fillId="25" borderId="31" xfId="0" applyNumberFormat="1" applyFont="1" applyFill="1" applyBorder="1" applyAlignment="1">
      <alignment horizontal="center" vertical="center" wrapText="1"/>
    </xf>
    <xf numFmtId="3" fontId="54" fillId="25" borderId="32" xfId="0" applyNumberFormat="1" applyFont="1" applyFill="1" applyBorder="1" applyAlignment="1">
      <alignment horizontal="center" vertical="center"/>
    </xf>
    <xf numFmtId="3" fontId="54" fillId="25" borderId="30" xfId="0" applyNumberFormat="1" applyFont="1" applyFill="1" applyBorder="1" applyAlignment="1">
      <alignment horizontal="center" vertical="center"/>
    </xf>
    <xf numFmtId="0" fontId="49" fillId="25" borderId="0" xfId="0" applyFont="1" applyFill="1" applyBorder="1" applyAlignment="1">
      <alignment horizontal="center"/>
    </xf>
    <xf numFmtId="0" fontId="49" fillId="25" borderId="0" xfId="0" applyFont="1" applyFill="1" applyAlignment="1">
      <alignment horizontal="center"/>
    </xf>
    <xf numFmtId="4" fontId="53" fillId="25" borderId="45" xfId="0" applyNumberFormat="1" applyFont="1" applyFill="1" applyBorder="1" applyAlignment="1">
      <alignment horizontal="center" vertical="center" wrapText="1"/>
    </xf>
    <xf numFmtId="0" fontId="53" fillId="25" borderId="22" xfId="0" applyFont="1" applyFill="1" applyBorder="1" applyAlignment="1">
      <alignment vertical="top" wrapText="1"/>
    </xf>
    <xf numFmtId="0" fontId="53" fillId="25" borderId="67" xfId="0" applyFont="1" applyFill="1" applyBorder="1" applyAlignment="1">
      <alignment vertical="center" wrapText="1"/>
    </xf>
    <xf numFmtId="0" fontId="53" fillId="25" borderId="47" xfId="0" applyFont="1" applyFill="1" applyBorder="1" applyAlignment="1">
      <alignment vertical="center" wrapText="1"/>
    </xf>
    <xf numFmtId="4" fontId="53" fillId="25" borderId="46" xfId="0" applyNumberFormat="1" applyFont="1" applyFill="1" applyBorder="1" applyAlignment="1">
      <alignment horizontal="center" vertical="center" wrapText="1"/>
    </xf>
    <xf numFmtId="4" fontId="53" fillId="25" borderId="45" xfId="0" applyNumberFormat="1" applyFont="1" applyFill="1" applyBorder="1" applyAlignment="1">
      <alignment horizontal="center" vertical="center"/>
    </xf>
    <xf numFmtId="4" fontId="53" fillId="25" borderId="46" xfId="0" applyNumberFormat="1" applyFont="1" applyFill="1" applyBorder="1" applyAlignment="1">
      <alignment horizontal="center" vertical="center"/>
    </xf>
    <xf numFmtId="0" fontId="55" fillId="25" borderId="0" xfId="0" applyFont="1" applyFill="1" applyBorder="1" applyAlignment="1">
      <alignment horizontal="center" vertical="center"/>
    </xf>
    <xf numFmtId="0" fontId="55" fillId="25" borderId="0" xfId="0" applyFont="1" applyFill="1" applyAlignment="1">
      <alignment horizontal="center" vertical="center"/>
    </xf>
    <xf numFmtId="4" fontId="53" fillId="25" borderId="34" xfId="0" applyNumberFormat="1" applyFont="1" applyFill="1" applyBorder="1" applyAlignment="1">
      <alignment horizontal="center" vertical="center" wrapText="1"/>
    </xf>
    <xf numFmtId="4" fontId="53" fillId="25" borderId="57" xfId="0" applyNumberFormat="1" applyFont="1" applyFill="1" applyBorder="1" applyAlignment="1">
      <alignment horizontal="center" vertical="center" wrapText="1"/>
    </xf>
    <xf numFmtId="3" fontId="53" fillId="25" borderId="37" xfId="0" applyNumberFormat="1" applyFont="1" applyFill="1" applyBorder="1" applyAlignment="1">
      <alignment horizontal="center" vertical="center"/>
    </xf>
    <xf numFmtId="4" fontId="42" fillId="25" borderId="68" xfId="0" applyNumberFormat="1" applyFont="1" applyFill="1" applyBorder="1" applyAlignment="1">
      <alignment horizontal="center" vertical="center" wrapText="1"/>
    </xf>
    <xf numFmtId="4" fontId="42" fillId="25" borderId="52" xfId="0" applyNumberFormat="1" applyFont="1" applyFill="1" applyBorder="1" applyAlignment="1">
      <alignment horizontal="center" vertical="center"/>
    </xf>
    <xf numFmtId="0" fontId="55" fillId="25" borderId="0" xfId="0" applyFont="1" applyFill="1" applyBorder="1" applyAlignment="1">
      <alignment horizontal="center"/>
    </xf>
    <xf numFmtId="0" fontId="55" fillId="25" borderId="0" xfId="0" applyFont="1" applyFill="1" applyAlignment="1">
      <alignment horizontal="center"/>
    </xf>
    <xf numFmtId="4" fontId="53" fillId="25" borderId="48" xfId="0" applyNumberFormat="1" applyFont="1" applyFill="1" applyBorder="1" applyAlignment="1">
      <alignment horizontal="center" vertical="center" wrapText="1"/>
    </xf>
    <xf numFmtId="4" fontId="53" fillId="25" borderId="0" xfId="0" applyNumberFormat="1" applyFont="1" applyFill="1" applyBorder="1" applyAlignment="1">
      <alignment horizontal="center" vertical="center" wrapText="1"/>
    </xf>
    <xf numFmtId="4" fontId="53" fillId="25" borderId="20" xfId="0" applyNumberFormat="1" applyFont="1" applyFill="1" applyBorder="1" applyAlignment="1">
      <alignment horizontal="center" vertical="center"/>
    </xf>
    <xf numFmtId="4" fontId="53" fillId="25" borderId="50" xfId="0" applyNumberFormat="1" applyFont="1" applyFill="1" applyBorder="1" applyAlignment="1">
      <alignment horizontal="center" vertical="center"/>
    </xf>
    <xf numFmtId="3" fontId="53" fillId="25" borderId="55" xfId="0" applyNumberFormat="1" applyFont="1" applyFill="1" applyBorder="1" applyAlignment="1">
      <alignment horizontal="center" vertical="center"/>
    </xf>
    <xf numFmtId="4" fontId="53" fillId="25" borderId="51" xfId="0" applyNumberFormat="1" applyFont="1" applyFill="1" applyBorder="1" applyAlignment="1">
      <alignment horizontal="center" vertical="center"/>
    </xf>
    <xf numFmtId="4" fontId="53" fillId="25" borderId="66" xfId="0" applyNumberFormat="1" applyFont="1" applyFill="1" applyBorder="1" applyAlignment="1">
      <alignment horizontal="center" vertical="center"/>
    </xf>
    <xf numFmtId="4" fontId="53" fillId="25" borderId="49" xfId="0" applyNumberFormat="1" applyFont="1" applyFill="1" applyBorder="1" applyAlignment="1">
      <alignment horizontal="center" vertical="center"/>
    </xf>
    <xf numFmtId="0" fontId="42" fillId="25" borderId="26" xfId="0" applyFont="1" applyFill="1" applyBorder="1" applyAlignment="1">
      <alignment vertical="top" wrapText="1"/>
    </xf>
    <xf numFmtId="0" fontId="53" fillId="25" borderId="23" xfId="0" applyFont="1" applyFill="1" applyBorder="1" applyAlignment="1">
      <alignment horizontal="center" vertical="top" wrapText="1"/>
    </xf>
    <xf numFmtId="4" fontId="48" fillId="25" borderId="26" xfId="0" applyNumberFormat="1" applyFont="1" applyFill="1" applyBorder="1" applyAlignment="1">
      <alignment horizontal="center" vertical="center" wrapText="1"/>
    </xf>
    <xf numFmtId="0" fontId="31" fillId="25" borderId="0" xfId="0" applyFont="1" applyFill="1" applyBorder="1" applyAlignment="1">
      <alignment horizontal="center" vertical="center"/>
    </xf>
    <xf numFmtId="0" fontId="31" fillId="25" borderId="0" xfId="0" applyFont="1" applyFill="1" applyAlignment="1">
      <alignment horizontal="center" vertical="center"/>
    </xf>
    <xf numFmtId="0" fontId="53" fillId="25" borderId="2" xfId="0" applyFont="1" applyFill="1" applyBorder="1" applyAlignment="1">
      <alignment horizontal="left" vertical="top" wrapText="1"/>
    </xf>
    <xf numFmtId="0" fontId="48" fillId="25" borderId="4" xfId="0" applyFont="1" applyFill="1" applyBorder="1" applyAlignment="1">
      <alignment horizontal="left" vertical="top" wrapText="1"/>
    </xf>
    <xf numFmtId="170" fontId="53" fillId="25" borderId="4" xfId="0" applyNumberFormat="1" applyFont="1" applyFill="1" applyBorder="1" applyAlignment="1">
      <alignment horizontal="center" vertical="center"/>
    </xf>
    <xf numFmtId="4" fontId="53" fillId="25" borderId="9" xfId="0" applyNumberFormat="1" applyFont="1" applyFill="1" applyBorder="1" applyAlignment="1">
      <alignment horizontal="center" vertical="center"/>
    </xf>
    <xf numFmtId="4" fontId="42" fillId="25" borderId="40" xfId="0" applyNumberFormat="1" applyFont="1" applyFill="1" applyBorder="1" applyAlignment="1">
      <alignment horizontal="center" vertical="center" wrapText="1"/>
    </xf>
    <xf numFmtId="4" fontId="42" fillId="25" borderId="29" xfId="0" applyNumberFormat="1" applyFont="1" applyFill="1" applyBorder="1" applyAlignment="1">
      <alignment horizontal="center" vertical="center"/>
    </xf>
    <xf numFmtId="3" fontId="42" fillId="25" borderId="30" xfId="0" applyNumberFormat="1" applyFont="1" applyFill="1" applyBorder="1" applyAlignment="1">
      <alignment horizontal="center" vertical="center"/>
    </xf>
    <xf numFmtId="4" fontId="42" fillId="25" borderId="31" xfId="0" applyNumberFormat="1" applyFont="1" applyFill="1" applyBorder="1" applyAlignment="1">
      <alignment horizontal="center" vertical="center"/>
    </xf>
    <xf numFmtId="4" fontId="42" fillId="25" borderId="37" xfId="0" applyNumberFormat="1" applyFont="1" applyFill="1" applyBorder="1" applyAlignment="1">
      <alignment horizontal="center" vertical="center" wrapText="1"/>
    </xf>
    <xf numFmtId="3" fontId="42" fillId="25" borderId="50" xfId="0" applyNumberFormat="1" applyFont="1" applyFill="1" applyBorder="1" applyAlignment="1">
      <alignment horizontal="center" vertical="center"/>
    </xf>
    <xf numFmtId="3" fontId="42" fillId="25" borderId="66" xfId="0" applyNumberFormat="1" applyFont="1" applyFill="1" applyBorder="1" applyAlignment="1">
      <alignment horizontal="center" vertical="center"/>
    </xf>
    <xf numFmtId="4" fontId="42" fillId="25" borderId="24" xfId="0" applyNumberFormat="1" applyFont="1" applyFill="1" applyBorder="1" applyAlignment="1">
      <alignment horizontal="center" vertical="center" wrapText="1"/>
    </xf>
    <xf numFmtId="4" fontId="42" fillId="25" borderId="26" xfId="0" applyNumberFormat="1" applyFont="1" applyFill="1" applyBorder="1" applyAlignment="1">
      <alignment horizontal="center" vertical="center"/>
    </xf>
    <xf numFmtId="4" fontId="42" fillId="25" borderId="28" xfId="0" applyNumberFormat="1" applyFont="1" applyFill="1" applyBorder="1" applyAlignment="1">
      <alignment horizontal="center" vertical="center" wrapText="1"/>
    </xf>
    <xf numFmtId="4" fontId="42" fillId="25" borderId="27" xfId="0" applyNumberFormat="1" applyFont="1" applyFill="1" applyBorder="1" applyAlignment="1">
      <alignment horizontal="center" vertical="center"/>
    </xf>
    <xf numFmtId="4" fontId="42" fillId="25" borderId="1" xfId="0" applyNumberFormat="1" applyFont="1" applyFill="1" applyBorder="1" applyAlignment="1">
      <alignment horizontal="center" vertical="center"/>
    </xf>
    <xf numFmtId="4" fontId="42" fillId="25" borderId="28" xfId="0" applyNumberFormat="1" applyFont="1" applyFill="1" applyBorder="1" applyAlignment="1">
      <alignment horizontal="center" vertical="center"/>
    </xf>
    <xf numFmtId="4" fontId="42" fillId="25" borderId="31" xfId="0" applyNumberFormat="1" applyFont="1" applyFill="1" applyBorder="1" applyAlignment="1">
      <alignment horizontal="center" vertical="center" wrapText="1"/>
    </xf>
    <xf numFmtId="3" fontId="42" fillId="25" borderId="29" xfId="0" applyNumberFormat="1" applyFont="1" applyFill="1" applyBorder="1" applyAlignment="1">
      <alignment horizontal="center" vertical="center"/>
    </xf>
    <xf numFmtId="3" fontId="42" fillId="25" borderId="31" xfId="0" applyNumberFormat="1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top"/>
    </xf>
    <xf numFmtId="49" fontId="50" fillId="25" borderId="0" xfId="0" applyNumberFormat="1" applyFont="1" applyFill="1" applyAlignment="1">
      <alignment horizontal="center"/>
    </xf>
    <xf numFmtId="0" fontId="39" fillId="25" borderId="0" xfId="0" applyFont="1" applyFill="1" applyAlignment="1">
      <alignment horizontal="right" vertical="top"/>
    </xf>
    <xf numFmtId="0" fontId="39" fillId="25" borderId="0" xfId="0" applyFont="1" applyFill="1" applyAlignment="1">
      <alignment horizontal="right"/>
    </xf>
    <xf numFmtId="0" fontId="55" fillId="25" borderId="0" xfId="0" applyFont="1" applyFill="1" applyAlignment="1">
      <alignment horizontal="right"/>
    </xf>
    <xf numFmtId="2" fontId="39" fillId="25" borderId="0" xfId="0" applyNumberFormat="1" applyFont="1" applyFill="1" applyAlignment="1">
      <alignment horizontal="center"/>
    </xf>
    <xf numFmtId="4" fontId="39" fillId="25" borderId="0" xfId="0" applyNumberFormat="1" applyFont="1" applyFill="1" applyAlignment="1">
      <alignment horizontal="center"/>
    </xf>
    <xf numFmtId="4" fontId="39" fillId="25" borderId="0" xfId="0" applyNumberFormat="1" applyFont="1" applyFill="1"/>
    <xf numFmtId="0" fontId="39" fillId="25" borderId="0" xfId="0" applyFont="1" applyFill="1" applyAlignment="1">
      <alignment vertical="center"/>
    </xf>
    <xf numFmtId="171" fontId="39" fillId="25" borderId="0" xfId="0" applyNumberFormat="1" applyFont="1" applyFill="1"/>
    <xf numFmtId="3" fontId="42" fillId="25" borderId="51" xfId="0" applyNumberFormat="1" applyFont="1" applyFill="1" applyBorder="1" applyAlignment="1">
      <alignment horizontal="center" vertical="center"/>
    </xf>
    <xf numFmtId="3" fontId="53" fillId="25" borderId="8" xfId="0" applyNumberFormat="1" applyFont="1" applyFill="1" applyBorder="1" applyAlignment="1">
      <alignment horizontal="center" vertical="center" wrapText="1"/>
    </xf>
    <xf numFmtId="4" fontId="42" fillId="25" borderId="34" xfId="0" applyNumberFormat="1" applyFont="1" applyFill="1" applyBorder="1" applyAlignment="1">
      <alignment horizontal="center" vertical="center" wrapText="1"/>
    </xf>
    <xf numFmtId="0" fontId="42" fillId="25" borderId="57" xfId="0" applyFont="1" applyFill="1" applyBorder="1" applyAlignment="1">
      <alignment vertical="center" wrapText="1"/>
    </xf>
    <xf numFmtId="4" fontId="3" fillId="25" borderId="0" xfId="0" applyNumberFormat="1" applyFont="1" applyFill="1" applyBorder="1" applyAlignment="1">
      <alignment horizontal="center"/>
    </xf>
    <xf numFmtId="4" fontId="42" fillId="25" borderId="20" xfId="0" applyNumberFormat="1" applyFont="1" applyFill="1" applyBorder="1" applyAlignment="1">
      <alignment horizontal="center" vertical="center" wrapText="1"/>
    </xf>
    <xf numFmtId="0" fontId="42" fillId="25" borderId="50" xfId="0" applyFont="1" applyFill="1" applyBorder="1" applyAlignment="1">
      <alignment horizontal="center" vertical="center" wrapText="1"/>
    </xf>
    <xf numFmtId="4" fontId="42" fillId="25" borderId="45" xfId="0" applyNumberFormat="1" applyFont="1" applyFill="1" applyBorder="1" applyAlignment="1">
      <alignment horizontal="center" vertical="center" wrapText="1"/>
    </xf>
    <xf numFmtId="4" fontId="53" fillId="25" borderId="27" xfId="0" applyNumberFormat="1" applyFont="1" applyFill="1" applyBorder="1" applyAlignment="1">
      <alignment vertical="center" wrapText="1"/>
    </xf>
    <xf numFmtId="4" fontId="53" fillId="25" borderId="50" xfId="0" applyNumberFormat="1" applyFont="1" applyFill="1" applyBorder="1" applyAlignment="1">
      <alignment vertical="center" wrapText="1"/>
    </xf>
    <xf numFmtId="4" fontId="42" fillId="25" borderId="67" xfId="0" applyNumberFormat="1" applyFont="1" applyFill="1" applyBorder="1" applyAlignment="1">
      <alignment horizontal="center" vertical="center" wrapText="1"/>
    </xf>
    <xf numFmtId="0" fontId="42" fillId="25" borderId="69" xfId="0" applyFont="1" applyFill="1" applyBorder="1" applyAlignment="1">
      <alignment vertical="center" wrapText="1"/>
    </xf>
    <xf numFmtId="0" fontId="42" fillId="25" borderId="68" xfId="0" applyFont="1" applyFill="1" applyBorder="1" applyAlignment="1">
      <alignment vertical="center" wrapText="1"/>
    </xf>
    <xf numFmtId="0" fontId="42" fillId="25" borderId="52" xfId="0" applyFont="1" applyFill="1" applyBorder="1" applyAlignment="1">
      <alignment vertical="center" wrapText="1"/>
    </xf>
    <xf numFmtId="171" fontId="55" fillId="25" borderId="0" xfId="0" applyNumberFormat="1" applyFont="1" applyFill="1" applyBorder="1" applyAlignment="1">
      <alignment horizontal="center"/>
    </xf>
    <xf numFmtId="0" fontId="42" fillId="25" borderId="56" xfId="0" applyFont="1" applyFill="1" applyBorder="1" applyAlignment="1">
      <alignment vertical="center" wrapText="1"/>
    </xf>
    <xf numFmtId="0" fontId="42" fillId="25" borderId="37" xfId="0" applyFont="1" applyFill="1" applyBorder="1" applyAlignment="1">
      <alignment vertical="center" wrapText="1"/>
    </xf>
    <xf numFmtId="4" fontId="41" fillId="25" borderId="57" xfId="0" applyNumberFormat="1" applyFont="1" applyFill="1" applyBorder="1" applyAlignment="1">
      <alignment horizontal="center" vertical="center" wrapText="1"/>
    </xf>
    <xf numFmtId="0" fontId="39" fillId="25" borderId="69" xfId="0" applyFont="1" applyFill="1" applyBorder="1" applyAlignment="1">
      <alignment horizontal="center"/>
    </xf>
    <xf numFmtId="0" fontId="42" fillId="25" borderId="70" xfId="0" applyFont="1" applyFill="1" applyBorder="1" applyAlignment="1">
      <alignment vertical="center" wrapText="1"/>
    </xf>
    <xf numFmtId="0" fontId="42" fillId="25" borderId="58" xfId="0" applyFont="1" applyFill="1" applyBorder="1" applyAlignment="1">
      <alignment vertical="center" wrapText="1"/>
    </xf>
    <xf numFmtId="4" fontId="53" fillId="25" borderId="45" xfId="0" applyNumberFormat="1" applyFont="1" applyFill="1" applyBorder="1" applyAlignment="1">
      <alignment vertical="center" wrapText="1"/>
    </xf>
    <xf numFmtId="4" fontId="53" fillId="25" borderId="50" xfId="0" applyNumberFormat="1" applyFont="1" applyFill="1" applyBorder="1" applyAlignment="1">
      <alignment horizontal="center" vertical="center" wrapText="1"/>
    </xf>
    <xf numFmtId="4" fontId="53" fillId="25" borderId="48" xfId="0" applyNumberFormat="1" applyFont="1" applyFill="1" applyBorder="1" applyAlignment="1">
      <alignment vertical="center" wrapText="1"/>
    </xf>
    <xf numFmtId="4" fontId="42" fillId="25" borderId="54" xfId="0" applyNumberFormat="1" applyFont="1" applyFill="1" applyBorder="1" applyAlignment="1">
      <alignment horizontal="center" vertical="center"/>
    </xf>
    <xf numFmtId="4" fontId="42" fillId="25" borderId="0" xfId="0" applyNumberFormat="1" applyFont="1" applyFill="1" applyBorder="1" applyAlignment="1">
      <alignment horizontal="center" vertical="center"/>
    </xf>
    <xf numFmtId="4" fontId="42" fillId="25" borderId="3" xfId="0" applyNumberFormat="1" applyFont="1" applyFill="1" applyBorder="1" applyAlignment="1">
      <alignment horizontal="center" vertical="center"/>
    </xf>
    <xf numFmtId="171" fontId="42" fillId="25" borderId="0" xfId="0" applyNumberFormat="1" applyFont="1" applyFill="1" applyBorder="1" applyAlignment="1">
      <alignment horizontal="center" vertical="center"/>
    </xf>
    <xf numFmtId="4" fontId="42" fillId="25" borderId="64" xfId="0" applyNumberFormat="1" applyFont="1" applyFill="1" applyBorder="1" applyAlignment="1">
      <alignment horizontal="center" vertical="center"/>
    </xf>
    <xf numFmtId="4" fontId="42" fillId="25" borderId="50" xfId="0" applyNumberFormat="1" applyFont="1" applyFill="1" applyBorder="1" applyAlignment="1">
      <alignment horizontal="center" vertical="center" wrapText="1"/>
    </xf>
    <xf numFmtId="4" fontId="42" fillId="25" borderId="55" xfId="0" applyNumberFormat="1" applyFont="1" applyFill="1" applyBorder="1" applyAlignment="1">
      <alignment horizontal="center" vertical="center" wrapText="1"/>
    </xf>
    <xf numFmtId="4" fontId="42" fillId="25" borderId="66" xfId="0" applyNumberFormat="1" applyFont="1" applyFill="1" applyBorder="1" applyAlignment="1">
      <alignment horizontal="center" vertical="center" wrapText="1"/>
    </xf>
    <xf numFmtId="3" fontId="42" fillId="25" borderId="1" xfId="0" applyNumberFormat="1" applyFont="1" applyFill="1" applyBorder="1" applyAlignment="1">
      <alignment horizontal="center" vertical="center"/>
    </xf>
    <xf numFmtId="3" fontId="53" fillId="25" borderId="38" xfId="0" applyNumberFormat="1" applyFont="1" applyFill="1" applyBorder="1" applyAlignment="1">
      <alignment horizontal="center" vertical="center"/>
    </xf>
    <xf numFmtId="3" fontId="53" fillId="25" borderId="34" xfId="0" applyNumberFormat="1" applyFont="1" applyFill="1" applyBorder="1" applyAlignment="1">
      <alignment horizontal="center" vertical="center"/>
    </xf>
    <xf numFmtId="3" fontId="42" fillId="25" borderId="55" xfId="0" applyNumberFormat="1" applyFont="1" applyFill="1" applyBorder="1" applyAlignment="1">
      <alignment horizontal="center" vertical="center" wrapText="1"/>
    </xf>
    <xf numFmtId="3" fontId="42" fillId="25" borderId="27" xfId="0" applyNumberFormat="1" applyFont="1" applyFill="1" applyBorder="1" applyAlignment="1">
      <alignment horizontal="center" vertical="center"/>
    </xf>
    <xf numFmtId="3" fontId="42" fillId="25" borderId="28" xfId="0" applyNumberFormat="1" applyFont="1" applyFill="1" applyBorder="1" applyAlignment="1">
      <alignment horizontal="center" vertical="center"/>
    </xf>
    <xf numFmtId="0" fontId="48" fillId="25" borderId="68" xfId="0" applyFont="1" applyFill="1" applyBorder="1" applyAlignment="1">
      <alignment vertical="center" wrapText="1"/>
    </xf>
    <xf numFmtId="3" fontId="53" fillId="25" borderId="66" xfId="0" applyNumberFormat="1" applyFont="1" applyFill="1" applyBorder="1" applyAlignment="1">
      <alignment horizontal="center" vertical="center" wrapText="1"/>
    </xf>
    <xf numFmtId="4" fontId="42" fillId="25" borderId="48" xfId="0" applyNumberFormat="1" applyFont="1" applyFill="1" applyBorder="1" applyAlignment="1">
      <alignment horizontal="center" vertical="center" wrapText="1"/>
    </xf>
    <xf numFmtId="4" fontId="42" fillId="25" borderId="43" xfId="0" applyNumberFormat="1" applyFont="1" applyFill="1" applyBorder="1" applyAlignment="1">
      <alignment horizontal="center" vertical="center" wrapText="1"/>
    </xf>
    <xf numFmtId="4" fontId="42" fillId="25" borderId="41" xfId="0" applyNumberFormat="1" applyFont="1" applyFill="1" applyBorder="1" applyAlignment="1">
      <alignment horizontal="center" vertical="center" wrapText="1"/>
    </xf>
    <xf numFmtId="4" fontId="42" fillId="25" borderId="51" xfId="0" applyNumberFormat="1" applyFont="1" applyFill="1" applyBorder="1" applyAlignment="1">
      <alignment horizontal="center" vertical="center" wrapText="1"/>
    </xf>
    <xf numFmtId="3" fontId="42" fillId="25" borderId="2" xfId="0" applyNumberFormat="1" applyFont="1" applyFill="1" applyBorder="1" applyAlignment="1">
      <alignment horizontal="center" vertical="center"/>
    </xf>
    <xf numFmtId="3" fontId="42" fillId="25" borderId="33" xfId="0" applyNumberFormat="1" applyFont="1" applyFill="1" applyBorder="1" applyAlignment="1">
      <alignment horizontal="center" vertical="center"/>
    </xf>
    <xf numFmtId="0" fontId="42" fillId="25" borderId="30" xfId="0" applyFont="1" applyFill="1" applyBorder="1" applyAlignment="1">
      <alignment horizontal="center" vertical="center" wrapText="1"/>
    </xf>
    <xf numFmtId="0" fontId="42" fillId="25" borderId="33" xfId="0" applyFont="1" applyFill="1" applyBorder="1" applyAlignment="1">
      <alignment horizontal="center" vertical="center" wrapText="1"/>
    </xf>
    <xf numFmtId="0" fontId="42" fillId="25" borderId="29" xfId="0" applyFont="1" applyFill="1" applyBorder="1" applyAlignment="1">
      <alignment horizontal="center" vertical="center" wrapText="1"/>
    </xf>
    <xf numFmtId="0" fontId="42" fillId="25" borderId="31" xfId="0" applyFont="1" applyFill="1" applyBorder="1" applyAlignment="1">
      <alignment horizontal="center" vertical="center" wrapText="1"/>
    </xf>
    <xf numFmtId="0" fontId="42" fillId="25" borderId="32" xfId="0" applyFont="1" applyFill="1" applyBorder="1" applyAlignment="1">
      <alignment horizontal="center" vertical="center" wrapText="1"/>
    </xf>
    <xf numFmtId="3" fontId="42" fillId="25" borderId="25" xfId="0" applyNumberFormat="1" applyFont="1" applyFill="1" applyBorder="1" applyAlignment="1">
      <alignment horizontal="center" vertical="center"/>
    </xf>
    <xf numFmtId="4" fontId="53" fillId="25" borderId="42" xfId="0" applyNumberFormat="1" applyFont="1" applyFill="1" applyBorder="1" applyAlignment="1">
      <alignment horizontal="center" vertical="center"/>
    </xf>
    <xf numFmtId="4" fontId="53" fillId="25" borderId="55" xfId="0" applyNumberFormat="1" applyFont="1" applyFill="1" applyBorder="1" applyAlignment="1">
      <alignment horizontal="left" vertical="top" wrapText="1"/>
    </xf>
    <xf numFmtId="49" fontId="48" fillId="25" borderId="55" xfId="0" applyNumberFormat="1" applyFont="1" applyFill="1" applyBorder="1" applyAlignment="1">
      <alignment horizontal="center" vertical="center" wrapText="1"/>
    </xf>
    <xf numFmtId="4" fontId="53" fillId="25" borderId="34" xfId="0" applyNumberFormat="1" applyFont="1" applyFill="1" applyBorder="1" applyAlignment="1">
      <alignment vertical="center" wrapText="1"/>
    </xf>
    <xf numFmtId="4" fontId="42" fillId="25" borderId="35" xfId="0" applyNumberFormat="1" applyFont="1" applyFill="1" applyBorder="1" applyAlignment="1">
      <alignment vertical="top" wrapText="1"/>
    </xf>
    <xf numFmtId="4" fontId="41" fillId="25" borderId="35" xfId="0" applyNumberFormat="1" applyFont="1" applyFill="1" applyBorder="1" applyAlignment="1">
      <alignment vertical="center" wrapText="1"/>
    </xf>
    <xf numFmtId="4" fontId="53" fillId="25" borderId="38" xfId="0" applyNumberFormat="1" applyFont="1" applyFill="1" applyBorder="1" applyAlignment="1">
      <alignment horizontal="center" vertical="center" wrapText="1"/>
    </xf>
    <xf numFmtId="0" fontId="42" fillId="25" borderId="21" xfId="0" applyFont="1" applyFill="1" applyBorder="1" applyAlignment="1">
      <alignment horizontal="center" vertical="center" wrapText="1"/>
    </xf>
    <xf numFmtId="0" fontId="42" fillId="25" borderId="23" xfId="0" applyFont="1" applyFill="1" applyBorder="1" applyAlignment="1">
      <alignment horizontal="center" vertical="center" wrapText="1"/>
    </xf>
    <xf numFmtId="0" fontId="41" fillId="25" borderId="26" xfId="0" applyFont="1" applyFill="1" applyBorder="1" applyAlignment="1">
      <alignment horizontal="center" vertical="center" wrapText="1"/>
    </xf>
    <xf numFmtId="3" fontId="53" fillId="25" borderId="8" xfId="0" applyNumberFormat="1" applyFont="1" applyFill="1" applyBorder="1" applyAlignment="1">
      <alignment horizontal="center" vertical="center"/>
    </xf>
    <xf numFmtId="3" fontId="53" fillId="25" borderId="36" xfId="0" applyNumberFormat="1" applyFont="1" applyFill="1" applyBorder="1" applyAlignment="1">
      <alignment horizontal="center" vertical="center"/>
    </xf>
    <xf numFmtId="0" fontId="53" fillId="25" borderId="7" xfId="0" applyFont="1" applyFill="1" applyBorder="1" applyAlignment="1">
      <alignment horizontal="center" vertical="center" wrapText="1"/>
    </xf>
    <xf numFmtId="0" fontId="53" fillId="25" borderId="55" xfId="0" applyFont="1" applyFill="1" applyBorder="1" applyAlignment="1">
      <alignment horizontal="center" vertical="center" wrapText="1"/>
    </xf>
    <xf numFmtId="4" fontId="42" fillId="25" borderId="22" xfId="0" applyNumberFormat="1" applyFont="1" applyFill="1" applyBorder="1" applyAlignment="1">
      <alignment horizontal="left" vertical="top" wrapText="1"/>
    </xf>
    <xf numFmtId="4" fontId="42" fillId="25" borderId="7" xfId="0" applyNumberFormat="1" applyFont="1" applyFill="1" applyBorder="1" applyAlignment="1">
      <alignment horizontal="left" vertical="top" wrapText="1"/>
    </xf>
    <xf numFmtId="4" fontId="42" fillId="25" borderId="5" xfId="0" applyNumberFormat="1" applyFont="1" applyFill="1" applyBorder="1" applyAlignment="1">
      <alignment horizontal="left" vertical="top" wrapText="1"/>
    </xf>
    <xf numFmtId="0" fontId="42" fillId="25" borderId="22" xfId="0" applyFont="1" applyFill="1" applyBorder="1" applyAlignment="1">
      <alignment horizontal="left" vertical="center" wrapText="1"/>
    </xf>
    <xf numFmtId="4" fontId="53" fillId="25" borderId="45" xfId="0" applyNumberFormat="1" applyFont="1" applyFill="1" applyBorder="1" applyAlignment="1">
      <alignment horizontal="center" vertical="center" wrapText="1"/>
    </xf>
    <xf numFmtId="4" fontId="53" fillId="25" borderId="48" xfId="0" applyNumberFormat="1" applyFont="1" applyFill="1" applyBorder="1" applyAlignment="1">
      <alignment horizontal="center" vertical="center" wrapText="1"/>
    </xf>
    <xf numFmtId="0" fontId="53" fillId="25" borderId="46" xfId="0" applyFont="1" applyFill="1" applyBorder="1" applyAlignment="1">
      <alignment horizontal="center" vertical="center" wrapText="1"/>
    </xf>
    <xf numFmtId="0" fontId="53" fillId="25" borderId="51" xfId="0" applyFont="1" applyFill="1" applyBorder="1" applyAlignment="1">
      <alignment horizontal="center" vertical="center" wrapText="1"/>
    </xf>
    <xf numFmtId="4" fontId="53" fillId="25" borderId="22" xfId="0" applyNumberFormat="1" applyFont="1" applyFill="1" applyBorder="1" applyAlignment="1">
      <alignment horizontal="center" vertical="center" wrapText="1"/>
    </xf>
    <xf numFmtId="4" fontId="53" fillId="25" borderId="55" xfId="0" applyNumberFormat="1" applyFont="1" applyFill="1" applyBorder="1" applyAlignment="1">
      <alignment horizontal="center" vertical="center" wrapText="1"/>
    </xf>
    <xf numFmtId="0" fontId="39" fillId="25" borderId="0" xfId="0" applyFont="1" applyFill="1" applyAlignment="1">
      <alignment horizontal="right"/>
    </xf>
    <xf numFmtId="4" fontId="42" fillId="25" borderId="56" xfId="0" applyNumberFormat="1" applyFont="1" applyFill="1" applyBorder="1" applyAlignment="1">
      <alignment horizontal="center" vertical="center" wrapText="1"/>
    </xf>
    <xf numFmtId="4" fontId="42" fillId="25" borderId="57" xfId="0" applyNumberFormat="1" applyFont="1" applyFill="1" applyBorder="1" applyAlignment="1">
      <alignment horizontal="center" vertical="center" wrapText="1"/>
    </xf>
    <xf numFmtId="4" fontId="42" fillId="25" borderId="58" xfId="0" applyNumberFormat="1" applyFont="1" applyFill="1" applyBorder="1" applyAlignment="1">
      <alignment horizontal="center" vertical="center" wrapText="1"/>
    </xf>
    <xf numFmtId="4" fontId="42" fillId="25" borderId="59" xfId="0" applyNumberFormat="1" applyFont="1" applyFill="1" applyBorder="1" applyAlignment="1">
      <alignment horizontal="left" vertical="center" wrapText="1"/>
    </xf>
    <xf numFmtId="4" fontId="42" fillId="25" borderId="0" xfId="0" applyNumberFormat="1" applyFont="1" applyFill="1" applyBorder="1" applyAlignment="1">
      <alignment horizontal="left" vertical="center" wrapText="1"/>
    </xf>
    <xf numFmtId="4" fontId="42" fillId="25" borderId="10" xfId="0" applyNumberFormat="1" applyFont="1" applyFill="1" applyBorder="1" applyAlignment="1">
      <alignment horizontal="left" vertical="center" wrapText="1"/>
    </xf>
    <xf numFmtId="4" fontId="42" fillId="25" borderId="60" xfId="0" applyNumberFormat="1" applyFont="1" applyFill="1" applyBorder="1" applyAlignment="1">
      <alignment horizontal="left" vertical="center" wrapText="1"/>
    </xf>
    <xf numFmtId="0" fontId="42" fillId="25" borderId="61" xfId="0" applyFont="1" applyFill="1" applyBorder="1" applyAlignment="1">
      <alignment horizontal="center" vertical="center" wrapText="1"/>
    </xf>
    <xf numFmtId="0" fontId="42" fillId="25" borderId="54" xfId="0" applyFont="1" applyFill="1" applyBorder="1" applyAlignment="1">
      <alignment horizontal="center" vertical="center" wrapText="1"/>
    </xf>
    <xf numFmtId="0" fontId="42" fillId="25" borderId="25" xfId="0" applyFont="1" applyFill="1" applyBorder="1" applyAlignment="1">
      <alignment horizontal="center" vertical="center" wrapText="1"/>
    </xf>
    <xf numFmtId="0" fontId="42" fillId="25" borderId="62" xfId="0" applyFont="1" applyFill="1" applyBorder="1" applyAlignment="1">
      <alignment horizontal="center" vertical="center" wrapText="1"/>
    </xf>
    <xf numFmtId="0" fontId="42" fillId="25" borderId="3" xfId="0" applyFont="1" applyFill="1" applyBorder="1" applyAlignment="1">
      <alignment horizontal="center" vertical="center" wrapText="1"/>
    </xf>
    <xf numFmtId="0" fontId="42" fillId="25" borderId="6" xfId="0" applyFont="1" applyFill="1" applyBorder="1" applyAlignment="1">
      <alignment horizontal="center" vertical="center" wrapText="1"/>
    </xf>
    <xf numFmtId="0" fontId="42" fillId="25" borderId="63" xfId="0" applyFont="1" applyFill="1" applyBorder="1" applyAlignment="1">
      <alignment horizontal="center" vertical="center" wrapText="1"/>
    </xf>
    <xf numFmtId="0" fontId="42" fillId="25" borderId="64" xfId="0" applyFont="1" applyFill="1" applyBorder="1" applyAlignment="1">
      <alignment horizontal="center" vertical="center" wrapText="1"/>
    </xf>
    <xf numFmtId="0" fontId="42" fillId="25" borderId="32" xfId="0" applyFont="1" applyFill="1" applyBorder="1" applyAlignment="1">
      <alignment horizontal="center" vertical="center" wrapText="1"/>
    </xf>
    <xf numFmtId="4" fontId="42" fillId="25" borderId="50" xfId="0" applyNumberFormat="1" applyFont="1" applyFill="1" applyBorder="1" applyAlignment="1">
      <alignment horizontal="center" vertical="center" wrapText="1"/>
    </xf>
    <xf numFmtId="4" fontId="42" fillId="25" borderId="55" xfId="0" applyNumberFormat="1" applyFont="1" applyFill="1" applyBorder="1" applyAlignment="1">
      <alignment horizontal="center" vertical="center" wrapText="1"/>
    </xf>
    <xf numFmtId="4" fontId="41" fillId="25" borderId="59" xfId="0" applyNumberFormat="1" applyFont="1" applyFill="1" applyBorder="1" applyAlignment="1">
      <alignment horizontal="center" vertical="center" wrapText="1"/>
    </xf>
    <xf numFmtId="4" fontId="41" fillId="25" borderId="0" xfId="0" applyNumberFormat="1" applyFont="1" applyFill="1" applyBorder="1" applyAlignment="1">
      <alignment horizontal="center" vertical="center" wrapText="1"/>
    </xf>
    <xf numFmtId="4" fontId="41" fillId="25" borderId="60" xfId="0" applyNumberFormat="1" applyFont="1" applyFill="1" applyBorder="1" applyAlignment="1">
      <alignment horizontal="center" vertical="center" wrapText="1"/>
    </xf>
    <xf numFmtId="0" fontId="56" fillId="25" borderId="48" xfId="0" applyFont="1" applyFill="1" applyBorder="1" applyAlignment="1">
      <alignment horizontal="center" vertical="center" wrapText="1"/>
    </xf>
    <xf numFmtId="0" fontId="56" fillId="25" borderId="7" xfId="0" applyFont="1" applyFill="1" applyBorder="1" applyAlignment="1">
      <alignment horizontal="center" vertical="center" wrapText="1"/>
    </xf>
    <xf numFmtId="0" fontId="56" fillId="25" borderId="53" xfId="0" applyFont="1" applyFill="1" applyBorder="1" applyAlignment="1">
      <alignment horizontal="center" vertical="center" wrapText="1"/>
    </xf>
    <xf numFmtId="4" fontId="53" fillId="25" borderId="21" xfId="0" applyNumberFormat="1" applyFont="1" applyFill="1" applyBorder="1" applyAlignment="1">
      <alignment horizontal="center" vertical="center" wrapText="1"/>
    </xf>
    <xf numFmtId="4" fontId="53" fillId="25" borderId="29" xfId="0" applyNumberFormat="1" applyFont="1" applyFill="1" applyBorder="1" applyAlignment="1">
      <alignment horizontal="center" vertical="center" wrapText="1"/>
    </xf>
    <xf numFmtId="0" fontId="53" fillId="25" borderId="7" xfId="0" applyFont="1" applyFill="1" applyBorder="1" applyAlignment="1">
      <alignment horizontal="left" vertical="center" wrapText="1"/>
    </xf>
    <xf numFmtId="0" fontId="53" fillId="25" borderId="55" xfId="0" applyFont="1" applyFill="1" applyBorder="1" applyAlignment="1">
      <alignment horizontal="left" vertical="center" wrapText="1"/>
    </xf>
    <xf numFmtId="0" fontId="53" fillId="25" borderId="66" xfId="0" applyFont="1" applyFill="1" applyBorder="1" applyAlignment="1">
      <alignment horizontal="left" vertical="center" wrapText="1"/>
    </xf>
    <xf numFmtId="4" fontId="53" fillId="25" borderId="27" xfId="0" applyNumberFormat="1" applyFont="1" applyFill="1" applyBorder="1" applyAlignment="1">
      <alignment horizontal="center" vertical="center" wrapText="1"/>
    </xf>
    <xf numFmtId="0" fontId="42" fillId="25" borderId="5" xfId="0" applyFont="1" applyFill="1" applyBorder="1" applyAlignment="1">
      <alignment horizontal="left" vertical="center" wrapText="1"/>
    </xf>
    <xf numFmtId="4" fontId="42" fillId="25" borderId="45" xfId="0" applyNumberFormat="1" applyFont="1" applyFill="1" applyBorder="1" applyAlignment="1">
      <alignment horizontal="center" vertical="center" wrapText="1"/>
    </xf>
    <xf numFmtId="4" fontId="53" fillId="25" borderId="65" xfId="0" applyNumberFormat="1" applyFont="1" applyFill="1" applyBorder="1" applyAlignment="1">
      <alignment horizontal="center" vertical="center" wrapText="1"/>
    </xf>
    <xf numFmtId="4" fontId="53" fillId="25" borderId="66" xfId="0" applyNumberFormat="1" applyFont="1" applyFill="1" applyBorder="1" applyAlignment="1">
      <alignment horizontal="center" vertical="center" wrapText="1"/>
    </xf>
    <xf numFmtId="4" fontId="53" fillId="25" borderId="50" xfId="0" applyNumberFormat="1" applyFont="1" applyFill="1" applyBorder="1" applyAlignment="1">
      <alignment horizontal="center" vertical="center" wrapText="1"/>
    </xf>
    <xf numFmtId="0" fontId="49" fillId="25" borderId="0" xfId="0" applyFont="1" applyFill="1" applyBorder="1" applyAlignment="1">
      <alignment horizontal="left"/>
    </xf>
    <xf numFmtId="0" fontId="53" fillId="25" borderId="35" xfId="0" applyFont="1" applyFill="1" applyBorder="1" applyAlignment="1">
      <alignment horizontal="left" vertical="center" wrapText="1"/>
    </xf>
    <xf numFmtId="0" fontId="53" fillId="25" borderId="38" xfId="0" applyFont="1" applyFill="1" applyBorder="1" applyAlignment="1">
      <alignment horizontal="left" vertical="center" wrapText="1"/>
    </xf>
    <xf numFmtId="4" fontId="53" fillId="25" borderId="42" xfId="0" applyNumberFormat="1" applyFont="1" applyFill="1" applyBorder="1" applyAlignment="1">
      <alignment horizontal="center" vertical="center" wrapText="1"/>
    </xf>
    <xf numFmtId="4" fontId="53" fillId="25" borderId="53" xfId="0" applyNumberFormat="1" applyFont="1" applyFill="1" applyBorder="1" applyAlignment="1">
      <alignment horizontal="center" vertical="center" wrapText="1"/>
    </xf>
    <xf numFmtId="4" fontId="53" fillId="25" borderId="7" xfId="0" applyNumberFormat="1" applyFont="1" applyFill="1" applyBorder="1" applyAlignment="1">
      <alignment horizontal="center" vertical="center" wrapText="1"/>
    </xf>
    <xf numFmtId="4" fontId="53" fillId="25" borderId="41" xfId="0" applyNumberFormat="1" applyFont="1" applyFill="1" applyBorder="1" applyAlignment="1">
      <alignment horizontal="center" vertical="center" wrapText="1"/>
    </xf>
    <xf numFmtId="0" fontId="40" fillId="25" borderId="0" xfId="0" applyFont="1" applyFill="1" applyBorder="1" applyAlignment="1">
      <alignment horizontal="center" vertical="center" wrapText="1"/>
    </xf>
    <xf numFmtId="0" fontId="42" fillId="25" borderId="7" xfId="0" applyFont="1" applyFill="1" applyBorder="1" applyAlignment="1">
      <alignment horizontal="left" vertical="center" wrapText="1"/>
    </xf>
    <xf numFmtId="0" fontId="42" fillId="25" borderId="55" xfId="0" applyFont="1" applyFill="1" applyBorder="1" applyAlignment="1">
      <alignment horizontal="left" vertical="center" wrapText="1"/>
    </xf>
    <xf numFmtId="4" fontId="42" fillId="25" borderId="61" xfId="0" applyNumberFormat="1" applyFont="1" applyFill="1" applyBorder="1" applyAlignment="1">
      <alignment horizontal="center" vertical="top" wrapText="1"/>
    </xf>
    <xf numFmtId="4" fontId="42" fillId="25" borderId="62" xfId="0" applyNumberFormat="1" applyFont="1" applyFill="1" applyBorder="1" applyAlignment="1">
      <alignment horizontal="center" vertical="top" wrapText="1"/>
    </xf>
    <xf numFmtId="4" fontId="42" fillId="25" borderId="55" xfId="0" applyNumberFormat="1" applyFont="1" applyFill="1" applyBorder="1" applyAlignment="1">
      <alignment horizontal="left" vertical="top" wrapText="1"/>
    </xf>
    <xf numFmtId="0" fontId="42" fillId="25" borderId="35" xfId="0" applyFont="1" applyFill="1" applyBorder="1" applyAlignment="1">
      <alignment horizontal="left" vertical="center" wrapText="1"/>
    </xf>
    <xf numFmtId="0" fontId="42" fillId="25" borderId="66" xfId="0" applyFont="1" applyFill="1" applyBorder="1" applyAlignment="1">
      <alignment horizontal="left" vertical="center" wrapText="1"/>
    </xf>
    <xf numFmtId="0" fontId="52" fillId="25" borderId="0" xfId="0" applyFont="1" applyFill="1" applyBorder="1" applyAlignment="1">
      <alignment horizontal="left" vertical="center"/>
    </xf>
    <xf numFmtId="0" fontId="38" fillId="25" borderId="0" xfId="0" applyFont="1" applyFill="1" applyAlignment="1">
      <alignment horizontal="center" vertical="center" wrapText="1"/>
    </xf>
    <xf numFmtId="0" fontId="42" fillId="25" borderId="21" xfId="0" applyFont="1" applyFill="1" applyBorder="1" applyAlignment="1">
      <alignment horizontal="center" vertical="center" wrapText="1"/>
    </xf>
    <xf numFmtId="0" fontId="42" fillId="25" borderId="29" xfId="0" applyFont="1" applyFill="1" applyBorder="1" applyAlignment="1">
      <alignment horizontal="center" vertical="center" wrapText="1"/>
    </xf>
    <xf numFmtId="0" fontId="42" fillId="25" borderId="22" xfId="0" applyFont="1" applyFill="1" applyBorder="1" applyAlignment="1">
      <alignment horizontal="center" vertical="center" wrapText="1"/>
    </xf>
    <xf numFmtId="0" fontId="42" fillId="25" borderId="55" xfId="0" applyFont="1" applyFill="1" applyBorder="1" applyAlignment="1">
      <alignment horizontal="center" vertical="center" wrapText="1"/>
    </xf>
    <xf numFmtId="49" fontId="41" fillId="25" borderId="23" xfId="0" applyNumberFormat="1" applyFont="1" applyFill="1" applyBorder="1" applyAlignment="1">
      <alignment horizontal="center" vertical="center" wrapText="1"/>
    </xf>
    <xf numFmtId="49" fontId="41" fillId="25" borderId="30" xfId="0" applyNumberFormat="1" applyFont="1" applyFill="1" applyBorder="1" applyAlignment="1">
      <alignment horizontal="center" vertical="center" wrapText="1"/>
    </xf>
    <xf numFmtId="0" fontId="42" fillId="25" borderId="24" xfId="0" applyFont="1" applyFill="1" applyBorder="1" applyAlignment="1">
      <alignment horizontal="center" vertical="center" wrapText="1"/>
    </xf>
    <xf numFmtId="0" fontId="42" fillId="25" borderId="31" xfId="0" applyFont="1" applyFill="1" applyBorder="1" applyAlignment="1">
      <alignment horizontal="center" vertical="center" wrapText="1"/>
    </xf>
    <xf numFmtId="0" fontId="41" fillId="25" borderId="25" xfId="0" applyFont="1" applyFill="1" applyBorder="1" applyAlignment="1">
      <alignment horizontal="center" vertical="center" wrapText="1"/>
    </xf>
    <xf numFmtId="0" fontId="41" fillId="25" borderId="32" xfId="0" applyFont="1" applyFill="1" applyBorder="1" applyAlignment="1">
      <alignment horizontal="center" vertical="center" wrapText="1"/>
    </xf>
    <xf numFmtId="0" fontId="42" fillId="25" borderId="23" xfId="0" applyFont="1" applyFill="1" applyBorder="1" applyAlignment="1">
      <alignment horizontal="center" vertical="center" wrapText="1"/>
    </xf>
    <xf numFmtId="0" fontId="42" fillId="25" borderId="26" xfId="0" applyFont="1" applyFill="1" applyBorder="1" applyAlignment="1">
      <alignment horizontal="center" vertical="center" wrapText="1"/>
    </xf>
    <xf numFmtId="0" fontId="32" fillId="25" borderId="41" xfId="0" applyFont="1" applyFill="1" applyBorder="1" applyAlignment="1">
      <alignment horizontal="center" vertical="center" wrapText="1"/>
    </xf>
    <xf numFmtId="0" fontId="32" fillId="25" borderId="5" xfId="0" applyFont="1" applyFill="1" applyBorder="1" applyAlignment="1">
      <alignment horizontal="center" vertical="center" wrapText="1"/>
    </xf>
    <xf numFmtId="0" fontId="32" fillId="25" borderId="42" xfId="0" applyFont="1" applyFill="1" applyBorder="1" applyAlignment="1">
      <alignment horizontal="center" vertical="center" wrapText="1"/>
    </xf>
    <xf numFmtId="0" fontId="56" fillId="25" borderId="43" xfId="0" applyFont="1" applyFill="1" applyBorder="1" applyAlignment="1">
      <alignment horizontal="center" vertical="center" wrapText="1"/>
    </xf>
    <xf numFmtId="0" fontId="56" fillId="25" borderId="4" xfId="0" applyFont="1" applyFill="1" applyBorder="1" applyAlignment="1">
      <alignment horizontal="center" vertical="center" wrapText="1"/>
    </xf>
    <xf numFmtId="0" fontId="56" fillId="25" borderId="44" xfId="0" applyFont="1" applyFill="1" applyBorder="1" applyAlignment="1">
      <alignment horizontal="center" vertical="center" wrapText="1"/>
    </xf>
    <xf numFmtId="0" fontId="53" fillId="25" borderId="41" xfId="0" applyFont="1" applyFill="1" applyBorder="1" applyAlignment="1">
      <alignment horizontal="center" vertical="center" wrapText="1"/>
    </xf>
    <xf numFmtId="0" fontId="53" fillId="25" borderId="27" xfId="0" applyFont="1" applyFill="1" applyBorder="1" applyAlignment="1">
      <alignment horizontal="center" vertical="center" wrapText="1"/>
    </xf>
    <xf numFmtId="0" fontId="53" fillId="25" borderId="29" xfId="0" applyFont="1" applyFill="1" applyBorder="1" applyAlignment="1">
      <alignment horizontal="center" vertical="center" wrapText="1"/>
    </xf>
    <xf numFmtId="0" fontId="52" fillId="25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2" fontId="33" fillId="0" borderId="2" xfId="0" applyNumberFormat="1" applyFont="1" applyFill="1" applyBorder="1" applyAlignment="1">
      <alignment horizontal="center" vertical="center" wrapText="1"/>
    </xf>
    <xf numFmtId="2" fontId="33" fillId="0" borderId="3" xfId="0" applyNumberFormat="1" applyFont="1" applyFill="1" applyBorder="1" applyAlignment="1">
      <alignment horizontal="center" vertical="center" wrapText="1"/>
    </xf>
    <xf numFmtId="2" fontId="33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3"/>
  <sheetViews>
    <sheetView tabSelected="1" view="pageBreakPreview" zoomScale="55" zoomScaleNormal="55" zoomScaleSheetLayoutView="55" workbookViewId="0">
      <pane ySplit="4" topLeftCell="A5" activePane="bottomLeft" state="frozen"/>
      <selection activeCell="A4" sqref="A4"/>
      <selection pane="bottomLeft" activeCell="F111" sqref="F111"/>
    </sheetView>
  </sheetViews>
  <sheetFormatPr defaultColWidth="9.140625" defaultRowHeight="15.75" x14ac:dyDescent="0.25"/>
  <cols>
    <col min="1" max="1" width="5.85546875" style="217" customWidth="1"/>
    <col min="2" max="2" width="61.5703125" style="369" customWidth="1"/>
    <col min="3" max="3" width="12.28515625" style="370" hidden="1" customWidth="1"/>
    <col min="4" max="4" width="20.7109375" style="328" customWidth="1"/>
    <col min="5" max="5" width="17.28515625" style="377" hidden="1" customWidth="1"/>
    <col min="6" max="6" width="20.28515625" style="219" customWidth="1"/>
    <col min="7" max="7" width="19.28515625" style="219" customWidth="1"/>
    <col min="8" max="8" width="18" style="219" customWidth="1"/>
    <col min="9" max="9" width="17.28515625" style="219" customWidth="1"/>
    <col min="10" max="10" width="17.42578125" style="219" customWidth="1"/>
    <col min="11" max="11" width="20.140625" style="219" customWidth="1"/>
    <col min="12" max="12" width="17.85546875" style="219" customWidth="1"/>
    <col min="13" max="13" width="17" style="219" customWidth="1"/>
    <col min="14" max="14" width="15.85546875" style="219" customWidth="1"/>
    <col min="15" max="16" width="17.42578125" style="219" customWidth="1"/>
    <col min="17" max="17" width="19.7109375" style="219" customWidth="1"/>
    <col min="18" max="18" width="16.5703125" style="219" customWidth="1"/>
    <col min="19" max="19" width="14.28515625" style="219" customWidth="1"/>
    <col min="20" max="20" width="16.140625" style="219" customWidth="1"/>
    <col min="21" max="21" width="11.28515625" style="219" customWidth="1"/>
    <col min="22" max="22" width="14.140625" style="219" customWidth="1"/>
    <col min="23" max="23" width="17.7109375" style="219" customWidth="1"/>
    <col min="24" max="24" width="13.7109375" style="219" customWidth="1"/>
    <col min="25" max="25" width="11.140625" style="219" customWidth="1"/>
    <col min="26" max="26" width="10" style="219" customWidth="1"/>
    <col min="27" max="27" width="12.7109375" style="219" customWidth="1"/>
    <col min="28" max="28" width="16.7109375" style="219" customWidth="1"/>
    <col min="29" max="29" width="13.7109375" style="219" customWidth="1"/>
    <col min="30" max="30" width="11.85546875" style="219" customWidth="1"/>
    <col min="31" max="31" width="18.28515625" style="218" hidden="1" customWidth="1"/>
    <col min="32" max="32" width="3.85546875" style="218" customWidth="1"/>
    <col min="33" max="33" width="15.140625" style="50" customWidth="1"/>
    <col min="34" max="34" width="14.85546875" style="218" customWidth="1"/>
    <col min="35" max="35" width="118.28515625" style="218" customWidth="1"/>
    <col min="36" max="36" width="18.5703125" style="218" customWidth="1"/>
    <col min="37" max="38" width="9.140625" style="218" customWidth="1"/>
    <col min="39" max="39" width="18" style="218" customWidth="1"/>
    <col min="40" max="40" width="17.28515625" style="218" customWidth="1"/>
    <col min="41" max="41" width="14.85546875" style="218" customWidth="1"/>
    <col min="42" max="43" width="9.140625" style="218" customWidth="1"/>
    <col min="44" max="44" width="15.140625" style="218" customWidth="1"/>
    <col min="45" max="45" width="21.140625" style="218" customWidth="1"/>
    <col min="46" max="65" width="9.140625" style="218" customWidth="1"/>
    <col min="66" max="148" width="9.140625" style="218"/>
    <col min="149" max="16384" width="9.140625" style="219"/>
  </cols>
  <sheetData>
    <row r="1" spans="1:148" ht="33.75" customHeight="1" thickBot="1" x14ac:dyDescent="0.3">
      <c r="A1" s="507" t="s">
        <v>71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</row>
    <row r="2" spans="1:148" s="221" customFormat="1" ht="22.5" customHeight="1" x14ac:dyDescent="0.2">
      <c r="A2" s="508" t="s">
        <v>0</v>
      </c>
      <c r="B2" s="510" t="s">
        <v>72</v>
      </c>
      <c r="C2" s="512" t="s">
        <v>73</v>
      </c>
      <c r="D2" s="514" t="s">
        <v>74</v>
      </c>
      <c r="E2" s="516" t="s">
        <v>75</v>
      </c>
      <c r="F2" s="518" t="s">
        <v>76</v>
      </c>
      <c r="G2" s="518"/>
      <c r="H2" s="518"/>
      <c r="I2" s="518"/>
      <c r="J2" s="519"/>
      <c r="K2" s="508" t="s">
        <v>196</v>
      </c>
      <c r="L2" s="518"/>
      <c r="M2" s="518"/>
      <c r="N2" s="518"/>
      <c r="O2" s="514"/>
      <c r="P2" s="508" t="s">
        <v>198</v>
      </c>
      <c r="Q2" s="518"/>
      <c r="R2" s="518"/>
      <c r="S2" s="518"/>
      <c r="T2" s="514"/>
      <c r="U2" s="465" t="s">
        <v>197</v>
      </c>
      <c r="V2" s="518"/>
      <c r="W2" s="518"/>
      <c r="X2" s="518"/>
      <c r="Y2" s="519"/>
      <c r="Z2" s="508" t="s">
        <v>77</v>
      </c>
      <c r="AA2" s="518"/>
      <c r="AB2" s="518"/>
      <c r="AC2" s="518"/>
      <c r="AD2" s="514"/>
      <c r="AE2" s="220"/>
      <c r="AF2" s="220"/>
      <c r="AG2" s="5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DK2" s="220"/>
      <c r="DL2" s="220"/>
      <c r="DM2" s="220"/>
      <c r="DN2" s="220"/>
      <c r="DO2" s="220"/>
      <c r="DP2" s="220"/>
      <c r="DQ2" s="220"/>
      <c r="DR2" s="220"/>
      <c r="DS2" s="220"/>
      <c r="DT2" s="220"/>
      <c r="DU2" s="220"/>
      <c r="DV2" s="220"/>
      <c r="DW2" s="220"/>
      <c r="DX2" s="220"/>
      <c r="DY2" s="220"/>
      <c r="DZ2" s="220"/>
      <c r="EA2" s="220"/>
      <c r="EB2" s="220"/>
      <c r="EC2" s="220"/>
      <c r="ED2" s="220"/>
      <c r="EE2" s="220"/>
      <c r="EF2" s="220"/>
      <c r="EG2" s="220"/>
      <c r="EH2" s="220"/>
      <c r="EI2" s="220"/>
      <c r="EJ2" s="220"/>
      <c r="EK2" s="220"/>
      <c r="EL2" s="220"/>
      <c r="EM2" s="220"/>
      <c r="EN2" s="220"/>
      <c r="EO2" s="220"/>
      <c r="EP2" s="220"/>
      <c r="EQ2" s="220"/>
      <c r="ER2" s="220"/>
    </row>
    <row r="3" spans="1:148" s="37" customFormat="1" ht="32.25" customHeight="1" thickBot="1" x14ac:dyDescent="0.25">
      <c r="A3" s="509"/>
      <c r="B3" s="511"/>
      <c r="C3" s="513"/>
      <c r="D3" s="515"/>
      <c r="E3" s="517"/>
      <c r="F3" s="425" t="s">
        <v>78</v>
      </c>
      <c r="G3" s="425" t="s">
        <v>23</v>
      </c>
      <c r="H3" s="425" t="s">
        <v>47</v>
      </c>
      <c r="I3" s="425" t="s">
        <v>79</v>
      </c>
      <c r="J3" s="426" t="s">
        <v>24</v>
      </c>
      <c r="K3" s="427" t="s">
        <v>80</v>
      </c>
      <c r="L3" s="425" t="s">
        <v>23</v>
      </c>
      <c r="M3" s="425" t="s">
        <v>47</v>
      </c>
      <c r="N3" s="425" t="s">
        <v>79</v>
      </c>
      <c r="O3" s="428" t="s">
        <v>24</v>
      </c>
      <c r="P3" s="427" t="s">
        <v>80</v>
      </c>
      <c r="Q3" s="425" t="s">
        <v>23</v>
      </c>
      <c r="R3" s="425" t="s">
        <v>47</v>
      </c>
      <c r="S3" s="425" t="s">
        <v>79</v>
      </c>
      <c r="T3" s="428" t="s">
        <v>24</v>
      </c>
      <c r="U3" s="429" t="s">
        <v>78</v>
      </c>
      <c r="V3" s="425" t="s">
        <v>23</v>
      </c>
      <c r="W3" s="425" t="s">
        <v>47</v>
      </c>
      <c r="X3" s="425" t="s">
        <v>79</v>
      </c>
      <c r="Y3" s="426" t="s">
        <v>24</v>
      </c>
      <c r="Z3" s="427" t="s">
        <v>78</v>
      </c>
      <c r="AA3" s="425" t="s">
        <v>23</v>
      </c>
      <c r="AB3" s="425" t="s">
        <v>47</v>
      </c>
      <c r="AC3" s="425" t="s">
        <v>79</v>
      </c>
      <c r="AD3" s="428" t="s">
        <v>24</v>
      </c>
      <c r="AE3" s="36"/>
      <c r="AF3" s="36"/>
      <c r="AG3" s="50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</row>
    <row r="4" spans="1:148" s="42" customFormat="1" ht="15.6" customHeight="1" thickBot="1" x14ac:dyDescent="0.3">
      <c r="A4" s="385">
        <v>1</v>
      </c>
      <c r="B4" s="223">
        <v>2</v>
      </c>
      <c r="C4" s="224"/>
      <c r="D4" s="225">
        <v>3</v>
      </c>
      <c r="E4" s="226">
        <v>5</v>
      </c>
      <c r="F4" s="227">
        <v>4</v>
      </c>
      <c r="G4" s="227">
        <v>5</v>
      </c>
      <c r="H4" s="227">
        <v>6</v>
      </c>
      <c r="I4" s="227">
        <v>7</v>
      </c>
      <c r="J4" s="228">
        <v>8</v>
      </c>
      <c r="K4" s="222">
        <v>9</v>
      </c>
      <c r="L4" s="227">
        <v>10</v>
      </c>
      <c r="M4" s="227">
        <v>11</v>
      </c>
      <c r="N4" s="227">
        <v>12</v>
      </c>
      <c r="O4" s="229">
        <v>13</v>
      </c>
      <c r="P4" s="222">
        <v>14</v>
      </c>
      <c r="Q4" s="227">
        <v>15</v>
      </c>
      <c r="R4" s="227">
        <v>16</v>
      </c>
      <c r="S4" s="227">
        <v>17</v>
      </c>
      <c r="T4" s="229">
        <v>18</v>
      </c>
      <c r="U4" s="226">
        <v>19</v>
      </c>
      <c r="V4" s="227">
        <v>20</v>
      </c>
      <c r="W4" s="227">
        <v>21</v>
      </c>
      <c r="X4" s="227">
        <v>22</v>
      </c>
      <c r="Y4" s="228">
        <v>23</v>
      </c>
      <c r="Z4" s="222">
        <v>24</v>
      </c>
      <c r="AA4" s="227">
        <v>25</v>
      </c>
      <c r="AB4" s="227">
        <v>26</v>
      </c>
      <c r="AC4" s="227">
        <v>27</v>
      </c>
      <c r="AD4" s="229">
        <v>28</v>
      </c>
      <c r="AE4" s="40"/>
      <c r="AF4" s="40"/>
      <c r="AG4" s="23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</row>
    <row r="5" spans="1:148" s="145" customFormat="1" ht="20.25" customHeight="1" x14ac:dyDescent="0.25">
      <c r="A5" s="520" t="s">
        <v>69</v>
      </c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2"/>
      <c r="AE5" s="143"/>
      <c r="AF5" s="143"/>
      <c r="AG5" s="231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</row>
    <row r="6" spans="1:148" s="145" customFormat="1" ht="20.25" customHeight="1" thickBot="1" x14ac:dyDescent="0.3">
      <c r="A6" s="523" t="s">
        <v>81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524"/>
      <c r="T6" s="524"/>
      <c r="U6" s="524"/>
      <c r="V6" s="524"/>
      <c r="W6" s="524"/>
      <c r="X6" s="524"/>
      <c r="Y6" s="524"/>
      <c r="Z6" s="524"/>
      <c r="AA6" s="524"/>
      <c r="AB6" s="524"/>
      <c r="AC6" s="524"/>
      <c r="AD6" s="525"/>
      <c r="AE6" s="143"/>
      <c r="AF6" s="143"/>
      <c r="AG6" s="144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</row>
    <row r="7" spans="1:148" s="52" customFormat="1" ht="48.75" customHeight="1" x14ac:dyDescent="0.2">
      <c r="A7" s="438" t="s">
        <v>82</v>
      </c>
      <c r="B7" s="202" t="s">
        <v>83</v>
      </c>
      <c r="C7" s="65"/>
      <c r="D7" s="439" t="s">
        <v>84</v>
      </c>
      <c r="E7" s="440"/>
      <c r="F7" s="103">
        <f>F21</f>
        <v>4376220677.3299999</v>
      </c>
      <c r="G7" s="104">
        <f t="shared" ref="G7:AD7" si="0">G21</f>
        <v>3468502800</v>
      </c>
      <c r="H7" s="105">
        <f t="shared" si="0"/>
        <v>0</v>
      </c>
      <c r="I7" s="104">
        <f t="shared" si="0"/>
        <v>233866587.33000001</v>
      </c>
      <c r="J7" s="106">
        <f t="shared" si="0"/>
        <v>673851290</v>
      </c>
      <c r="K7" s="103">
        <f t="shared" si="0"/>
        <v>906177184</v>
      </c>
      <c r="L7" s="104">
        <f t="shared" si="0"/>
        <v>747625494</v>
      </c>
      <c r="M7" s="105">
        <f t="shared" si="0"/>
        <v>0</v>
      </c>
      <c r="N7" s="105">
        <f t="shared" si="0"/>
        <v>0</v>
      </c>
      <c r="O7" s="106">
        <f t="shared" si="0"/>
        <v>158551690</v>
      </c>
      <c r="P7" s="103">
        <f t="shared" si="0"/>
        <v>81841189.909999996</v>
      </c>
      <c r="Q7" s="104">
        <f t="shared" si="0"/>
        <v>56988265.079999998</v>
      </c>
      <c r="R7" s="104">
        <f t="shared" si="0"/>
        <v>0</v>
      </c>
      <c r="S7" s="104">
        <f t="shared" si="0"/>
        <v>0</v>
      </c>
      <c r="T7" s="106">
        <f t="shared" si="0"/>
        <v>24852924.829999998</v>
      </c>
      <c r="U7" s="103">
        <f t="shared" si="0"/>
        <v>67.403909158387194</v>
      </c>
      <c r="V7" s="104">
        <f t="shared" si="0"/>
        <v>51.628497648712937</v>
      </c>
      <c r="W7" s="105">
        <f t="shared" si="0"/>
        <v>0</v>
      </c>
      <c r="X7" s="105">
        <f t="shared" si="0"/>
        <v>0</v>
      </c>
      <c r="Y7" s="106">
        <f t="shared" si="0"/>
        <v>15.77541150967425</v>
      </c>
      <c r="Z7" s="103">
        <f t="shared" si="0"/>
        <v>1.8701339796221743</v>
      </c>
      <c r="AA7" s="104">
        <f t="shared" si="0"/>
        <v>1.6430220289861088</v>
      </c>
      <c r="AB7" s="105">
        <f t="shared" si="0"/>
        <v>0</v>
      </c>
      <c r="AC7" s="105">
        <f t="shared" si="0"/>
        <v>0</v>
      </c>
      <c r="AD7" s="106">
        <f t="shared" si="0"/>
        <v>3.688191326308806</v>
      </c>
      <c r="AE7" s="51"/>
      <c r="AF7" s="51"/>
      <c r="AG7" s="53"/>
      <c r="AH7" s="53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</row>
    <row r="8" spans="1:148" s="42" customFormat="1" ht="66.75" customHeight="1" x14ac:dyDescent="0.25">
      <c r="A8" s="526"/>
      <c r="B8" s="194" t="s">
        <v>85</v>
      </c>
      <c r="C8" s="38" t="s">
        <v>86</v>
      </c>
      <c r="D8" s="443" t="s">
        <v>84</v>
      </c>
      <c r="E8" s="39" t="s">
        <v>87</v>
      </c>
      <c r="F8" s="71">
        <f t="shared" ref="F8:F42" si="1">SUM(G8:J8)</f>
        <v>978659700</v>
      </c>
      <c r="G8" s="207">
        <v>978659700</v>
      </c>
      <c r="H8" s="72">
        <v>0</v>
      </c>
      <c r="I8" s="72">
        <v>0</v>
      </c>
      <c r="J8" s="73">
        <v>0</v>
      </c>
      <c r="K8" s="74">
        <f>L8+M8+N8+O8</f>
        <v>186137000</v>
      </c>
      <c r="L8" s="205">
        <v>186137000</v>
      </c>
      <c r="M8" s="72">
        <v>0</v>
      </c>
      <c r="N8" s="72">
        <v>0</v>
      </c>
      <c r="O8" s="73">
        <v>0</v>
      </c>
      <c r="P8" s="71">
        <f t="shared" ref="P8:P39" si="2">SUM(Q8:T8)</f>
        <v>13534928.880000001</v>
      </c>
      <c r="Q8" s="207">
        <v>13534928.880000001</v>
      </c>
      <c r="R8" s="72">
        <v>0</v>
      </c>
      <c r="S8" s="72">
        <v>0</v>
      </c>
      <c r="T8" s="73">
        <v>0</v>
      </c>
      <c r="U8" s="71">
        <f t="shared" ref="U8:V20" si="3">P8/K8*100</f>
        <v>7.2714876032169862</v>
      </c>
      <c r="V8" s="75">
        <f t="shared" si="3"/>
        <v>7.2714876032169862</v>
      </c>
      <c r="W8" s="76">
        <v>0</v>
      </c>
      <c r="X8" s="76">
        <v>0</v>
      </c>
      <c r="Y8" s="77">
        <v>0</v>
      </c>
      <c r="Z8" s="71">
        <f t="shared" ref="Z8:AD39" si="4">P8/F8*100</f>
        <v>1.3830066651360018</v>
      </c>
      <c r="AA8" s="75">
        <f t="shared" ref="AA8:AA19" si="5">Q8/G8*100</f>
        <v>1.3830066651360018</v>
      </c>
      <c r="AB8" s="76">
        <v>0</v>
      </c>
      <c r="AC8" s="76">
        <v>0</v>
      </c>
      <c r="AD8" s="77">
        <v>0</v>
      </c>
      <c r="AE8" s="40"/>
      <c r="AF8" s="40"/>
      <c r="AG8" s="41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s="42" customFormat="1" ht="65.25" customHeight="1" x14ac:dyDescent="0.25">
      <c r="A9" s="527"/>
      <c r="B9" s="195" t="s">
        <v>88</v>
      </c>
      <c r="C9" s="43" t="s">
        <v>89</v>
      </c>
      <c r="D9" s="443"/>
      <c r="E9" s="44" t="s">
        <v>87</v>
      </c>
      <c r="F9" s="78">
        <f t="shared" si="1"/>
        <v>176725100</v>
      </c>
      <c r="G9" s="79">
        <v>176725100</v>
      </c>
      <c r="H9" s="80">
        <v>0</v>
      </c>
      <c r="I9" s="80">
        <v>0</v>
      </c>
      <c r="J9" s="81">
        <v>0</v>
      </c>
      <c r="K9" s="82">
        <f>L9+M9+N9+O9</f>
        <v>72335940</v>
      </c>
      <c r="L9" s="83">
        <v>72335940</v>
      </c>
      <c r="M9" s="80">
        <v>0</v>
      </c>
      <c r="N9" s="80">
        <v>0</v>
      </c>
      <c r="O9" s="81">
        <v>0</v>
      </c>
      <c r="P9" s="78">
        <f t="shared" si="2"/>
        <v>1234000</v>
      </c>
      <c r="Q9" s="79">
        <v>1234000</v>
      </c>
      <c r="R9" s="80">
        <v>0</v>
      </c>
      <c r="S9" s="80">
        <v>0</v>
      </c>
      <c r="T9" s="81">
        <v>0</v>
      </c>
      <c r="U9" s="78">
        <f t="shared" si="3"/>
        <v>1.705929307063681</v>
      </c>
      <c r="V9" s="84">
        <f t="shared" si="3"/>
        <v>1.705929307063681</v>
      </c>
      <c r="W9" s="85">
        <v>0</v>
      </c>
      <c r="X9" s="85">
        <v>0</v>
      </c>
      <c r="Y9" s="86">
        <v>0</v>
      </c>
      <c r="Z9" s="78">
        <f t="shared" si="4"/>
        <v>0.69825961337693399</v>
      </c>
      <c r="AA9" s="84">
        <f t="shared" si="5"/>
        <v>0.69825961337693399</v>
      </c>
      <c r="AB9" s="85">
        <v>0</v>
      </c>
      <c r="AC9" s="85">
        <v>0</v>
      </c>
      <c r="AD9" s="86">
        <v>0</v>
      </c>
      <c r="AE9" s="40"/>
      <c r="AF9" s="40"/>
      <c r="AG9" s="41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</row>
    <row r="10" spans="1:148" s="42" customFormat="1" ht="82.5" customHeight="1" x14ac:dyDescent="0.25">
      <c r="A10" s="527"/>
      <c r="B10" s="195" t="s">
        <v>90</v>
      </c>
      <c r="C10" s="43" t="s">
        <v>91</v>
      </c>
      <c r="D10" s="443"/>
      <c r="E10" s="44" t="s">
        <v>87</v>
      </c>
      <c r="F10" s="78">
        <f t="shared" si="1"/>
        <v>1960130000</v>
      </c>
      <c r="G10" s="79">
        <v>1960130000</v>
      </c>
      <c r="H10" s="80">
        <v>0</v>
      </c>
      <c r="I10" s="80">
        <v>0</v>
      </c>
      <c r="J10" s="81">
        <v>0</v>
      </c>
      <c r="K10" s="82">
        <f t="shared" ref="K10:K20" si="6">L10+M10+N10+O10</f>
        <v>409922500</v>
      </c>
      <c r="L10" s="83">
        <v>409922500</v>
      </c>
      <c r="M10" s="80">
        <v>0</v>
      </c>
      <c r="N10" s="80">
        <v>0</v>
      </c>
      <c r="O10" s="81">
        <v>0</v>
      </c>
      <c r="P10" s="78">
        <f t="shared" si="2"/>
        <v>34519904.689999998</v>
      </c>
      <c r="Q10" s="79">
        <v>34519904.689999998</v>
      </c>
      <c r="R10" s="80">
        <v>0</v>
      </c>
      <c r="S10" s="80">
        <v>0</v>
      </c>
      <c r="T10" s="81">
        <v>0</v>
      </c>
      <c r="U10" s="78">
        <f t="shared" si="3"/>
        <v>8.4210807384322646</v>
      </c>
      <c r="V10" s="84">
        <f t="shared" si="3"/>
        <v>8.4210807384322646</v>
      </c>
      <c r="W10" s="85">
        <v>0</v>
      </c>
      <c r="X10" s="85">
        <v>0</v>
      </c>
      <c r="Y10" s="86">
        <v>0</v>
      </c>
      <c r="Z10" s="78">
        <f t="shared" si="4"/>
        <v>1.7611028192007672</v>
      </c>
      <c r="AA10" s="84">
        <f t="shared" si="5"/>
        <v>1.7611028192007672</v>
      </c>
      <c r="AB10" s="85">
        <v>0</v>
      </c>
      <c r="AC10" s="85">
        <v>0</v>
      </c>
      <c r="AD10" s="86">
        <v>0</v>
      </c>
      <c r="AE10" s="40"/>
      <c r="AF10" s="40"/>
      <c r="AG10" s="41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</row>
    <row r="11" spans="1:148" s="42" customFormat="1" ht="80.25" customHeight="1" x14ac:dyDescent="0.25">
      <c r="A11" s="527"/>
      <c r="B11" s="195" t="s">
        <v>92</v>
      </c>
      <c r="C11" s="43" t="s">
        <v>93</v>
      </c>
      <c r="D11" s="443"/>
      <c r="E11" s="44" t="s">
        <v>87</v>
      </c>
      <c r="F11" s="78">
        <f t="shared" si="1"/>
        <v>25004200</v>
      </c>
      <c r="G11" s="79">
        <v>25004200</v>
      </c>
      <c r="H11" s="80">
        <v>0</v>
      </c>
      <c r="I11" s="80">
        <v>0</v>
      </c>
      <c r="J11" s="81">
        <v>0</v>
      </c>
      <c r="K11" s="82">
        <v>4979000</v>
      </c>
      <c r="L11" s="83">
        <v>4979000</v>
      </c>
      <c r="M11" s="80">
        <v>0</v>
      </c>
      <c r="N11" s="80">
        <v>0</v>
      </c>
      <c r="O11" s="81">
        <v>0</v>
      </c>
      <c r="P11" s="87">
        <f t="shared" si="2"/>
        <v>0</v>
      </c>
      <c r="Q11" s="88">
        <v>0</v>
      </c>
      <c r="R11" s="80">
        <v>0</v>
      </c>
      <c r="S11" s="80">
        <v>0</v>
      </c>
      <c r="T11" s="81">
        <v>0</v>
      </c>
      <c r="U11" s="87">
        <f t="shared" si="3"/>
        <v>0</v>
      </c>
      <c r="V11" s="85">
        <v>0</v>
      </c>
      <c r="W11" s="85">
        <v>0</v>
      </c>
      <c r="X11" s="85">
        <v>0</v>
      </c>
      <c r="Y11" s="86">
        <v>0</v>
      </c>
      <c r="Z11" s="87">
        <f t="shared" si="4"/>
        <v>0</v>
      </c>
      <c r="AA11" s="85">
        <f t="shared" si="5"/>
        <v>0</v>
      </c>
      <c r="AB11" s="85">
        <v>0</v>
      </c>
      <c r="AC11" s="85">
        <v>0</v>
      </c>
      <c r="AD11" s="86">
        <v>0</v>
      </c>
      <c r="AE11" s="40"/>
      <c r="AF11" s="40"/>
      <c r="AG11" s="41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</row>
    <row r="12" spans="1:148" s="42" customFormat="1" ht="129.75" customHeight="1" x14ac:dyDescent="0.25">
      <c r="A12" s="527"/>
      <c r="B12" s="196" t="s">
        <v>94</v>
      </c>
      <c r="C12" s="43" t="s">
        <v>95</v>
      </c>
      <c r="D12" s="443"/>
      <c r="E12" s="45" t="s">
        <v>87</v>
      </c>
      <c r="F12" s="78">
        <f>SUM(G12:I12)</f>
        <v>193060000</v>
      </c>
      <c r="G12" s="83">
        <v>193060000</v>
      </c>
      <c r="H12" s="80">
        <v>0</v>
      </c>
      <c r="I12" s="80">
        <v>0</v>
      </c>
      <c r="J12" s="81">
        <v>0</v>
      </c>
      <c r="K12" s="82">
        <f t="shared" si="6"/>
        <v>39308704</v>
      </c>
      <c r="L12" s="83">
        <v>39308704</v>
      </c>
      <c r="M12" s="80">
        <v>0</v>
      </c>
      <c r="N12" s="80">
        <v>0</v>
      </c>
      <c r="O12" s="81">
        <v>0</v>
      </c>
      <c r="P12" s="78">
        <v>181608</v>
      </c>
      <c r="Q12" s="83">
        <v>181608</v>
      </c>
      <c r="R12" s="80">
        <v>0</v>
      </c>
      <c r="S12" s="80">
        <v>0</v>
      </c>
      <c r="T12" s="81">
        <v>0</v>
      </c>
      <c r="U12" s="78">
        <v>0.46</v>
      </c>
      <c r="V12" s="84">
        <v>0.46</v>
      </c>
      <c r="W12" s="85">
        <v>0</v>
      </c>
      <c r="X12" s="85">
        <v>0</v>
      </c>
      <c r="Y12" s="86">
        <v>0</v>
      </c>
      <c r="Z12" s="78">
        <v>0.09</v>
      </c>
      <c r="AA12" s="84">
        <v>0.09</v>
      </c>
      <c r="AB12" s="85">
        <v>0</v>
      </c>
      <c r="AC12" s="85">
        <v>0</v>
      </c>
      <c r="AD12" s="86">
        <v>0</v>
      </c>
      <c r="AE12" s="40"/>
      <c r="AF12" s="40"/>
      <c r="AG12" s="41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</row>
    <row r="13" spans="1:148" s="42" customFormat="1" ht="81.75" customHeight="1" x14ac:dyDescent="0.25">
      <c r="A13" s="527"/>
      <c r="B13" s="196" t="s">
        <v>96</v>
      </c>
      <c r="C13" s="43" t="s">
        <v>97</v>
      </c>
      <c r="D13" s="443"/>
      <c r="E13" s="45" t="s">
        <v>87</v>
      </c>
      <c r="F13" s="78">
        <f t="shared" si="1"/>
        <v>89976000</v>
      </c>
      <c r="G13" s="83">
        <v>89976000</v>
      </c>
      <c r="H13" s="80">
        <v>0</v>
      </c>
      <c r="I13" s="80">
        <v>0</v>
      </c>
      <c r="J13" s="81">
        <v>0</v>
      </c>
      <c r="K13" s="82">
        <f t="shared" si="6"/>
        <v>22259350</v>
      </c>
      <c r="L13" s="83">
        <v>22259350</v>
      </c>
      <c r="M13" s="80">
        <v>0</v>
      </c>
      <c r="N13" s="80">
        <v>0</v>
      </c>
      <c r="O13" s="81">
        <v>0</v>
      </c>
      <c r="P13" s="78">
        <v>7517823.5099999998</v>
      </c>
      <c r="Q13" s="83">
        <v>7517823.5099999998</v>
      </c>
      <c r="R13" s="80">
        <v>0</v>
      </c>
      <c r="S13" s="80">
        <v>0</v>
      </c>
      <c r="T13" s="81">
        <v>0</v>
      </c>
      <c r="U13" s="78">
        <v>33.770000000000003</v>
      </c>
      <c r="V13" s="84">
        <v>33.770000000000003</v>
      </c>
      <c r="W13" s="85">
        <v>0</v>
      </c>
      <c r="X13" s="85">
        <v>0</v>
      </c>
      <c r="Y13" s="86">
        <v>0</v>
      </c>
      <c r="Z13" s="78">
        <v>8.36</v>
      </c>
      <c r="AA13" s="84">
        <f t="shared" si="5"/>
        <v>8.3553653307548679</v>
      </c>
      <c r="AB13" s="85">
        <v>0</v>
      </c>
      <c r="AC13" s="85">
        <v>0</v>
      </c>
      <c r="AD13" s="86">
        <v>0</v>
      </c>
      <c r="AE13" s="40"/>
      <c r="AF13" s="40"/>
      <c r="AG13" s="41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</row>
    <row r="14" spans="1:148" s="42" customFormat="1" ht="119.25" customHeight="1" x14ac:dyDescent="0.25">
      <c r="A14" s="527"/>
      <c r="B14" s="196" t="s">
        <v>98</v>
      </c>
      <c r="C14" s="43" t="s">
        <v>99</v>
      </c>
      <c r="D14" s="443"/>
      <c r="E14" s="45" t="s">
        <v>87</v>
      </c>
      <c r="F14" s="78">
        <f t="shared" si="1"/>
        <v>42480000</v>
      </c>
      <c r="G14" s="83">
        <v>42480000</v>
      </c>
      <c r="H14" s="80">
        <v>0</v>
      </c>
      <c r="I14" s="80">
        <v>0</v>
      </c>
      <c r="J14" s="81">
        <v>0</v>
      </c>
      <c r="K14" s="82">
        <f t="shared" si="6"/>
        <v>10620000</v>
      </c>
      <c r="L14" s="83">
        <v>10620000</v>
      </c>
      <c r="M14" s="80">
        <v>0</v>
      </c>
      <c r="N14" s="80">
        <v>0</v>
      </c>
      <c r="O14" s="81">
        <v>0</v>
      </c>
      <c r="P14" s="87">
        <f t="shared" si="2"/>
        <v>0</v>
      </c>
      <c r="Q14" s="80">
        <v>0</v>
      </c>
      <c r="R14" s="80">
        <v>0</v>
      </c>
      <c r="S14" s="80">
        <v>0</v>
      </c>
      <c r="T14" s="81">
        <v>0</v>
      </c>
      <c r="U14" s="87">
        <f t="shared" si="3"/>
        <v>0</v>
      </c>
      <c r="V14" s="85">
        <f t="shared" si="3"/>
        <v>0</v>
      </c>
      <c r="W14" s="85">
        <v>0</v>
      </c>
      <c r="X14" s="85">
        <v>0</v>
      </c>
      <c r="Y14" s="86">
        <v>0</v>
      </c>
      <c r="Z14" s="87">
        <f t="shared" si="4"/>
        <v>0</v>
      </c>
      <c r="AA14" s="85">
        <f t="shared" si="5"/>
        <v>0</v>
      </c>
      <c r="AB14" s="85">
        <v>0</v>
      </c>
      <c r="AC14" s="85">
        <v>0</v>
      </c>
      <c r="AD14" s="86">
        <v>0</v>
      </c>
      <c r="AE14" s="40"/>
      <c r="AF14" s="40"/>
      <c r="AG14" s="41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</row>
    <row r="15" spans="1:148" s="42" customFormat="1" ht="48" customHeight="1" x14ac:dyDescent="0.25">
      <c r="A15" s="527"/>
      <c r="B15" s="196" t="s">
        <v>70</v>
      </c>
      <c r="C15" s="43" t="s">
        <v>100</v>
      </c>
      <c r="D15" s="443"/>
      <c r="E15" s="45" t="s">
        <v>24</v>
      </c>
      <c r="F15" s="78">
        <f t="shared" si="1"/>
        <v>975520</v>
      </c>
      <c r="G15" s="85">
        <v>0</v>
      </c>
      <c r="H15" s="85">
        <v>0</v>
      </c>
      <c r="I15" s="85">
        <v>0</v>
      </c>
      <c r="J15" s="89">
        <v>975520</v>
      </c>
      <c r="K15" s="82">
        <f t="shared" si="6"/>
        <v>200000</v>
      </c>
      <c r="L15" s="85">
        <v>0</v>
      </c>
      <c r="M15" s="85">
        <v>0</v>
      </c>
      <c r="N15" s="85">
        <v>0</v>
      </c>
      <c r="O15" s="89">
        <v>200000</v>
      </c>
      <c r="P15" s="87">
        <f t="shared" si="2"/>
        <v>0</v>
      </c>
      <c r="Q15" s="85">
        <v>0</v>
      </c>
      <c r="R15" s="85">
        <v>0</v>
      </c>
      <c r="S15" s="85">
        <v>0</v>
      </c>
      <c r="T15" s="86">
        <v>0</v>
      </c>
      <c r="U15" s="87">
        <f t="shared" si="3"/>
        <v>0</v>
      </c>
      <c r="V15" s="85">
        <v>0</v>
      </c>
      <c r="W15" s="85">
        <v>0</v>
      </c>
      <c r="X15" s="85">
        <v>0</v>
      </c>
      <c r="Y15" s="86">
        <f>T15/O15*100</f>
        <v>0</v>
      </c>
      <c r="Z15" s="87">
        <f t="shared" si="4"/>
        <v>0</v>
      </c>
      <c r="AA15" s="85">
        <v>0</v>
      </c>
      <c r="AB15" s="85">
        <v>0</v>
      </c>
      <c r="AC15" s="85">
        <v>0</v>
      </c>
      <c r="AD15" s="86">
        <f t="shared" ref="AD15:AD18" si="7">T15/J15*100</f>
        <v>0</v>
      </c>
      <c r="AE15" s="40"/>
      <c r="AF15" s="40"/>
      <c r="AG15" s="41"/>
      <c r="AH15" s="40"/>
      <c r="AI15" s="46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</row>
    <row r="16" spans="1:148" s="42" customFormat="1" ht="33.75" customHeight="1" x14ac:dyDescent="0.25">
      <c r="A16" s="527"/>
      <c r="B16" s="196" t="s">
        <v>18</v>
      </c>
      <c r="C16" s="43" t="s">
        <v>101</v>
      </c>
      <c r="D16" s="443"/>
      <c r="E16" s="45" t="s">
        <v>24</v>
      </c>
      <c r="F16" s="78">
        <f t="shared" si="1"/>
        <v>668463870</v>
      </c>
      <c r="G16" s="85">
        <v>0</v>
      </c>
      <c r="H16" s="85">
        <v>0</v>
      </c>
      <c r="I16" s="85">
        <v>0</v>
      </c>
      <c r="J16" s="89">
        <v>668463870</v>
      </c>
      <c r="K16" s="82">
        <f t="shared" si="6"/>
        <v>157542165</v>
      </c>
      <c r="L16" s="85">
        <v>0</v>
      </c>
      <c r="M16" s="85">
        <v>0</v>
      </c>
      <c r="N16" s="85">
        <v>0</v>
      </c>
      <c r="O16" s="89">
        <v>157542165</v>
      </c>
      <c r="P16" s="78">
        <f t="shared" si="2"/>
        <v>24852924.829999998</v>
      </c>
      <c r="Q16" s="85">
        <v>0</v>
      </c>
      <c r="R16" s="85">
        <v>0</v>
      </c>
      <c r="S16" s="85">
        <v>0</v>
      </c>
      <c r="T16" s="89">
        <v>24852924.829999998</v>
      </c>
      <c r="U16" s="78">
        <f t="shared" si="3"/>
        <v>15.77541150967425</v>
      </c>
      <c r="V16" s="85">
        <v>0</v>
      </c>
      <c r="W16" s="85">
        <v>0</v>
      </c>
      <c r="X16" s="85">
        <v>0</v>
      </c>
      <c r="Y16" s="89">
        <f>T16/O16*100</f>
        <v>15.77541150967425</v>
      </c>
      <c r="Z16" s="78">
        <f t="shared" si="4"/>
        <v>3.7179159480975388</v>
      </c>
      <c r="AA16" s="85">
        <v>0</v>
      </c>
      <c r="AB16" s="85">
        <v>0</v>
      </c>
      <c r="AC16" s="85">
        <v>0</v>
      </c>
      <c r="AD16" s="89">
        <f t="shared" si="7"/>
        <v>3.7179159480975388</v>
      </c>
      <c r="AE16" s="40"/>
      <c r="AF16" s="40"/>
      <c r="AG16" s="41"/>
      <c r="AH16" s="40"/>
      <c r="AI16" s="47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</row>
    <row r="17" spans="1:148" s="61" customFormat="1" ht="18" customHeight="1" x14ac:dyDescent="0.25">
      <c r="A17" s="527"/>
      <c r="B17" s="197" t="s">
        <v>102</v>
      </c>
      <c r="C17" s="48"/>
      <c r="D17" s="443"/>
      <c r="E17" s="49" t="s">
        <v>103</v>
      </c>
      <c r="F17" s="90">
        <f t="shared" si="1"/>
        <v>233866587.33000001</v>
      </c>
      <c r="G17" s="91">
        <v>0</v>
      </c>
      <c r="H17" s="91">
        <v>0</v>
      </c>
      <c r="I17" s="94">
        <v>233866587.33000001</v>
      </c>
      <c r="J17" s="92">
        <v>0</v>
      </c>
      <c r="K17" s="93">
        <f>L17+M17+N17+O17</f>
        <v>0</v>
      </c>
      <c r="L17" s="91">
        <v>0</v>
      </c>
      <c r="M17" s="91">
        <v>0</v>
      </c>
      <c r="N17" s="91">
        <v>0</v>
      </c>
      <c r="O17" s="95">
        <v>0</v>
      </c>
      <c r="P17" s="90">
        <f t="shared" si="2"/>
        <v>0</v>
      </c>
      <c r="Q17" s="85">
        <v>0</v>
      </c>
      <c r="R17" s="85">
        <v>0</v>
      </c>
      <c r="S17" s="85">
        <v>0</v>
      </c>
      <c r="T17" s="86">
        <v>0</v>
      </c>
      <c r="U17" s="90">
        <v>0</v>
      </c>
      <c r="V17" s="91">
        <v>0</v>
      </c>
      <c r="W17" s="91">
        <v>0</v>
      </c>
      <c r="X17" s="91">
        <v>0</v>
      </c>
      <c r="Y17" s="95">
        <v>0</v>
      </c>
      <c r="Z17" s="90">
        <v>0</v>
      </c>
      <c r="AA17" s="91">
        <v>0</v>
      </c>
      <c r="AB17" s="91">
        <v>0</v>
      </c>
      <c r="AC17" s="91">
        <v>0</v>
      </c>
      <c r="AD17" s="95">
        <v>0</v>
      </c>
      <c r="AE17" s="529"/>
      <c r="AF17" s="529"/>
      <c r="AG17" s="529"/>
      <c r="AH17" s="60"/>
      <c r="AI17" s="506"/>
      <c r="AJ17" s="506"/>
      <c r="AK17" s="506"/>
      <c r="AL17" s="506"/>
      <c r="AM17" s="506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</row>
    <row r="18" spans="1:148" s="42" customFormat="1" ht="21" customHeight="1" x14ac:dyDescent="0.25">
      <c r="A18" s="527"/>
      <c r="B18" s="196" t="s">
        <v>48</v>
      </c>
      <c r="C18" s="43" t="s">
        <v>104</v>
      </c>
      <c r="D18" s="443"/>
      <c r="E18" s="45" t="s">
        <v>24</v>
      </c>
      <c r="F18" s="78">
        <f t="shared" si="1"/>
        <v>4411900</v>
      </c>
      <c r="G18" s="85">
        <v>0</v>
      </c>
      <c r="H18" s="85">
        <v>0</v>
      </c>
      <c r="I18" s="85">
        <v>0</v>
      </c>
      <c r="J18" s="89">
        <v>4411900</v>
      </c>
      <c r="K18" s="82">
        <f t="shared" si="6"/>
        <v>809525</v>
      </c>
      <c r="L18" s="85">
        <v>0</v>
      </c>
      <c r="M18" s="85">
        <v>0</v>
      </c>
      <c r="N18" s="85">
        <v>0</v>
      </c>
      <c r="O18" s="89">
        <v>809525</v>
      </c>
      <c r="P18" s="87">
        <f t="shared" si="2"/>
        <v>0</v>
      </c>
      <c r="Q18" s="85">
        <v>0</v>
      </c>
      <c r="R18" s="85">
        <v>0</v>
      </c>
      <c r="S18" s="85">
        <v>0</v>
      </c>
      <c r="T18" s="86">
        <v>0</v>
      </c>
      <c r="U18" s="87">
        <f t="shared" si="3"/>
        <v>0</v>
      </c>
      <c r="V18" s="85">
        <v>0</v>
      </c>
      <c r="W18" s="85">
        <v>0</v>
      </c>
      <c r="X18" s="85">
        <v>0</v>
      </c>
      <c r="Y18" s="86">
        <f>T18/O18*100</f>
        <v>0</v>
      </c>
      <c r="Z18" s="87">
        <f t="shared" si="4"/>
        <v>0</v>
      </c>
      <c r="AA18" s="85">
        <v>0</v>
      </c>
      <c r="AB18" s="85">
        <v>0</v>
      </c>
      <c r="AC18" s="85">
        <v>0</v>
      </c>
      <c r="AD18" s="86">
        <f t="shared" si="7"/>
        <v>0</v>
      </c>
      <c r="AE18" s="40"/>
      <c r="AF18" s="40"/>
      <c r="AG18" s="41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</row>
    <row r="19" spans="1:148" s="42" customFormat="1" ht="63.75" customHeight="1" x14ac:dyDescent="0.25">
      <c r="A19" s="527"/>
      <c r="B19" s="196" t="s">
        <v>106</v>
      </c>
      <c r="C19" s="43" t="s">
        <v>107</v>
      </c>
      <c r="D19" s="443"/>
      <c r="E19" s="44" t="s">
        <v>87</v>
      </c>
      <c r="F19" s="78">
        <f t="shared" si="1"/>
        <v>1863000</v>
      </c>
      <c r="G19" s="83">
        <v>1863000</v>
      </c>
      <c r="H19" s="85">
        <v>0</v>
      </c>
      <c r="I19" s="85">
        <v>0</v>
      </c>
      <c r="J19" s="86">
        <v>0</v>
      </c>
      <c r="K19" s="82">
        <f t="shared" si="6"/>
        <v>1863000</v>
      </c>
      <c r="L19" s="83">
        <v>1863000</v>
      </c>
      <c r="M19" s="85">
        <v>0</v>
      </c>
      <c r="N19" s="85">
        <v>0</v>
      </c>
      <c r="O19" s="86">
        <v>0</v>
      </c>
      <c r="P19" s="87">
        <f t="shared" si="2"/>
        <v>0</v>
      </c>
      <c r="Q19" s="85">
        <v>0</v>
      </c>
      <c r="R19" s="85">
        <v>0</v>
      </c>
      <c r="S19" s="85">
        <v>0</v>
      </c>
      <c r="T19" s="86">
        <v>0</v>
      </c>
      <c r="U19" s="87">
        <f t="shared" si="3"/>
        <v>0</v>
      </c>
      <c r="V19" s="85">
        <f t="shared" si="3"/>
        <v>0</v>
      </c>
      <c r="W19" s="85">
        <v>0</v>
      </c>
      <c r="X19" s="85">
        <v>0</v>
      </c>
      <c r="Y19" s="86">
        <v>0</v>
      </c>
      <c r="Z19" s="87">
        <f t="shared" si="4"/>
        <v>0</v>
      </c>
      <c r="AA19" s="85">
        <f t="shared" si="5"/>
        <v>0</v>
      </c>
      <c r="AB19" s="85">
        <v>0</v>
      </c>
      <c r="AC19" s="85">
        <v>0</v>
      </c>
      <c r="AD19" s="86">
        <v>0</v>
      </c>
      <c r="AE19" s="40"/>
      <c r="AF19" s="40"/>
      <c r="AG19" s="5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</row>
    <row r="20" spans="1:148" s="42" customFormat="1" ht="130.5" customHeight="1" thickBot="1" x14ac:dyDescent="0.3">
      <c r="A20" s="528"/>
      <c r="B20" s="210" t="s">
        <v>108</v>
      </c>
      <c r="C20" s="62" t="s">
        <v>109</v>
      </c>
      <c r="D20" s="444"/>
      <c r="E20" s="63" t="s">
        <v>87</v>
      </c>
      <c r="F20" s="96">
        <f t="shared" si="1"/>
        <v>604800</v>
      </c>
      <c r="G20" s="97">
        <v>604800</v>
      </c>
      <c r="H20" s="98">
        <v>0</v>
      </c>
      <c r="I20" s="98">
        <v>0</v>
      </c>
      <c r="J20" s="99">
        <v>0</v>
      </c>
      <c r="K20" s="100">
        <f t="shared" si="6"/>
        <v>200000</v>
      </c>
      <c r="L20" s="97">
        <v>200000</v>
      </c>
      <c r="M20" s="98">
        <v>0</v>
      </c>
      <c r="N20" s="98">
        <v>0</v>
      </c>
      <c r="O20" s="101">
        <v>0</v>
      </c>
      <c r="P20" s="102">
        <f t="shared" si="2"/>
        <v>0</v>
      </c>
      <c r="Q20" s="98">
        <v>0</v>
      </c>
      <c r="R20" s="98">
        <v>0</v>
      </c>
      <c r="S20" s="98">
        <v>0</v>
      </c>
      <c r="T20" s="101">
        <v>0</v>
      </c>
      <c r="U20" s="102">
        <f t="shared" si="3"/>
        <v>0</v>
      </c>
      <c r="V20" s="98">
        <f t="shared" si="3"/>
        <v>0</v>
      </c>
      <c r="W20" s="98">
        <v>0</v>
      </c>
      <c r="X20" s="98">
        <v>0</v>
      </c>
      <c r="Y20" s="101">
        <v>0</v>
      </c>
      <c r="Z20" s="102">
        <f t="shared" si="4"/>
        <v>0</v>
      </c>
      <c r="AA20" s="98">
        <f t="shared" si="4"/>
        <v>0</v>
      </c>
      <c r="AB20" s="98">
        <v>0</v>
      </c>
      <c r="AC20" s="98">
        <v>0</v>
      </c>
      <c r="AD20" s="101">
        <v>0</v>
      </c>
      <c r="AE20" s="40"/>
      <c r="AF20" s="40"/>
      <c r="AG20" s="5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</row>
    <row r="21" spans="1:148" s="217" customFormat="1" ht="19.5" customHeight="1" thickBot="1" x14ac:dyDescent="0.3">
      <c r="A21" s="381"/>
      <c r="B21" s="232" t="s">
        <v>112</v>
      </c>
      <c r="C21" s="382"/>
      <c r="D21" s="233"/>
      <c r="E21" s="357"/>
      <c r="F21" s="208">
        <f t="shared" ref="F21:T21" si="8">SUM(F8:F20)</f>
        <v>4376220677.3299999</v>
      </c>
      <c r="G21" s="70">
        <f t="shared" si="8"/>
        <v>3468502800</v>
      </c>
      <c r="H21" s="235">
        <f t="shared" si="8"/>
        <v>0</v>
      </c>
      <c r="I21" s="70">
        <f t="shared" si="8"/>
        <v>233866587.33000001</v>
      </c>
      <c r="J21" s="209">
        <f t="shared" si="8"/>
        <v>673851290</v>
      </c>
      <c r="K21" s="271">
        <f t="shared" si="8"/>
        <v>906177184</v>
      </c>
      <c r="L21" s="272">
        <f t="shared" si="8"/>
        <v>747625494</v>
      </c>
      <c r="M21" s="273">
        <f t="shared" si="8"/>
        <v>0</v>
      </c>
      <c r="N21" s="273">
        <f t="shared" si="8"/>
        <v>0</v>
      </c>
      <c r="O21" s="274">
        <f t="shared" si="8"/>
        <v>158551690</v>
      </c>
      <c r="P21" s="271">
        <f t="shared" si="8"/>
        <v>81841189.909999996</v>
      </c>
      <c r="Q21" s="272">
        <f t="shared" si="8"/>
        <v>56988265.079999998</v>
      </c>
      <c r="R21" s="273">
        <f t="shared" si="8"/>
        <v>0</v>
      </c>
      <c r="S21" s="273">
        <f t="shared" si="8"/>
        <v>0</v>
      </c>
      <c r="T21" s="274">
        <f t="shared" si="8"/>
        <v>24852924.829999998</v>
      </c>
      <c r="U21" s="208">
        <f t="shared" ref="U21:Y21" si="9">U8+U9+U10+U11+U12+U13+U14+U15+U16+U17+U18+U19+U20</f>
        <v>67.403909158387194</v>
      </c>
      <c r="V21" s="70">
        <f t="shared" si="9"/>
        <v>51.628497648712937</v>
      </c>
      <c r="W21" s="235">
        <f t="shared" si="9"/>
        <v>0</v>
      </c>
      <c r="X21" s="235">
        <f t="shared" si="9"/>
        <v>0</v>
      </c>
      <c r="Y21" s="209">
        <f t="shared" si="9"/>
        <v>15.77541150967425</v>
      </c>
      <c r="Z21" s="208">
        <f t="shared" si="4"/>
        <v>1.8701339796221743</v>
      </c>
      <c r="AA21" s="70">
        <f t="shared" si="4"/>
        <v>1.6430220289861088</v>
      </c>
      <c r="AB21" s="235">
        <v>0</v>
      </c>
      <c r="AC21" s="235">
        <v>0</v>
      </c>
      <c r="AD21" s="209">
        <f t="shared" si="4"/>
        <v>3.688191326308806</v>
      </c>
      <c r="AE21" s="216"/>
      <c r="AF21" s="216"/>
      <c r="AG21" s="383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6"/>
      <c r="CU21" s="216"/>
      <c r="CV21" s="216"/>
      <c r="CW21" s="216"/>
      <c r="CX21" s="216"/>
      <c r="CY21" s="216"/>
      <c r="CZ21" s="216"/>
      <c r="DA21" s="216"/>
      <c r="DB21" s="216"/>
      <c r="DC21" s="216"/>
      <c r="DD21" s="216"/>
      <c r="DE21" s="216"/>
      <c r="DF21" s="216"/>
      <c r="DG21" s="216"/>
      <c r="DH21" s="216"/>
      <c r="DI21" s="216"/>
      <c r="DJ21" s="216"/>
      <c r="DK21" s="216"/>
      <c r="DL21" s="216"/>
      <c r="DM21" s="216"/>
      <c r="DN21" s="216"/>
      <c r="DO21" s="216"/>
      <c r="DP21" s="216"/>
      <c r="DQ21" s="216"/>
      <c r="DR21" s="216"/>
      <c r="DS21" s="216"/>
      <c r="DT21" s="216"/>
      <c r="DU21" s="216"/>
      <c r="DV21" s="216"/>
      <c r="DW21" s="216"/>
      <c r="DX21" s="216"/>
      <c r="DY21" s="216"/>
      <c r="DZ21" s="216"/>
      <c r="EA21" s="216"/>
      <c r="EB21" s="216"/>
      <c r="EC21" s="216"/>
      <c r="ED21" s="216"/>
      <c r="EE21" s="216"/>
      <c r="EF21" s="216"/>
      <c r="EG21" s="216"/>
      <c r="EH21" s="216"/>
      <c r="EI21" s="216"/>
      <c r="EJ21" s="216"/>
      <c r="EK21" s="216"/>
      <c r="EL21" s="216"/>
      <c r="EM21" s="216"/>
      <c r="EN21" s="216"/>
      <c r="EO21" s="216"/>
      <c r="EP21" s="216"/>
      <c r="EQ21" s="216"/>
      <c r="ER21" s="216"/>
    </row>
    <row r="22" spans="1:148" s="37" customFormat="1" ht="48" customHeight="1" x14ac:dyDescent="0.2">
      <c r="A22" s="400" t="s">
        <v>113</v>
      </c>
      <c r="B22" s="445" t="s">
        <v>114</v>
      </c>
      <c r="C22" s="58"/>
      <c r="D22" s="204" t="s">
        <v>115</v>
      </c>
      <c r="E22" s="59" t="s">
        <v>116</v>
      </c>
      <c r="F22" s="103">
        <f>F23+F24+F26</f>
        <v>193426000</v>
      </c>
      <c r="G22" s="104">
        <f t="shared" ref="G22:J22" si="10">G23+G24+G26</f>
        <v>174083400</v>
      </c>
      <c r="H22" s="105">
        <f t="shared" si="10"/>
        <v>0</v>
      </c>
      <c r="I22" s="105">
        <f t="shared" si="10"/>
        <v>0</v>
      </c>
      <c r="J22" s="361">
        <f t="shared" si="10"/>
        <v>19342600</v>
      </c>
      <c r="K22" s="103">
        <f>K23+K24+K26</f>
        <v>10975650.5</v>
      </c>
      <c r="L22" s="104">
        <f t="shared" ref="L22" si="11">L23+L24+L26</f>
        <v>9878085.5</v>
      </c>
      <c r="M22" s="105">
        <f t="shared" ref="M22" si="12">M23+M24+M26</f>
        <v>0</v>
      </c>
      <c r="N22" s="105">
        <f t="shared" ref="N22" si="13">N23+N24+N26</f>
        <v>0</v>
      </c>
      <c r="O22" s="361">
        <f t="shared" ref="O22" si="14">O23+O24+O26</f>
        <v>1097565</v>
      </c>
      <c r="P22" s="107">
        <f>P23+P24+P26</f>
        <v>0</v>
      </c>
      <c r="Q22" s="105">
        <f t="shared" ref="Q22" si="15">Q23+Q24+Q26</f>
        <v>0</v>
      </c>
      <c r="R22" s="105">
        <f t="shared" ref="R22" si="16">R23+R24+R26</f>
        <v>0</v>
      </c>
      <c r="S22" s="105">
        <f t="shared" ref="S22" si="17">S23+S24+S26</f>
        <v>0</v>
      </c>
      <c r="T22" s="108">
        <f t="shared" ref="T22" si="18">T23+T24+T26</f>
        <v>0</v>
      </c>
      <c r="U22" s="430">
        <f>U23+U24+U26</f>
        <v>0</v>
      </c>
      <c r="V22" s="105">
        <f t="shared" ref="V22" si="19">V23+V24+V26</f>
        <v>0</v>
      </c>
      <c r="W22" s="105">
        <f t="shared" ref="W22" si="20">W23+W24+W26</f>
        <v>0</v>
      </c>
      <c r="X22" s="105">
        <f t="shared" ref="X22" si="21">X23+X24+X26</f>
        <v>0</v>
      </c>
      <c r="Y22" s="108">
        <f t="shared" ref="Y22" si="22">Y23+Y24+Y26</f>
        <v>0</v>
      </c>
      <c r="Z22" s="107">
        <f t="shared" si="4"/>
        <v>0</v>
      </c>
      <c r="AA22" s="105">
        <f>Q22/G22*100</f>
        <v>0</v>
      </c>
      <c r="AB22" s="105">
        <v>0</v>
      </c>
      <c r="AC22" s="105">
        <v>0</v>
      </c>
      <c r="AD22" s="108">
        <f t="shared" si="4"/>
        <v>0</v>
      </c>
      <c r="AE22" s="36"/>
      <c r="AF22" s="36"/>
      <c r="AG22" s="50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</row>
    <row r="23" spans="1:148" s="37" customFormat="1" ht="32.25" customHeight="1" x14ac:dyDescent="0.2">
      <c r="A23" s="402"/>
      <c r="B23" s="446"/>
      <c r="C23" s="54"/>
      <c r="D23" s="83" t="s">
        <v>84</v>
      </c>
      <c r="E23" s="55"/>
      <c r="F23" s="87">
        <f t="shared" si="1"/>
        <v>0</v>
      </c>
      <c r="G23" s="80">
        <v>0</v>
      </c>
      <c r="H23" s="80">
        <v>0</v>
      </c>
      <c r="I23" s="80">
        <v>0</v>
      </c>
      <c r="J23" s="300">
        <v>0</v>
      </c>
      <c r="K23" s="113">
        <f>L23+M23+N23+O23</f>
        <v>0</v>
      </c>
      <c r="L23" s="80">
        <v>0</v>
      </c>
      <c r="M23" s="80">
        <v>0</v>
      </c>
      <c r="N23" s="80">
        <v>0</v>
      </c>
      <c r="O23" s="297">
        <v>0</v>
      </c>
      <c r="P23" s="87">
        <f t="shared" si="2"/>
        <v>0</v>
      </c>
      <c r="Q23" s="80">
        <v>0</v>
      </c>
      <c r="R23" s="80">
        <v>0</v>
      </c>
      <c r="S23" s="80">
        <v>0</v>
      </c>
      <c r="T23" s="81">
        <v>0</v>
      </c>
      <c r="U23" s="298">
        <f t="shared" ref="U23" si="23">SUM(V23:Y23)</f>
        <v>0</v>
      </c>
      <c r="V23" s="80">
        <v>0</v>
      </c>
      <c r="W23" s="80">
        <v>0</v>
      </c>
      <c r="X23" s="80">
        <v>0</v>
      </c>
      <c r="Y23" s="81">
        <v>0</v>
      </c>
      <c r="Z23" s="87">
        <v>0</v>
      </c>
      <c r="AA23" s="85">
        <v>0</v>
      </c>
      <c r="AB23" s="85">
        <v>0</v>
      </c>
      <c r="AC23" s="85">
        <v>0</v>
      </c>
      <c r="AD23" s="86">
        <v>0</v>
      </c>
      <c r="AE23" s="36"/>
      <c r="AF23" s="36"/>
      <c r="AG23" s="50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</row>
    <row r="24" spans="1:148" s="37" customFormat="1" ht="24" customHeight="1" x14ac:dyDescent="0.2">
      <c r="A24" s="402"/>
      <c r="B24" s="447"/>
      <c r="C24" s="54"/>
      <c r="D24" s="83" t="s">
        <v>117</v>
      </c>
      <c r="E24" s="55"/>
      <c r="F24" s="78">
        <f>F25</f>
        <v>193426000</v>
      </c>
      <c r="G24" s="84">
        <f t="shared" ref="G24:Y24" si="24">G25</f>
        <v>174083400</v>
      </c>
      <c r="H24" s="85">
        <f t="shared" si="24"/>
        <v>0</v>
      </c>
      <c r="I24" s="85">
        <f t="shared" si="24"/>
        <v>0</v>
      </c>
      <c r="J24" s="306">
        <f t="shared" si="24"/>
        <v>19342600</v>
      </c>
      <c r="K24" s="78">
        <f t="shared" si="24"/>
        <v>10975650.5</v>
      </c>
      <c r="L24" s="84">
        <f t="shared" si="24"/>
        <v>9878085.5</v>
      </c>
      <c r="M24" s="85">
        <f t="shared" si="24"/>
        <v>0</v>
      </c>
      <c r="N24" s="85">
        <f t="shared" si="24"/>
        <v>0</v>
      </c>
      <c r="O24" s="306">
        <f t="shared" si="24"/>
        <v>1097565</v>
      </c>
      <c r="P24" s="87">
        <f t="shared" si="24"/>
        <v>0</v>
      </c>
      <c r="Q24" s="85">
        <f t="shared" si="24"/>
        <v>0</v>
      </c>
      <c r="R24" s="85">
        <f t="shared" si="24"/>
        <v>0</v>
      </c>
      <c r="S24" s="85">
        <f t="shared" si="24"/>
        <v>0</v>
      </c>
      <c r="T24" s="86">
        <f t="shared" si="24"/>
        <v>0</v>
      </c>
      <c r="U24" s="298">
        <f t="shared" si="24"/>
        <v>0</v>
      </c>
      <c r="V24" s="85">
        <f t="shared" si="24"/>
        <v>0</v>
      </c>
      <c r="W24" s="85">
        <f t="shared" si="24"/>
        <v>0</v>
      </c>
      <c r="X24" s="85">
        <f t="shared" si="24"/>
        <v>0</v>
      </c>
      <c r="Y24" s="86">
        <f t="shared" si="24"/>
        <v>0</v>
      </c>
      <c r="Z24" s="87">
        <f t="shared" si="4"/>
        <v>0</v>
      </c>
      <c r="AA24" s="85">
        <f t="shared" si="4"/>
        <v>0</v>
      </c>
      <c r="AB24" s="85">
        <v>0</v>
      </c>
      <c r="AC24" s="85">
        <v>0</v>
      </c>
      <c r="AD24" s="86">
        <f t="shared" si="4"/>
        <v>0</v>
      </c>
      <c r="AE24" s="36"/>
      <c r="AF24" s="36"/>
      <c r="AG24" s="50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</row>
    <row r="25" spans="1:148" s="37" customFormat="1" ht="50.25" customHeight="1" x14ac:dyDescent="0.2">
      <c r="A25" s="402"/>
      <c r="B25" s="211" t="s">
        <v>200</v>
      </c>
      <c r="C25" s="54"/>
      <c r="D25" s="83" t="s">
        <v>117</v>
      </c>
      <c r="E25" s="55"/>
      <c r="F25" s="78">
        <f t="shared" ref="F25" si="25">SUM(G25:J25)</f>
        <v>193426000</v>
      </c>
      <c r="G25" s="83">
        <v>174083400</v>
      </c>
      <c r="H25" s="80">
        <v>0</v>
      </c>
      <c r="I25" s="80">
        <v>0</v>
      </c>
      <c r="J25" s="297">
        <v>19342600</v>
      </c>
      <c r="K25" s="82">
        <f>L25+M25+N25+O25</f>
        <v>10975650.5</v>
      </c>
      <c r="L25" s="83">
        <v>9878085.5</v>
      </c>
      <c r="M25" s="85">
        <f t="shared" ref="M25" si="26">M26</f>
        <v>0</v>
      </c>
      <c r="N25" s="85">
        <f t="shared" ref="N25" si="27">N26</f>
        <v>0</v>
      </c>
      <c r="O25" s="297">
        <v>1097565</v>
      </c>
      <c r="P25" s="87">
        <f t="shared" ref="P25" si="28">SUM(Q25:T25)</f>
        <v>0</v>
      </c>
      <c r="Q25" s="80">
        <v>0</v>
      </c>
      <c r="R25" s="80">
        <v>0</v>
      </c>
      <c r="S25" s="80">
        <v>0</v>
      </c>
      <c r="T25" s="81">
        <v>0</v>
      </c>
      <c r="U25" s="298">
        <f t="shared" ref="U25" si="29">SUM(V25:Y25)</f>
        <v>0</v>
      </c>
      <c r="V25" s="80">
        <v>0</v>
      </c>
      <c r="W25" s="80">
        <v>0</v>
      </c>
      <c r="X25" s="80">
        <v>0</v>
      </c>
      <c r="Y25" s="81">
        <v>0</v>
      </c>
      <c r="Z25" s="87">
        <v>0</v>
      </c>
      <c r="AA25" s="85">
        <v>0</v>
      </c>
      <c r="AB25" s="85">
        <v>0</v>
      </c>
      <c r="AC25" s="85">
        <v>0</v>
      </c>
      <c r="AD25" s="86">
        <v>0</v>
      </c>
      <c r="AE25" s="36"/>
      <c r="AF25" s="36"/>
      <c r="AG25" s="50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</row>
    <row r="26" spans="1:148" s="237" customFormat="1" ht="16.5" customHeight="1" x14ac:dyDescent="0.25">
      <c r="A26" s="402"/>
      <c r="B26" s="211"/>
      <c r="C26" s="54"/>
      <c r="D26" s="83" t="s">
        <v>118</v>
      </c>
      <c r="E26" s="45" t="s">
        <v>24</v>
      </c>
      <c r="F26" s="87">
        <f t="shared" si="1"/>
        <v>0</v>
      </c>
      <c r="G26" s="80">
        <f t="shared" ref="G26:T26" si="30">G27</f>
        <v>0</v>
      </c>
      <c r="H26" s="80">
        <f t="shared" si="30"/>
        <v>0</v>
      </c>
      <c r="I26" s="80">
        <f t="shared" si="30"/>
        <v>0</v>
      </c>
      <c r="J26" s="300">
        <f t="shared" si="30"/>
        <v>0</v>
      </c>
      <c r="K26" s="113">
        <f t="shared" si="30"/>
        <v>0</v>
      </c>
      <c r="L26" s="80">
        <f t="shared" si="30"/>
        <v>0</v>
      </c>
      <c r="M26" s="80">
        <f t="shared" si="30"/>
        <v>0</v>
      </c>
      <c r="N26" s="80">
        <f t="shared" si="30"/>
        <v>0</v>
      </c>
      <c r="O26" s="300">
        <f t="shared" si="30"/>
        <v>0</v>
      </c>
      <c r="P26" s="87">
        <f t="shared" si="2"/>
        <v>0</v>
      </c>
      <c r="Q26" s="80">
        <f t="shared" si="30"/>
        <v>0</v>
      </c>
      <c r="R26" s="80">
        <f t="shared" si="30"/>
        <v>0</v>
      </c>
      <c r="S26" s="80">
        <f t="shared" si="30"/>
        <v>0</v>
      </c>
      <c r="T26" s="81">
        <f t="shared" si="30"/>
        <v>0</v>
      </c>
      <c r="U26" s="109">
        <f t="shared" ref="U26" si="31">V26+W26+X26+Y26</f>
        <v>0</v>
      </c>
      <c r="V26" s="80">
        <v>0</v>
      </c>
      <c r="W26" s="80">
        <f>SUM(W29:W29)</f>
        <v>0</v>
      </c>
      <c r="X26" s="80">
        <v>0</v>
      </c>
      <c r="Y26" s="81">
        <v>0</v>
      </c>
      <c r="Z26" s="87">
        <v>0</v>
      </c>
      <c r="AA26" s="85">
        <v>0</v>
      </c>
      <c r="AB26" s="85">
        <v>0</v>
      </c>
      <c r="AC26" s="85">
        <v>0</v>
      </c>
      <c r="AD26" s="86">
        <v>0</v>
      </c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36"/>
      <c r="BT26" s="236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  <c r="CL26" s="236"/>
      <c r="CM26" s="236"/>
      <c r="CN26" s="236"/>
      <c r="CO26" s="236"/>
      <c r="CP26" s="236"/>
      <c r="CQ26" s="236"/>
      <c r="CR26" s="236"/>
      <c r="CS26" s="236"/>
      <c r="CT26" s="236"/>
      <c r="CU26" s="236"/>
      <c r="CV26" s="236"/>
      <c r="CW26" s="236"/>
      <c r="CX26" s="236"/>
      <c r="CY26" s="236"/>
      <c r="CZ26" s="236"/>
      <c r="DA26" s="236"/>
      <c r="DB26" s="236"/>
      <c r="DC26" s="236"/>
      <c r="DD26" s="236"/>
      <c r="DE26" s="236"/>
      <c r="DF26" s="236"/>
      <c r="DG26" s="236"/>
      <c r="DH26" s="236"/>
      <c r="DI26" s="236"/>
      <c r="DJ26" s="236"/>
      <c r="DK26" s="236"/>
      <c r="DL26" s="236"/>
      <c r="DM26" s="236"/>
      <c r="DN26" s="236"/>
      <c r="DO26" s="236"/>
      <c r="DP26" s="236"/>
      <c r="DQ26" s="236"/>
      <c r="DR26" s="236"/>
      <c r="DS26" s="236"/>
      <c r="DT26" s="236"/>
      <c r="DU26" s="236"/>
      <c r="DV26" s="236"/>
      <c r="DW26" s="236"/>
      <c r="DX26" s="236"/>
      <c r="DY26" s="236"/>
      <c r="DZ26" s="236"/>
      <c r="EA26" s="236"/>
      <c r="EB26" s="236"/>
      <c r="EC26" s="236"/>
      <c r="ED26" s="236"/>
      <c r="EE26" s="236"/>
      <c r="EF26" s="236"/>
      <c r="EG26" s="236"/>
      <c r="EH26" s="236"/>
      <c r="EI26" s="236"/>
      <c r="EJ26" s="236"/>
      <c r="EK26" s="236"/>
      <c r="EL26" s="236"/>
      <c r="EM26" s="236"/>
      <c r="EN26" s="236"/>
      <c r="EO26" s="236"/>
      <c r="EP26" s="236"/>
      <c r="EQ26" s="236"/>
      <c r="ER26" s="236"/>
    </row>
    <row r="27" spans="1:148" s="237" customFormat="1" ht="23.25" customHeight="1" thickBot="1" x14ac:dyDescent="0.3">
      <c r="A27" s="388"/>
      <c r="B27" s="212"/>
      <c r="C27" s="56"/>
      <c r="D27" s="97" t="s">
        <v>118</v>
      </c>
      <c r="E27" s="57"/>
      <c r="F27" s="102">
        <f t="shared" si="1"/>
        <v>0</v>
      </c>
      <c r="G27" s="98">
        <v>0</v>
      </c>
      <c r="H27" s="98">
        <v>0</v>
      </c>
      <c r="I27" s="98">
        <v>0</v>
      </c>
      <c r="J27" s="292">
        <v>0</v>
      </c>
      <c r="K27" s="113">
        <f t="shared" ref="K27" si="32">L27+M27+O27</f>
        <v>0</v>
      </c>
      <c r="L27" s="85">
        <v>0</v>
      </c>
      <c r="M27" s="85">
        <v>0</v>
      </c>
      <c r="N27" s="85">
        <v>0</v>
      </c>
      <c r="O27" s="282">
        <v>0</v>
      </c>
      <c r="P27" s="87">
        <f t="shared" si="2"/>
        <v>0</v>
      </c>
      <c r="Q27" s="85">
        <v>0</v>
      </c>
      <c r="R27" s="85">
        <v>0</v>
      </c>
      <c r="S27" s="85">
        <v>0</v>
      </c>
      <c r="T27" s="86">
        <v>0</v>
      </c>
      <c r="U27" s="116">
        <v>0</v>
      </c>
      <c r="V27" s="118">
        <v>0</v>
      </c>
      <c r="W27" s="118">
        <v>0</v>
      </c>
      <c r="X27" s="118">
        <v>0</v>
      </c>
      <c r="Y27" s="119">
        <v>0</v>
      </c>
      <c r="Z27" s="102">
        <v>0</v>
      </c>
      <c r="AA27" s="98">
        <v>0</v>
      </c>
      <c r="AB27" s="98">
        <v>0</v>
      </c>
      <c r="AC27" s="98">
        <v>0</v>
      </c>
      <c r="AD27" s="101">
        <v>0</v>
      </c>
      <c r="AE27" s="236"/>
      <c r="AF27" s="236"/>
      <c r="AG27" s="238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6"/>
      <c r="BX27" s="236"/>
      <c r="BY27" s="236"/>
      <c r="BZ27" s="236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  <c r="CL27" s="236"/>
      <c r="CM27" s="236"/>
      <c r="CN27" s="236"/>
      <c r="CO27" s="236"/>
      <c r="CP27" s="236"/>
      <c r="CQ27" s="236"/>
      <c r="CR27" s="236"/>
      <c r="CS27" s="236"/>
      <c r="CT27" s="236"/>
      <c r="CU27" s="236"/>
      <c r="CV27" s="236"/>
      <c r="CW27" s="236"/>
      <c r="CX27" s="236"/>
      <c r="CY27" s="236"/>
      <c r="CZ27" s="236"/>
      <c r="DA27" s="236"/>
      <c r="DB27" s="236"/>
      <c r="DC27" s="236"/>
      <c r="DD27" s="236"/>
      <c r="DE27" s="236"/>
      <c r="DF27" s="236"/>
      <c r="DG27" s="236"/>
      <c r="DH27" s="236"/>
      <c r="DI27" s="236"/>
      <c r="DJ27" s="236"/>
      <c r="DK27" s="236"/>
      <c r="DL27" s="236"/>
      <c r="DM27" s="236"/>
      <c r="DN27" s="236"/>
      <c r="DO27" s="236"/>
      <c r="DP27" s="236"/>
      <c r="DQ27" s="236"/>
      <c r="DR27" s="236"/>
      <c r="DS27" s="236"/>
      <c r="DT27" s="236"/>
      <c r="DU27" s="236"/>
      <c r="DV27" s="236"/>
      <c r="DW27" s="236"/>
      <c r="DX27" s="236"/>
      <c r="DY27" s="236"/>
      <c r="DZ27" s="236"/>
      <c r="EA27" s="236"/>
      <c r="EB27" s="236"/>
      <c r="EC27" s="236"/>
      <c r="ED27" s="236"/>
      <c r="EE27" s="236"/>
      <c r="EF27" s="236"/>
      <c r="EG27" s="236"/>
      <c r="EH27" s="236"/>
      <c r="EI27" s="236"/>
      <c r="EJ27" s="236"/>
      <c r="EK27" s="236"/>
      <c r="EL27" s="236"/>
      <c r="EM27" s="236"/>
      <c r="EN27" s="236"/>
      <c r="EO27" s="236"/>
      <c r="EP27" s="236"/>
      <c r="EQ27" s="236"/>
      <c r="ER27" s="236"/>
    </row>
    <row r="28" spans="1:148" s="335" customFormat="1" ht="19.5" customHeight="1" thickBot="1" x14ac:dyDescent="0.3">
      <c r="A28" s="336"/>
      <c r="B28" s="499" t="s">
        <v>119</v>
      </c>
      <c r="C28" s="499"/>
      <c r="D28" s="499"/>
      <c r="E28" s="384" t="s">
        <v>116</v>
      </c>
      <c r="F28" s="134">
        <f>F22</f>
        <v>193426000</v>
      </c>
      <c r="G28" s="135">
        <f t="shared" ref="G28:T28" si="33">G22</f>
        <v>174083400</v>
      </c>
      <c r="H28" s="136">
        <f t="shared" si="33"/>
        <v>0</v>
      </c>
      <c r="I28" s="136">
        <f t="shared" si="33"/>
        <v>0</v>
      </c>
      <c r="J28" s="338">
        <f t="shared" si="33"/>
        <v>19342600</v>
      </c>
      <c r="K28" s="96">
        <f>K22</f>
        <v>10975650.5</v>
      </c>
      <c r="L28" s="114">
        <f t="shared" si="33"/>
        <v>9878085.5</v>
      </c>
      <c r="M28" s="98">
        <f t="shared" si="33"/>
        <v>0</v>
      </c>
      <c r="N28" s="98">
        <f t="shared" si="33"/>
        <v>0</v>
      </c>
      <c r="O28" s="181">
        <f t="shared" si="33"/>
        <v>1097565</v>
      </c>
      <c r="P28" s="102">
        <f>P22</f>
        <v>0</v>
      </c>
      <c r="Q28" s="98">
        <f t="shared" si="33"/>
        <v>0</v>
      </c>
      <c r="R28" s="98">
        <f t="shared" si="33"/>
        <v>0</v>
      </c>
      <c r="S28" s="98">
        <f t="shared" si="33"/>
        <v>0</v>
      </c>
      <c r="T28" s="101">
        <f t="shared" si="33"/>
        <v>0</v>
      </c>
      <c r="U28" s="138">
        <f>P28/K28*100</f>
        <v>0</v>
      </c>
      <c r="V28" s="136">
        <v>0</v>
      </c>
      <c r="W28" s="136">
        <v>0</v>
      </c>
      <c r="X28" s="136">
        <v>0</v>
      </c>
      <c r="Y28" s="193">
        <f>T28/O28*100</f>
        <v>0</v>
      </c>
      <c r="Z28" s="192">
        <f t="shared" si="4"/>
        <v>0</v>
      </c>
      <c r="AA28" s="136">
        <f t="shared" si="4"/>
        <v>0</v>
      </c>
      <c r="AB28" s="136">
        <v>0</v>
      </c>
      <c r="AC28" s="136">
        <v>0</v>
      </c>
      <c r="AD28" s="193">
        <f t="shared" si="4"/>
        <v>0</v>
      </c>
      <c r="AE28" s="334"/>
      <c r="AF28" s="334"/>
      <c r="AG28" s="383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34"/>
      <c r="CI28" s="334"/>
      <c r="CJ28" s="334"/>
      <c r="CK28" s="334"/>
      <c r="CL28" s="334"/>
      <c r="CM28" s="334"/>
      <c r="CN28" s="334"/>
      <c r="CO28" s="334"/>
      <c r="CP28" s="334"/>
      <c r="CQ28" s="334"/>
      <c r="CR28" s="334"/>
      <c r="CS28" s="334"/>
      <c r="CT28" s="334"/>
      <c r="CU28" s="334"/>
      <c r="CV28" s="334"/>
      <c r="CW28" s="334"/>
      <c r="CX28" s="334"/>
      <c r="CY28" s="334"/>
      <c r="CZ28" s="334"/>
      <c r="DA28" s="334"/>
      <c r="DB28" s="334"/>
      <c r="DC28" s="334"/>
      <c r="DD28" s="334"/>
      <c r="DE28" s="334"/>
      <c r="DF28" s="334"/>
      <c r="DG28" s="334"/>
      <c r="DH28" s="334"/>
      <c r="DI28" s="334"/>
      <c r="DJ28" s="334"/>
      <c r="DK28" s="334"/>
      <c r="DL28" s="334"/>
      <c r="DM28" s="334"/>
      <c r="DN28" s="334"/>
      <c r="DO28" s="334"/>
      <c r="DP28" s="334"/>
      <c r="DQ28" s="334"/>
      <c r="DR28" s="334"/>
      <c r="DS28" s="334"/>
      <c r="DT28" s="334"/>
      <c r="DU28" s="334"/>
      <c r="DV28" s="334"/>
      <c r="DW28" s="334"/>
      <c r="DX28" s="334"/>
      <c r="DY28" s="334"/>
      <c r="DZ28" s="334"/>
      <c r="EA28" s="334"/>
      <c r="EB28" s="334"/>
      <c r="EC28" s="334"/>
      <c r="ED28" s="334"/>
      <c r="EE28" s="334"/>
      <c r="EF28" s="334"/>
      <c r="EG28" s="334"/>
      <c r="EH28" s="334"/>
      <c r="EI28" s="334"/>
      <c r="EJ28" s="334"/>
      <c r="EK28" s="334"/>
      <c r="EL28" s="334"/>
      <c r="EM28" s="334"/>
      <c r="EN28" s="334"/>
      <c r="EO28" s="334"/>
      <c r="EP28" s="334"/>
      <c r="EQ28" s="334"/>
      <c r="ER28" s="334"/>
    </row>
    <row r="29" spans="1:148" s="37" customFormat="1" ht="33.75" customHeight="1" thickBot="1" x14ac:dyDescent="0.25">
      <c r="A29" s="434" t="s">
        <v>120</v>
      </c>
      <c r="B29" s="435" t="s">
        <v>121</v>
      </c>
      <c r="C29" s="436"/>
      <c r="D29" s="437" t="s">
        <v>84</v>
      </c>
      <c r="E29" s="166" t="s">
        <v>116</v>
      </c>
      <c r="F29" s="120">
        <f>F30</f>
        <v>32235000</v>
      </c>
      <c r="G29" s="121">
        <f t="shared" ref="G29:J29" si="34">G30</f>
        <v>0</v>
      </c>
      <c r="H29" s="121">
        <f t="shared" si="34"/>
        <v>0</v>
      </c>
      <c r="I29" s="121">
        <f t="shared" si="34"/>
        <v>0</v>
      </c>
      <c r="J29" s="122">
        <f t="shared" si="34"/>
        <v>32235000</v>
      </c>
      <c r="K29" s="71">
        <f>K30</f>
        <v>8081250</v>
      </c>
      <c r="L29" s="76">
        <f t="shared" ref="L29" si="35">L30</f>
        <v>0</v>
      </c>
      <c r="M29" s="76">
        <f t="shared" ref="M29" si="36">M30</f>
        <v>0</v>
      </c>
      <c r="N29" s="76">
        <f t="shared" ref="N29" si="37">N30</f>
        <v>0</v>
      </c>
      <c r="O29" s="431">
        <f t="shared" ref="O29" si="38">O30</f>
        <v>8081250</v>
      </c>
      <c r="P29" s="71">
        <f>P30</f>
        <v>2015785.8</v>
      </c>
      <c r="Q29" s="76">
        <f t="shared" ref="Q29" si="39">Q30</f>
        <v>0</v>
      </c>
      <c r="R29" s="76">
        <f t="shared" ref="R29" si="40">R30</f>
        <v>0</v>
      </c>
      <c r="S29" s="76">
        <f t="shared" ref="S29" si="41">S30</f>
        <v>0</v>
      </c>
      <c r="T29" s="431">
        <f t="shared" ref="T29" si="42">T30</f>
        <v>2015785.8</v>
      </c>
      <c r="U29" s="124">
        <v>24.94</v>
      </c>
      <c r="V29" s="148">
        <v>0</v>
      </c>
      <c r="W29" s="148">
        <v>0</v>
      </c>
      <c r="X29" s="148">
        <v>0</v>
      </c>
      <c r="Y29" s="126">
        <v>24.94</v>
      </c>
      <c r="Z29" s="120">
        <f t="shared" si="4"/>
        <v>6.253407166123778</v>
      </c>
      <c r="AA29" s="121">
        <v>0</v>
      </c>
      <c r="AB29" s="121">
        <v>0</v>
      </c>
      <c r="AC29" s="121">
        <v>0</v>
      </c>
      <c r="AD29" s="122">
        <f t="shared" si="4"/>
        <v>6.253407166123778</v>
      </c>
      <c r="AE29" s="36"/>
      <c r="AF29" s="36"/>
      <c r="AG29" s="50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</row>
    <row r="30" spans="1:148" s="42" customFormat="1" ht="35.25" customHeight="1" thickBot="1" x14ac:dyDescent="0.3">
      <c r="A30" s="388"/>
      <c r="B30" s="432" t="s">
        <v>48</v>
      </c>
      <c r="C30" s="433" t="s">
        <v>122</v>
      </c>
      <c r="D30" s="206" t="s">
        <v>84</v>
      </c>
      <c r="E30" s="170" t="s">
        <v>24</v>
      </c>
      <c r="F30" s="96">
        <f t="shared" si="1"/>
        <v>32235000</v>
      </c>
      <c r="G30" s="98">
        <v>0</v>
      </c>
      <c r="H30" s="98">
        <v>0</v>
      </c>
      <c r="I30" s="98">
        <v>0</v>
      </c>
      <c r="J30" s="115">
        <v>32235000</v>
      </c>
      <c r="K30" s="199">
        <f t="shared" ref="K30" si="43">L30+M30+N30+O30</f>
        <v>8081250</v>
      </c>
      <c r="L30" s="201">
        <v>0</v>
      </c>
      <c r="M30" s="201">
        <v>0</v>
      </c>
      <c r="N30" s="201">
        <v>0</v>
      </c>
      <c r="O30" s="173">
        <v>8081250</v>
      </c>
      <c r="P30" s="171">
        <f t="shared" si="2"/>
        <v>2015785.8</v>
      </c>
      <c r="Q30" s="201">
        <v>0</v>
      </c>
      <c r="R30" s="201">
        <v>0</v>
      </c>
      <c r="S30" s="201">
        <v>0</v>
      </c>
      <c r="T30" s="173">
        <v>2015785.8</v>
      </c>
      <c r="U30" s="171">
        <f>P30/K30*100</f>
        <v>24.943985150812065</v>
      </c>
      <c r="V30" s="201">
        <v>0</v>
      </c>
      <c r="W30" s="201">
        <v>0</v>
      </c>
      <c r="X30" s="201">
        <v>0</v>
      </c>
      <c r="Y30" s="173">
        <f>T30/O30*100</f>
        <v>24.943985150812065</v>
      </c>
      <c r="Z30" s="171">
        <f t="shared" si="4"/>
        <v>6.253407166123778</v>
      </c>
      <c r="AA30" s="190">
        <v>0</v>
      </c>
      <c r="AB30" s="190">
        <v>0</v>
      </c>
      <c r="AC30" s="190">
        <v>0</v>
      </c>
      <c r="AD30" s="173">
        <f t="shared" si="4"/>
        <v>6.253407166123778</v>
      </c>
      <c r="AE30" s="40"/>
      <c r="AF30" s="40"/>
      <c r="AG30" s="5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</row>
    <row r="31" spans="1:148" s="335" customFormat="1" ht="19.5" customHeight="1" thickBot="1" x14ac:dyDescent="0.3">
      <c r="A31" s="401"/>
      <c r="B31" s="500" t="s">
        <v>123</v>
      </c>
      <c r="C31" s="500"/>
      <c r="D31" s="500"/>
      <c r="E31" s="357" t="s">
        <v>116</v>
      </c>
      <c r="F31" s="132">
        <f t="shared" si="1"/>
        <v>32235000</v>
      </c>
      <c r="G31" s="243">
        <f t="shared" ref="G31:J31" si="44">G30</f>
        <v>0</v>
      </c>
      <c r="H31" s="243">
        <f t="shared" si="44"/>
        <v>0</v>
      </c>
      <c r="I31" s="243">
        <f t="shared" si="44"/>
        <v>0</v>
      </c>
      <c r="J31" s="244">
        <f t="shared" si="44"/>
        <v>32235000</v>
      </c>
      <c r="K31" s="132">
        <f>K30</f>
        <v>8081250</v>
      </c>
      <c r="L31" s="243">
        <f t="shared" ref="L31:O31" si="45">L30</f>
        <v>0</v>
      </c>
      <c r="M31" s="243">
        <f t="shared" si="45"/>
        <v>0</v>
      </c>
      <c r="N31" s="243">
        <f t="shared" si="45"/>
        <v>0</v>
      </c>
      <c r="O31" s="244">
        <f t="shared" si="45"/>
        <v>8081250</v>
      </c>
      <c r="P31" s="132">
        <f t="shared" si="2"/>
        <v>2015785.8</v>
      </c>
      <c r="Q31" s="243">
        <f t="shared" ref="Q31:T31" si="46">Q30</f>
        <v>0</v>
      </c>
      <c r="R31" s="243">
        <f t="shared" si="46"/>
        <v>0</v>
      </c>
      <c r="S31" s="243">
        <f t="shared" si="46"/>
        <v>0</v>
      </c>
      <c r="T31" s="244">
        <f t="shared" si="46"/>
        <v>2015785.8</v>
      </c>
      <c r="U31" s="132">
        <f>P31/K31*100</f>
        <v>24.943985150812065</v>
      </c>
      <c r="V31" s="243">
        <v>0</v>
      </c>
      <c r="W31" s="243">
        <v>0</v>
      </c>
      <c r="X31" s="243">
        <v>0</v>
      </c>
      <c r="Y31" s="244">
        <f t="shared" ref="Y31" si="47">T31/O31*100</f>
        <v>24.943985150812065</v>
      </c>
      <c r="Z31" s="132">
        <f t="shared" si="4"/>
        <v>6.253407166123778</v>
      </c>
      <c r="AA31" s="243">
        <v>0</v>
      </c>
      <c r="AB31" s="243">
        <v>0</v>
      </c>
      <c r="AC31" s="243">
        <v>0</v>
      </c>
      <c r="AD31" s="244">
        <f t="shared" si="4"/>
        <v>6.253407166123778</v>
      </c>
      <c r="AE31" s="334"/>
      <c r="AF31" s="334"/>
      <c r="AG31" s="383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34"/>
      <c r="CI31" s="334"/>
      <c r="CJ31" s="334"/>
      <c r="CK31" s="334"/>
      <c r="CL31" s="334"/>
      <c r="CM31" s="334"/>
      <c r="CN31" s="334"/>
      <c r="CO31" s="334"/>
      <c r="CP31" s="334"/>
      <c r="CQ31" s="334"/>
      <c r="CR31" s="334"/>
      <c r="CS31" s="334"/>
      <c r="CT31" s="334"/>
      <c r="CU31" s="334"/>
      <c r="CV31" s="334"/>
      <c r="CW31" s="334"/>
      <c r="CX31" s="334"/>
      <c r="CY31" s="334"/>
      <c r="CZ31" s="334"/>
      <c r="DA31" s="334"/>
      <c r="DB31" s="334"/>
      <c r="DC31" s="334"/>
      <c r="DD31" s="334"/>
      <c r="DE31" s="334"/>
      <c r="DF31" s="334"/>
      <c r="DG31" s="334"/>
      <c r="DH31" s="334"/>
      <c r="DI31" s="334"/>
      <c r="DJ31" s="334"/>
      <c r="DK31" s="334"/>
      <c r="DL31" s="334"/>
      <c r="DM31" s="334"/>
      <c r="DN31" s="334"/>
      <c r="DO31" s="334"/>
      <c r="DP31" s="334"/>
      <c r="DQ31" s="334"/>
      <c r="DR31" s="334"/>
      <c r="DS31" s="334"/>
      <c r="DT31" s="334"/>
      <c r="DU31" s="334"/>
      <c r="DV31" s="334"/>
      <c r="DW31" s="334"/>
      <c r="DX31" s="334"/>
      <c r="DY31" s="334"/>
      <c r="DZ31" s="334"/>
      <c r="EA31" s="334"/>
      <c r="EB31" s="334"/>
      <c r="EC31" s="334"/>
      <c r="ED31" s="334"/>
      <c r="EE31" s="334"/>
      <c r="EF31" s="334"/>
      <c r="EG31" s="334"/>
      <c r="EH31" s="334"/>
      <c r="EI31" s="334"/>
      <c r="EJ31" s="334"/>
      <c r="EK31" s="334"/>
      <c r="EL31" s="334"/>
      <c r="EM31" s="334"/>
      <c r="EN31" s="334"/>
      <c r="EO31" s="334"/>
      <c r="EP31" s="334"/>
      <c r="EQ31" s="334"/>
      <c r="ER31" s="334"/>
    </row>
    <row r="32" spans="1:148" s="237" customFormat="1" ht="48.75" customHeight="1" x14ac:dyDescent="0.25">
      <c r="A32" s="501" t="s">
        <v>124</v>
      </c>
      <c r="B32" s="445" t="s">
        <v>125</v>
      </c>
      <c r="C32" s="245"/>
      <c r="D32" s="246" t="s">
        <v>126</v>
      </c>
      <c r="E32" s="166" t="s">
        <v>116</v>
      </c>
      <c r="F32" s="167">
        <f t="shared" si="1"/>
        <v>0</v>
      </c>
      <c r="G32" s="247">
        <f>G33+G34</f>
        <v>0</v>
      </c>
      <c r="H32" s="247">
        <f t="shared" ref="H32:J32" si="48">H33+H34</f>
        <v>0</v>
      </c>
      <c r="I32" s="247">
        <f t="shared" si="48"/>
        <v>0</v>
      </c>
      <c r="J32" s="248">
        <f t="shared" si="48"/>
        <v>0</v>
      </c>
      <c r="K32" s="167">
        <f t="shared" ref="K32:K34" si="49">SUM(L32:O32)</f>
        <v>0</v>
      </c>
      <c r="L32" s="247">
        <f>L33+L34</f>
        <v>0</v>
      </c>
      <c r="M32" s="247">
        <f t="shared" ref="M32:O32" si="50">M33+M34</f>
        <v>0</v>
      </c>
      <c r="N32" s="247">
        <f t="shared" si="50"/>
        <v>0</v>
      </c>
      <c r="O32" s="248">
        <f t="shared" si="50"/>
        <v>0</v>
      </c>
      <c r="P32" s="107">
        <f t="shared" si="2"/>
        <v>0</v>
      </c>
      <c r="Q32" s="247">
        <f>Q33+Q34</f>
        <v>0</v>
      </c>
      <c r="R32" s="247">
        <f t="shared" ref="R32:T32" si="51">R33+R34</f>
        <v>0</v>
      </c>
      <c r="S32" s="247">
        <f t="shared" si="51"/>
        <v>0</v>
      </c>
      <c r="T32" s="248">
        <f t="shared" si="51"/>
        <v>0</v>
      </c>
      <c r="U32" s="107">
        <f t="shared" ref="U32" si="52">SUM(V32:Y32)</f>
        <v>0</v>
      </c>
      <c r="V32" s="247">
        <f>V33+V34</f>
        <v>0</v>
      </c>
      <c r="W32" s="247">
        <f t="shared" ref="W32:Y32" si="53">W33+W34</f>
        <v>0</v>
      </c>
      <c r="X32" s="247">
        <f t="shared" si="53"/>
        <v>0</v>
      </c>
      <c r="Y32" s="248">
        <f t="shared" si="53"/>
        <v>0</v>
      </c>
      <c r="Z32" s="107">
        <v>0</v>
      </c>
      <c r="AA32" s="105">
        <v>0</v>
      </c>
      <c r="AB32" s="105">
        <v>0</v>
      </c>
      <c r="AC32" s="105">
        <v>0</v>
      </c>
      <c r="AD32" s="108">
        <v>0</v>
      </c>
      <c r="AE32" s="249"/>
      <c r="AF32" s="249"/>
      <c r="AG32" s="249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S32" s="236"/>
      <c r="BT32" s="236"/>
      <c r="BU32" s="236"/>
      <c r="BV32" s="236"/>
      <c r="BW32" s="236"/>
      <c r="BX32" s="236"/>
      <c r="BY32" s="236"/>
      <c r="BZ32" s="236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  <c r="CL32" s="236"/>
      <c r="CM32" s="236"/>
      <c r="CN32" s="236"/>
      <c r="CO32" s="236"/>
      <c r="CP32" s="236"/>
      <c r="CQ32" s="236"/>
      <c r="CR32" s="236"/>
      <c r="CS32" s="236"/>
      <c r="CT32" s="236"/>
      <c r="CU32" s="236"/>
      <c r="CV32" s="236"/>
      <c r="CW32" s="236"/>
      <c r="CX32" s="236"/>
      <c r="CY32" s="236"/>
      <c r="CZ32" s="236"/>
      <c r="DA32" s="236"/>
      <c r="DB32" s="236"/>
      <c r="DC32" s="236"/>
      <c r="DD32" s="236"/>
      <c r="DE32" s="236"/>
      <c r="DF32" s="236"/>
      <c r="DG32" s="236"/>
      <c r="DH32" s="236"/>
      <c r="DI32" s="236"/>
      <c r="DJ32" s="236"/>
      <c r="DK32" s="236"/>
      <c r="DL32" s="236"/>
      <c r="DM32" s="236"/>
      <c r="DN32" s="236"/>
      <c r="DO32" s="236"/>
      <c r="DP32" s="236"/>
      <c r="DQ32" s="236"/>
      <c r="DR32" s="236"/>
      <c r="DS32" s="236"/>
      <c r="DT32" s="236"/>
      <c r="DU32" s="236"/>
      <c r="DV32" s="236"/>
      <c r="DW32" s="236"/>
      <c r="DX32" s="236"/>
      <c r="DY32" s="236"/>
      <c r="DZ32" s="236"/>
      <c r="EA32" s="236"/>
      <c r="EB32" s="236"/>
      <c r="EC32" s="236"/>
      <c r="ED32" s="236"/>
      <c r="EE32" s="236"/>
      <c r="EF32" s="236"/>
      <c r="EG32" s="236"/>
      <c r="EH32" s="236"/>
      <c r="EI32" s="236"/>
      <c r="EJ32" s="236"/>
      <c r="EK32" s="236"/>
      <c r="EL32" s="236"/>
      <c r="EM32" s="236"/>
      <c r="EN32" s="236"/>
      <c r="EO32" s="236"/>
      <c r="EP32" s="236"/>
      <c r="EQ32" s="236"/>
      <c r="ER32" s="236"/>
    </row>
    <row r="33" spans="1:148" s="253" customFormat="1" ht="30.75" customHeight="1" x14ac:dyDescent="0.2">
      <c r="A33" s="502"/>
      <c r="B33" s="446"/>
      <c r="C33" s="250"/>
      <c r="D33" s="110" t="s">
        <v>84</v>
      </c>
      <c r="E33" s="251"/>
      <c r="F33" s="87">
        <f t="shared" si="1"/>
        <v>0</v>
      </c>
      <c r="G33" s="80">
        <v>0</v>
      </c>
      <c r="H33" s="80">
        <v>0</v>
      </c>
      <c r="I33" s="80">
        <v>0</v>
      </c>
      <c r="J33" s="81">
        <v>0</v>
      </c>
      <c r="K33" s="87">
        <f t="shared" si="49"/>
        <v>0</v>
      </c>
      <c r="L33" s="80">
        <v>0</v>
      </c>
      <c r="M33" s="80">
        <v>0</v>
      </c>
      <c r="N33" s="80">
        <v>0</v>
      </c>
      <c r="O33" s="81">
        <v>0</v>
      </c>
      <c r="P33" s="87">
        <f t="shared" si="2"/>
        <v>0</v>
      </c>
      <c r="Q33" s="80">
        <v>0</v>
      </c>
      <c r="R33" s="80">
        <v>0</v>
      </c>
      <c r="S33" s="80">
        <v>0</v>
      </c>
      <c r="T33" s="81">
        <v>0</v>
      </c>
      <c r="U33" s="161">
        <v>0</v>
      </c>
      <c r="V33" s="72">
        <v>0</v>
      </c>
      <c r="W33" s="72">
        <v>0</v>
      </c>
      <c r="X33" s="72">
        <v>0</v>
      </c>
      <c r="Y33" s="162">
        <v>0</v>
      </c>
      <c r="Z33" s="87">
        <v>0</v>
      </c>
      <c r="AA33" s="85">
        <v>0</v>
      </c>
      <c r="AB33" s="85">
        <v>0</v>
      </c>
      <c r="AC33" s="85">
        <v>0</v>
      </c>
      <c r="AD33" s="86">
        <v>0</v>
      </c>
      <c r="AE33" s="252"/>
      <c r="AF33" s="252"/>
      <c r="AG33" s="252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38"/>
      <c r="DT33" s="238"/>
      <c r="DU33" s="238"/>
      <c r="DV33" s="238"/>
      <c r="DW33" s="238"/>
      <c r="DX33" s="238"/>
      <c r="DY33" s="238"/>
      <c r="DZ33" s="238"/>
      <c r="EA33" s="238"/>
      <c r="EB33" s="238"/>
      <c r="EC33" s="238"/>
      <c r="ED33" s="238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238"/>
      <c r="EQ33" s="238"/>
      <c r="ER33" s="238"/>
    </row>
    <row r="34" spans="1:148" s="253" customFormat="1" ht="22.5" customHeight="1" thickBot="1" x14ac:dyDescent="0.25">
      <c r="A34" s="502"/>
      <c r="B34" s="503"/>
      <c r="C34" s="254"/>
      <c r="D34" s="255" t="s">
        <v>117</v>
      </c>
      <c r="E34" s="256"/>
      <c r="F34" s="257">
        <f t="shared" si="1"/>
        <v>0</v>
      </c>
      <c r="G34" s="201">
        <v>0</v>
      </c>
      <c r="H34" s="201">
        <v>0</v>
      </c>
      <c r="I34" s="201">
        <v>0</v>
      </c>
      <c r="J34" s="258">
        <v>0</v>
      </c>
      <c r="K34" s="257">
        <f t="shared" si="49"/>
        <v>0</v>
      </c>
      <c r="L34" s="201">
        <v>0</v>
      </c>
      <c r="M34" s="201">
        <v>0</v>
      </c>
      <c r="N34" s="201">
        <v>0</v>
      </c>
      <c r="O34" s="258">
        <v>0</v>
      </c>
      <c r="P34" s="257">
        <f t="shared" si="2"/>
        <v>0</v>
      </c>
      <c r="Q34" s="201">
        <v>0</v>
      </c>
      <c r="R34" s="201">
        <v>0</v>
      </c>
      <c r="S34" s="201">
        <v>0</v>
      </c>
      <c r="T34" s="258">
        <v>0</v>
      </c>
      <c r="U34" s="259">
        <v>0</v>
      </c>
      <c r="V34" s="260">
        <v>0</v>
      </c>
      <c r="W34" s="260">
        <v>0</v>
      </c>
      <c r="X34" s="260">
        <v>0</v>
      </c>
      <c r="Y34" s="261">
        <v>0</v>
      </c>
      <c r="Z34" s="102">
        <v>0</v>
      </c>
      <c r="AA34" s="98">
        <v>0</v>
      </c>
      <c r="AB34" s="98">
        <v>0</v>
      </c>
      <c r="AC34" s="98">
        <v>0</v>
      </c>
      <c r="AD34" s="101">
        <v>0</v>
      </c>
      <c r="AE34" s="252"/>
      <c r="AF34" s="252"/>
      <c r="AG34" s="252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  <c r="BR34" s="238"/>
      <c r="BS34" s="238"/>
      <c r="BT34" s="238"/>
      <c r="BU34" s="238"/>
      <c r="BV34" s="238"/>
      <c r="BW34" s="238"/>
      <c r="BX34" s="238"/>
      <c r="BY34" s="238"/>
      <c r="BZ34" s="238"/>
      <c r="CA34" s="238"/>
      <c r="CB34" s="238"/>
      <c r="CC34" s="238"/>
      <c r="CD34" s="238"/>
      <c r="CE34" s="238"/>
      <c r="CF34" s="238"/>
      <c r="CG34" s="238"/>
      <c r="CH34" s="238"/>
      <c r="CI34" s="238"/>
      <c r="CJ34" s="238"/>
      <c r="CK34" s="238"/>
      <c r="CL34" s="238"/>
      <c r="CM34" s="238"/>
      <c r="CN34" s="238"/>
      <c r="CO34" s="238"/>
      <c r="CP34" s="238"/>
      <c r="CQ34" s="238"/>
      <c r="CR34" s="238"/>
      <c r="CS34" s="238"/>
      <c r="CT34" s="238"/>
      <c r="CU34" s="238"/>
      <c r="CV34" s="238"/>
      <c r="CW34" s="238"/>
      <c r="CX34" s="238"/>
      <c r="CY34" s="238"/>
      <c r="CZ34" s="238"/>
      <c r="DA34" s="238"/>
      <c r="DB34" s="238"/>
      <c r="DC34" s="238"/>
      <c r="DD34" s="238"/>
      <c r="DE34" s="238"/>
      <c r="DF34" s="238"/>
      <c r="DG34" s="238"/>
      <c r="DH34" s="238"/>
      <c r="DI34" s="238"/>
      <c r="DJ34" s="238"/>
      <c r="DK34" s="238"/>
      <c r="DL34" s="238"/>
      <c r="DM34" s="238"/>
      <c r="DN34" s="238"/>
      <c r="DO34" s="238"/>
      <c r="DP34" s="238"/>
      <c r="DQ34" s="238"/>
      <c r="DR34" s="238"/>
      <c r="DS34" s="238"/>
      <c r="DT34" s="238"/>
      <c r="DU34" s="238"/>
      <c r="DV34" s="238"/>
      <c r="DW34" s="238"/>
      <c r="DX34" s="238"/>
      <c r="DY34" s="238"/>
      <c r="DZ34" s="238"/>
      <c r="EA34" s="238"/>
      <c r="EB34" s="238"/>
      <c r="EC34" s="238"/>
      <c r="ED34" s="238"/>
      <c r="EE34" s="238"/>
      <c r="EF34" s="238"/>
      <c r="EG34" s="238"/>
      <c r="EH34" s="238"/>
      <c r="EI34" s="238"/>
      <c r="EJ34" s="238"/>
      <c r="EK34" s="238"/>
      <c r="EL34" s="238"/>
      <c r="EM34" s="238"/>
      <c r="EN34" s="238"/>
      <c r="EO34" s="238"/>
      <c r="EP34" s="238"/>
      <c r="EQ34" s="238"/>
      <c r="ER34" s="238"/>
    </row>
    <row r="35" spans="1:148" s="217" customFormat="1" ht="19.5" customHeight="1" thickBot="1" x14ac:dyDescent="0.3">
      <c r="A35" s="419"/>
      <c r="B35" s="499" t="s">
        <v>127</v>
      </c>
      <c r="C35" s="499"/>
      <c r="D35" s="499"/>
      <c r="E35" s="384" t="s">
        <v>116</v>
      </c>
      <c r="F35" s="262">
        <f>F32</f>
        <v>0</v>
      </c>
      <c r="G35" s="235">
        <f t="shared" ref="G35:T35" si="54">G32</f>
        <v>0</v>
      </c>
      <c r="H35" s="235">
        <f t="shared" si="54"/>
        <v>0</v>
      </c>
      <c r="I35" s="235">
        <f t="shared" si="54"/>
        <v>0</v>
      </c>
      <c r="J35" s="263">
        <f t="shared" si="54"/>
        <v>0</v>
      </c>
      <c r="K35" s="262">
        <f t="shared" si="54"/>
        <v>0</v>
      </c>
      <c r="L35" s="235">
        <f t="shared" si="54"/>
        <v>0</v>
      </c>
      <c r="M35" s="235">
        <f t="shared" si="54"/>
        <v>0</v>
      </c>
      <c r="N35" s="235">
        <f t="shared" si="54"/>
        <v>0</v>
      </c>
      <c r="O35" s="263">
        <f t="shared" si="54"/>
        <v>0</v>
      </c>
      <c r="P35" s="262">
        <f t="shared" si="54"/>
        <v>0</v>
      </c>
      <c r="Q35" s="235">
        <f t="shared" si="54"/>
        <v>0</v>
      </c>
      <c r="R35" s="235">
        <f t="shared" si="54"/>
        <v>0</v>
      </c>
      <c r="S35" s="235">
        <f t="shared" si="54"/>
        <v>0</v>
      </c>
      <c r="T35" s="263">
        <f t="shared" si="54"/>
        <v>0</v>
      </c>
      <c r="U35" s="264">
        <v>0</v>
      </c>
      <c r="V35" s="265">
        <v>0</v>
      </c>
      <c r="W35" s="265">
        <v>0</v>
      </c>
      <c r="X35" s="265">
        <v>0</v>
      </c>
      <c r="Y35" s="266">
        <v>0</v>
      </c>
      <c r="Z35" s="267">
        <v>0</v>
      </c>
      <c r="AA35" s="265">
        <v>0</v>
      </c>
      <c r="AB35" s="265">
        <v>0</v>
      </c>
      <c r="AC35" s="265">
        <v>0</v>
      </c>
      <c r="AD35" s="268">
        <v>0</v>
      </c>
      <c r="AE35" s="216"/>
      <c r="AF35" s="216"/>
      <c r="AG35" s="383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CR35" s="216"/>
      <c r="CS35" s="216"/>
      <c r="CT35" s="216"/>
      <c r="CU35" s="216"/>
      <c r="CV35" s="216"/>
      <c r="CW35" s="216"/>
      <c r="CX35" s="216"/>
      <c r="CY35" s="216"/>
      <c r="CZ35" s="216"/>
      <c r="DA35" s="216"/>
      <c r="DB35" s="216"/>
      <c r="DC35" s="216"/>
      <c r="DD35" s="216"/>
      <c r="DE35" s="216"/>
      <c r="DF35" s="216"/>
      <c r="DG35" s="216"/>
      <c r="DH35" s="216"/>
      <c r="DI35" s="216"/>
      <c r="DJ35" s="216"/>
      <c r="DK35" s="216"/>
      <c r="DL35" s="216"/>
      <c r="DM35" s="216"/>
      <c r="DN35" s="216"/>
      <c r="DO35" s="216"/>
      <c r="DP35" s="216"/>
      <c r="DQ35" s="216"/>
      <c r="DR35" s="216"/>
      <c r="DS35" s="216"/>
      <c r="DT35" s="216"/>
      <c r="DU35" s="216"/>
      <c r="DV35" s="216"/>
      <c r="DW35" s="216"/>
      <c r="DX35" s="216"/>
      <c r="DY35" s="216"/>
      <c r="DZ35" s="216"/>
      <c r="EA35" s="216"/>
      <c r="EB35" s="216"/>
      <c r="EC35" s="216"/>
      <c r="ED35" s="216"/>
      <c r="EE35" s="216"/>
      <c r="EF35" s="216"/>
      <c r="EG35" s="216"/>
      <c r="EH35" s="216"/>
      <c r="EI35" s="216"/>
      <c r="EJ35" s="216"/>
      <c r="EK35" s="216"/>
      <c r="EL35" s="216"/>
      <c r="EM35" s="216"/>
      <c r="EN35" s="216"/>
      <c r="EO35" s="216"/>
      <c r="EP35" s="216"/>
      <c r="EQ35" s="216"/>
      <c r="ER35" s="216"/>
    </row>
    <row r="36" spans="1:148" s="42" customFormat="1" ht="67.5" customHeight="1" x14ac:dyDescent="0.25">
      <c r="A36" s="480" t="s">
        <v>128</v>
      </c>
      <c r="B36" s="202" t="s">
        <v>129</v>
      </c>
      <c r="C36" s="65"/>
      <c r="D36" s="453" t="s">
        <v>84</v>
      </c>
      <c r="E36" s="59"/>
      <c r="F36" s="71">
        <f>F37</f>
        <v>90150500</v>
      </c>
      <c r="G36" s="76">
        <f t="shared" ref="G36:T36" si="55">G37</f>
        <v>0</v>
      </c>
      <c r="H36" s="75">
        <f t="shared" si="55"/>
        <v>90150500</v>
      </c>
      <c r="I36" s="76">
        <f t="shared" si="55"/>
        <v>0</v>
      </c>
      <c r="J36" s="77">
        <f t="shared" si="55"/>
        <v>0</v>
      </c>
      <c r="K36" s="71">
        <f t="shared" si="55"/>
        <v>25556000</v>
      </c>
      <c r="L36" s="76">
        <f t="shared" si="55"/>
        <v>0</v>
      </c>
      <c r="M36" s="75">
        <f t="shared" si="55"/>
        <v>25556000</v>
      </c>
      <c r="N36" s="76">
        <f t="shared" si="55"/>
        <v>0</v>
      </c>
      <c r="O36" s="77">
        <f t="shared" si="55"/>
        <v>0</v>
      </c>
      <c r="P36" s="71">
        <f t="shared" si="55"/>
        <v>536721.21</v>
      </c>
      <c r="Q36" s="76">
        <f t="shared" si="55"/>
        <v>0</v>
      </c>
      <c r="R36" s="75">
        <f t="shared" si="55"/>
        <v>536721.21</v>
      </c>
      <c r="S36" s="76">
        <f t="shared" si="55"/>
        <v>0</v>
      </c>
      <c r="T36" s="77">
        <f t="shared" si="55"/>
        <v>0</v>
      </c>
      <c r="U36" s="150">
        <v>2.1</v>
      </c>
      <c r="V36" s="121">
        <v>0</v>
      </c>
      <c r="W36" s="123">
        <v>2.1</v>
      </c>
      <c r="X36" s="121">
        <v>0</v>
      </c>
      <c r="Y36" s="129">
        <v>0</v>
      </c>
      <c r="Z36" s="120">
        <f t="shared" si="4"/>
        <v>0.59536132356448379</v>
      </c>
      <c r="AA36" s="121">
        <v>0</v>
      </c>
      <c r="AB36" s="123">
        <f t="shared" si="4"/>
        <v>0.59536132356448379</v>
      </c>
      <c r="AC36" s="121">
        <v>0</v>
      </c>
      <c r="AD36" s="127">
        <v>0</v>
      </c>
      <c r="AE36" s="40"/>
      <c r="AF36" s="40"/>
      <c r="AG36" s="66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</row>
    <row r="37" spans="1:148" s="42" customFormat="1" ht="84" customHeight="1" thickBot="1" x14ac:dyDescent="0.3">
      <c r="A37" s="481"/>
      <c r="B37" s="213" t="s">
        <v>110</v>
      </c>
      <c r="C37" s="67" t="s">
        <v>130</v>
      </c>
      <c r="D37" s="454"/>
      <c r="E37" s="57" t="s">
        <v>116</v>
      </c>
      <c r="F37" s="96">
        <f t="shared" ref="F37" si="56">SUM(G37:J37)</f>
        <v>90150500</v>
      </c>
      <c r="G37" s="98">
        <v>0</v>
      </c>
      <c r="H37" s="114">
        <v>90150500</v>
      </c>
      <c r="I37" s="98">
        <v>0</v>
      </c>
      <c r="J37" s="101">
        <v>0</v>
      </c>
      <c r="K37" s="96">
        <f>L37+M37+N37+O37</f>
        <v>25556000</v>
      </c>
      <c r="L37" s="98">
        <v>0</v>
      </c>
      <c r="M37" s="114">
        <v>25556000</v>
      </c>
      <c r="N37" s="98">
        <v>0</v>
      </c>
      <c r="O37" s="101">
        <v>0</v>
      </c>
      <c r="P37" s="96">
        <f t="shared" ref="P37" si="57">SUM(Q37:T37)</f>
        <v>536721.21</v>
      </c>
      <c r="Q37" s="98">
        <v>0</v>
      </c>
      <c r="R37" s="114">
        <v>536721.21</v>
      </c>
      <c r="S37" s="98">
        <v>0</v>
      </c>
      <c r="T37" s="101">
        <v>0</v>
      </c>
      <c r="U37" s="130">
        <f>P37/K37*100</f>
        <v>2.1001769056190325</v>
      </c>
      <c r="V37" s="118">
        <v>0</v>
      </c>
      <c r="W37" s="97">
        <f>R37/M37*100</f>
        <v>2.1001769056190325</v>
      </c>
      <c r="X37" s="118">
        <v>0</v>
      </c>
      <c r="Y37" s="131">
        <v>0</v>
      </c>
      <c r="Z37" s="96">
        <f t="shared" si="4"/>
        <v>0.59536132356448379</v>
      </c>
      <c r="AA37" s="98">
        <v>0</v>
      </c>
      <c r="AB37" s="114">
        <f t="shared" si="4"/>
        <v>0.59536132356448379</v>
      </c>
      <c r="AC37" s="98">
        <v>0</v>
      </c>
      <c r="AD37" s="101">
        <v>0</v>
      </c>
      <c r="AE37" s="40"/>
      <c r="AF37" s="40"/>
      <c r="AG37" s="5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</row>
    <row r="38" spans="1:148" s="217" customFormat="1" ht="17.25" customHeight="1" thickBot="1" x14ac:dyDescent="0.3">
      <c r="A38" s="381"/>
      <c r="B38" s="504" t="s">
        <v>131</v>
      </c>
      <c r="C38" s="504"/>
      <c r="D38" s="504"/>
      <c r="E38" s="357" t="s">
        <v>116</v>
      </c>
      <c r="F38" s="208">
        <f t="shared" si="1"/>
        <v>90150500</v>
      </c>
      <c r="G38" s="235">
        <f t="shared" ref="G38:O38" si="58">G37</f>
        <v>0</v>
      </c>
      <c r="H38" s="70">
        <f t="shared" si="58"/>
        <v>90150500</v>
      </c>
      <c r="I38" s="235">
        <f t="shared" si="58"/>
        <v>0</v>
      </c>
      <c r="J38" s="263">
        <f t="shared" si="58"/>
        <v>0</v>
      </c>
      <c r="K38" s="208">
        <f t="shared" si="58"/>
        <v>25556000</v>
      </c>
      <c r="L38" s="235">
        <f t="shared" si="58"/>
        <v>0</v>
      </c>
      <c r="M38" s="70">
        <f t="shared" si="58"/>
        <v>25556000</v>
      </c>
      <c r="N38" s="235">
        <f t="shared" si="58"/>
        <v>0</v>
      </c>
      <c r="O38" s="263">
        <f t="shared" si="58"/>
        <v>0</v>
      </c>
      <c r="P38" s="208">
        <f t="shared" si="2"/>
        <v>536721.21</v>
      </c>
      <c r="Q38" s="235">
        <f t="shared" ref="Q38:T38" si="59">Q37</f>
        <v>0</v>
      </c>
      <c r="R38" s="70">
        <f t="shared" si="59"/>
        <v>536721.21</v>
      </c>
      <c r="S38" s="235">
        <f t="shared" si="59"/>
        <v>0</v>
      </c>
      <c r="T38" s="263">
        <f t="shared" si="59"/>
        <v>0</v>
      </c>
      <c r="U38" s="269">
        <f>P38/K38*100</f>
        <v>2.1001769056190325</v>
      </c>
      <c r="V38" s="235">
        <v>0</v>
      </c>
      <c r="W38" s="70">
        <f>R38/M38*100</f>
        <v>2.1001769056190325</v>
      </c>
      <c r="X38" s="235">
        <v>0</v>
      </c>
      <c r="Y38" s="270">
        <v>0</v>
      </c>
      <c r="Z38" s="208">
        <f t="shared" si="4"/>
        <v>0.59536132356448379</v>
      </c>
      <c r="AA38" s="70">
        <v>0</v>
      </c>
      <c r="AB38" s="70">
        <f t="shared" si="4"/>
        <v>0.59536132356448379</v>
      </c>
      <c r="AC38" s="70">
        <v>0</v>
      </c>
      <c r="AD38" s="209">
        <v>0</v>
      </c>
      <c r="AE38" s="216"/>
      <c r="AF38" s="216"/>
      <c r="AG38" s="383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6"/>
      <c r="CH38" s="216"/>
      <c r="CI38" s="216"/>
      <c r="CJ38" s="216"/>
      <c r="CK38" s="216"/>
      <c r="CL38" s="216"/>
      <c r="CM38" s="216"/>
      <c r="CN38" s="216"/>
      <c r="CO38" s="216"/>
      <c r="CP38" s="216"/>
      <c r="CQ38" s="216"/>
      <c r="CR38" s="216"/>
      <c r="CS38" s="216"/>
      <c r="CT38" s="216"/>
      <c r="CU38" s="216"/>
      <c r="CV38" s="216"/>
      <c r="CW38" s="216"/>
      <c r="CX38" s="216"/>
      <c r="CY38" s="216"/>
      <c r="CZ38" s="216"/>
      <c r="DA38" s="216"/>
      <c r="DB38" s="216"/>
      <c r="DC38" s="216"/>
      <c r="DD38" s="216"/>
      <c r="DE38" s="216"/>
      <c r="DF38" s="216"/>
      <c r="DG38" s="216"/>
      <c r="DH38" s="216"/>
      <c r="DI38" s="216"/>
      <c r="DJ38" s="216"/>
      <c r="DK38" s="216"/>
      <c r="DL38" s="216"/>
      <c r="DM38" s="216"/>
      <c r="DN38" s="216"/>
      <c r="DO38" s="216"/>
      <c r="DP38" s="216"/>
      <c r="DQ38" s="216"/>
      <c r="DR38" s="216"/>
      <c r="DS38" s="216"/>
      <c r="DT38" s="216"/>
      <c r="DU38" s="216"/>
      <c r="DV38" s="216"/>
      <c r="DW38" s="216"/>
      <c r="DX38" s="216"/>
      <c r="DY38" s="216"/>
      <c r="DZ38" s="216"/>
      <c r="EA38" s="216"/>
      <c r="EB38" s="216"/>
      <c r="EC38" s="216"/>
      <c r="ED38" s="216"/>
      <c r="EE38" s="216"/>
      <c r="EF38" s="216"/>
      <c r="EG38" s="216"/>
      <c r="EH38" s="216"/>
      <c r="EI38" s="216"/>
      <c r="EJ38" s="216"/>
      <c r="EK38" s="216"/>
      <c r="EL38" s="216"/>
      <c r="EM38" s="216"/>
      <c r="EN38" s="216"/>
      <c r="EO38" s="216"/>
      <c r="EP38" s="216"/>
      <c r="EQ38" s="216"/>
      <c r="ER38" s="216"/>
    </row>
    <row r="39" spans="1:148" s="42" customFormat="1" ht="67.5" customHeight="1" x14ac:dyDescent="0.25">
      <c r="A39" s="449" t="s">
        <v>132</v>
      </c>
      <c r="B39" s="202" t="s">
        <v>133</v>
      </c>
      <c r="C39" s="65"/>
      <c r="D39" s="451" t="s">
        <v>84</v>
      </c>
      <c r="E39" s="59"/>
      <c r="F39" s="120">
        <f t="shared" si="1"/>
        <v>108819200</v>
      </c>
      <c r="G39" s="123">
        <v>58446900</v>
      </c>
      <c r="H39" s="123">
        <v>47820200</v>
      </c>
      <c r="I39" s="121">
        <v>0</v>
      </c>
      <c r="J39" s="122">
        <v>2552100</v>
      </c>
      <c r="K39" s="120">
        <f>L39+M39+N39+O39</f>
        <v>21752000</v>
      </c>
      <c r="L39" s="123">
        <v>11675000</v>
      </c>
      <c r="M39" s="123">
        <v>9565000</v>
      </c>
      <c r="N39" s="121">
        <v>0</v>
      </c>
      <c r="O39" s="122">
        <v>512000</v>
      </c>
      <c r="P39" s="120">
        <f t="shared" si="2"/>
        <v>14606</v>
      </c>
      <c r="Q39" s="123">
        <v>7844.9</v>
      </c>
      <c r="R39" s="123">
        <v>6418.55</v>
      </c>
      <c r="S39" s="121">
        <v>0</v>
      </c>
      <c r="T39" s="122">
        <v>342.55</v>
      </c>
      <c r="U39" s="128">
        <v>7.0000000000000007E-2</v>
      </c>
      <c r="V39" s="121">
        <v>7.0000000000000007E-2</v>
      </c>
      <c r="W39" s="121">
        <v>7.0000000000000007E-2</v>
      </c>
      <c r="X39" s="121">
        <v>0</v>
      </c>
      <c r="Y39" s="129">
        <v>7.0000000000000007E-2</v>
      </c>
      <c r="Z39" s="120">
        <f t="shared" si="4"/>
        <v>1.3422263718167383E-2</v>
      </c>
      <c r="AA39" s="123">
        <f t="shared" si="4"/>
        <v>1.3422268760190873E-2</v>
      </c>
      <c r="AB39" s="123">
        <f t="shared" si="4"/>
        <v>1.3422256703234199E-2</v>
      </c>
      <c r="AC39" s="121">
        <v>0</v>
      </c>
      <c r="AD39" s="122">
        <f t="shared" si="4"/>
        <v>1.3422279691234669E-2</v>
      </c>
      <c r="AE39" s="40"/>
      <c r="AF39" s="40"/>
      <c r="AG39" s="66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</row>
    <row r="40" spans="1:148" s="42" customFormat="1" ht="99.75" customHeight="1" thickBot="1" x14ac:dyDescent="0.3">
      <c r="A40" s="450"/>
      <c r="B40" s="214" t="s">
        <v>111</v>
      </c>
      <c r="C40" s="69"/>
      <c r="D40" s="452"/>
      <c r="E40" s="68"/>
      <c r="F40" s="134">
        <f t="shared" ref="F40" si="60">SUM(G40:J40)</f>
        <v>108819200</v>
      </c>
      <c r="G40" s="135">
        <v>58446900</v>
      </c>
      <c r="H40" s="135">
        <v>47820200</v>
      </c>
      <c r="I40" s="136">
        <v>0</v>
      </c>
      <c r="J40" s="137">
        <v>2552100</v>
      </c>
      <c r="K40" s="134">
        <f>L40+M40+N40+O40</f>
        <v>21752000</v>
      </c>
      <c r="L40" s="135">
        <v>11675000</v>
      </c>
      <c r="M40" s="135">
        <v>9565000</v>
      </c>
      <c r="N40" s="136">
        <v>0</v>
      </c>
      <c r="O40" s="137">
        <v>512000</v>
      </c>
      <c r="P40" s="134">
        <f t="shared" ref="P40" si="61">SUM(Q40:T40)</f>
        <v>14606</v>
      </c>
      <c r="Q40" s="135">
        <v>7844.9</v>
      </c>
      <c r="R40" s="135">
        <v>6418.55</v>
      </c>
      <c r="S40" s="136">
        <v>0</v>
      </c>
      <c r="T40" s="137">
        <v>342.55</v>
      </c>
      <c r="U40" s="138">
        <v>7.0000000000000007E-2</v>
      </c>
      <c r="V40" s="136">
        <v>7.0000000000000007E-2</v>
      </c>
      <c r="W40" s="136">
        <v>7.0000000000000007E-2</v>
      </c>
      <c r="X40" s="136">
        <v>0</v>
      </c>
      <c r="Y40" s="139">
        <v>7.0000000000000007E-2</v>
      </c>
      <c r="Z40" s="134">
        <f t="shared" ref="Z40" si="62">P40/F40*100</f>
        <v>1.3422263718167383E-2</v>
      </c>
      <c r="AA40" s="135">
        <f t="shared" ref="AA40" si="63">Q40/G40*100</f>
        <v>1.3422268760190873E-2</v>
      </c>
      <c r="AB40" s="135">
        <f t="shared" ref="AB40" si="64">R40/H40*100</f>
        <v>1.3422256703234199E-2</v>
      </c>
      <c r="AC40" s="136">
        <v>0</v>
      </c>
      <c r="AD40" s="137">
        <f t="shared" ref="AD40" si="65">T40/J40*100</f>
        <v>1.3422279691234669E-2</v>
      </c>
      <c r="AE40" s="40"/>
      <c r="AF40" s="40"/>
      <c r="AG40" s="66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</row>
    <row r="41" spans="1:148" s="217" customFormat="1" ht="18.75" customHeight="1" thickBot="1" x14ac:dyDescent="0.3">
      <c r="A41" s="386"/>
      <c r="B41" s="448" t="s">
        <v>199</v>
      </c>
      <c r="C41" s="448"/>
      <c r="D41" s="448"/>
      <c r="E41" s="389"/>
      <c r="F41" s="271">
        <f>F39</f>
        <v>108819200</v>
      </c>
      <c r="G41" s="272">
        <f t="shared" ref="G41:AD41" si="66">G39</f>
        <v>58446900</v>
      </c>
      <c r="H41" s="272">
        <f t="shared" si="66"/>
        <v>47820200</v>
      </c>
      <c r="I41" s="273">
        <f t="shared" si="66"/>
        <v>0</v>
      </c>
      <c r="J41" s="274">
        <f t="shared" si="66"/>
        <v>2552100</v>
      </c>
      <c r="K41" s="271">
        <f t="shared" si="66"/>
        <v>21752000</v>
      </c>
      <c r="L41" s="272">
        <f t="shared" si="66"/>
        <v>11675000</v>
      </c>
      <c r="M41" s="272">
        <f t="shared" si="66"/>
        <v>9565000</v>
      </c>
      <c r="N41" s="272">
        <f t="shared" si="66"/>
        <v>0</v>
      </c>
      <c r="O41" s="274">
        <f t="shared" si="66"/>
        <v>512000</v>
      </c>
      <c r="P41" s="271">
        <f t="shared" si="66"/>
        <v>14606</v>
      </c>
      <c r="Q41" s="272">
        <f>Q39</f>
        <v>7844.9</v>
      </c>
      <c r="R41" s="272">
        <f t="shared" si="66"/>
        <v>6418.55</v>
      </c>
      <c r="S41" s="273">
        <f t="shared" si="66"/>
        <v>0</v>
      </c>
      <c r="T41" s="274">
        <f t="shared" si="66"/>
        <v>342.55</v>
      </c>
      <c r="U41" s="275">
        <f t="shared" si="66"/>
        <v>7.0000000000000007E-2</v>
      </c>
      <c r="V41" s="272">
        <f t="shared" si="66"/>
        <v>7.0000000000000007E-2</v>
      </c>
      <c r="W41" s="272">
        <f t="shared" si="66"/>
        <v>7.0000000000000007E-2</v>
      </c>
      <c r="X41" s="273">
        <f t="shared" si="66"/>
        <v>0</v>
      </c>
      <c r="Y41" s="276">
        <f t="shared" si="66"/>
        <v>7.0000000000000007E-2</v>
      </c>
      <c r="Z41" s="271">
        <f t="shared" si="66"/>
        <v>1.3422263718167383E-2</v>
      </c>
      <c r="AA41" s="272">
        <f t="shared" si="66"/>
        <v>1.3422268760190873E-2</v>
      </c>
      <c r="AB41" s="272">
        <f t="shared" si="66"/>
        <v>1.3422256703234199E-2</v>
      </c>
      <c r="AC41" s="272">
        <f t="shared" si="66"/>
        <v>0</v>
      </c>
      <c r="AD41" s="274">
        <f t="shared" si="66"/>
        <v>1.3422279691234669E-2</v>
      </c>
      <c r="AE41" s="216"/>
      <c r="AF41" s="216"/>
      <c r="AG41" s="383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16"/>
      <c r="BW41" s="216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216"/>
      <c r="CP41" s="216"/>
      <c r="CQ41" s="216"/>
      <c r="CR41" s="216"/>
      <c r="CS41" s="216"/>
      <c r="CT41" s="216"/>
      <c r="CU41" s="216"/>
      <c r="CV41" s="216"/>
      <c r="CW41" s="216"/>
      <c r="CX41" s="216"/>
      <c r="CY41" s="216"/>
      <c r="CZ41" s="216"/>
      <c r="DA41" s="216"/>
      <c r="DB41" s="216"/>
      <c r="DC41" s="216"/>
      <c r="DD41" s="216"/>
      <c r="DE41" s="216"/>
      <c r="DF41" s="216"/>
      <c r="DG41" s="216"/>
      <c r="DH41" s="216"/>
      <c r="DI41" s="216"/>
      <c r="DJ41" s="216"/>
      <c r="DK41" s="216"/>
      <c r="DL41" s="216"/>
      <c r="DM41" s="216"/>
      <c r="DN41" s="216"/>
      <c r="DO41" s="216"/>
      <c r="DP41" s="216"/>
      <c r="DQ41" s="216"/>
      <c r="DR41" s="216"/>
      <c r="DS41" s="216"/>
      <c r="DT41" s="216"/>
      <c r="DU41" s="216"/>
      <c r="DV41" s="216"/>
      <c r="DW41" s="216"/>
      <c r="DX41" s="216"/>
      <c r="DY41" s="216"/>
      <c r="DZ41" s="216"/>
      <c r="EA41" s="216"/>
      <c r="EB41" s="216"/>
      <c r="EC41" s="216"/>
      <c r="ED41" s="216"/>
      <c r="EE41" s="216"/>
      <c r="EF41" s="216"/>
      <c r="EG41" s="216"/>
      <c r="EH41" s="216"/>
      <c r="EI41" s="216"/>
      <c r="EJ41" s="216"/>
      <c r="EK41" s="216"/>
      <c r="EL41" s="216"/>
      <c r="EM41" s="216"/>
      <c r="EN41" s="216"/>
      <c r="EO41" s="216"/>
      <c r="EP41" s="216"/>
      <c r="EQ41" s="216"/>
      <c r="ER41" s="216"/>
    </row>
    <row r="42" spans="1:148" s="42" customFormat="1" ht="34.5" customHeight="1" x14ac:dyDescent="0.25">
      <c r="A42" s="124" t="s">
        <v>134</v>
      </c>
      <c r="B42" s="202" t="s">
        <v>135</v>
      </c>
      <c r="C42" s="151"/>
      <c r="D42" s="278" t="s">
        <v>84</v>
      </c>
      <c r="E42" s="59"/>
      <c r="F42" s="167">
        <f t="shared" si="1"/>
        <v>0</v>
      </c>
      <c r="G42" s="121">
        <v>0</v>
      </c>
      <c r="H42" s="121">
        <v>0</v>
      </c>
      <c r="I42" s="121">
        <v>0</v>
      </c>
      <c r="J42" s="127">
        <v>0</v>
      </c>
      <c r="K42" s="167">
        <f t="shared" ref="K42" si="67">SUM(L42:O42)</f>
        <v>0</v>
      </c>
      <c r="L42" s="121">
        <v>0</v>
      </c>
      <c r="M42" s="121">
        <v>0</v>
      </c>
      <c r="N42" s="121">
        <v>0</v>
      </c>
      <c r="O42" s="127">
        <v>0</v>
      </c>
      <c r="P42" s="167">
        <f t="shared" ref="P42" si="68">SUM(Q42:T42)</f>
        <v>0</v>
      </c>
      <c r="Q42" s="121">
        <v>0</v>
      </c>
      <c r="R42" s="121">
        <v>0</v>
      </c>
      <c r="S42" s="121">
        <v>0</v>
      </c>
      <c r="T42" s="127">
        <v>0</v>
      </c>
      <c r="U42" s="167">
        <v>0</v>
      </c>
      <c r="V42" s="121">
        <v>0</v>
      </c>
      <c r="W42" s="121">
        <v>0</v>
      </c>
      <c r="X42" s="121">
        <v>0</v>
      </c>
      <c r="Y42" s="129">
        <v>0</v>
      </c>
      <c r="Z42" s="167">
        <v>0</v>
      </c>
      <c r="AA42" s="121">
        <v>0</v>
      </c>
      <c r="AB42" s="121">
        <v>0</v>
      </c>
      <c r="AC42" s="121">
        <v>0</v>
      </c>
      <c r="AD42" s="127">
        <v>0</v>
      </c>
      <c r="AE42" s="40"/>
      <c r="AF42" s="40"/>
      <c r="AG42" s="66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</row>
    <row r="43" spans="1:148" s="42" customFormat="1" ht="75.75" customHeight="1" x14ac:dyDescent="0.25">
      <c r="A43" s="387"/>
      <c r="B43" s="279" t="s">
        <v>136</v>
      </c>
      <c r="C43" s="280" t="s">
        <v>137</v>
      </c>
      <c r="D43" s="281"/>
      <c r="E43" s="45"/>
      <c r="F43" s="87">
        <f>G43+H43+I43+J43</f>
        <v>0</v>
      </c>
      <c r="G43" s="85">
        <v>0</v>
      </c>
      <c r="H43" s="85">
        <v>0</v>
      </c>
      <c r="I43" s="85">
        <v>0</v>
      </c>
      <c r="J43" s="86">
        <v>0</v>
      </c>
      <c r="K43" s="87">
        <f>L43+M43+N43+O43</f>
        <v>0</v>
      </c>
      <c r="L43" s="85">
        <v>0</v>
      </c>
      <c r="M43" s="85">
        <v>0</v>
      </c>
      <c r="N43" s="85">
        <v>0</v>
      </c>
      <c r="O43" s="86">
        <v>0</v>
      </c>
      <c r="P43" s="87">
        <f>Q43+R43+S43+T43</f>
        <v>0</v>
      </c>
      <c r="Q43" s="85">
        <v>0</v>
      </c>
      <c r="R43" s="85">
        <v>0</v>
      </c>
      <c r="S43" s="85">
        <v>0</v>
      </c>
      <c r="T43" s="86">
        <v>0</v>
      </c>
      <c r="U43" s="87">
        <v>0</v>
      </c>
      <c r="V43" s="85">
        <v>0</v>
      </c>
      <c r="W43" s="85">
        <v>0</v>
      </c>
      <c r="X43" s="85">
        <v>0</v>
      </c>
      <c r="Y43" s="282">
        <v>0</v>
      </c>
      <c r="Z43" s="87">
        <v>0</v>
      </c>
      <c r="AA43" s="85">
        <v>0</v>
      </c>
      <c r="AB43" s="85">
        <v>0</v>
      </c>
      <c r="AC43" s="85">
        <v>0</v>
      </c>
      <c r="AD43" s="86">
        <v>0</v>
      </c>
      <c r="AE43" s="40"/>
      <c r="AF43" s="40"/>
      <c r="AG43" s="283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</row>
    <row r="44" spans="1:148" s="335" customFormat="1" ht="19.5" customHeight="1" thickBot="1" x14ac:dyDescent="0.3">
      <c r="A44" s="388"/>
      <c r="B44" s="500" t="s">
        <v>138</v>
      </c>
      <c r="C44" s="500"/>
      <c r="D44" s="505"/>
      <c r="E44" s="332"/>
      <c r="F44" s="267">
        <f>F43</f>
        <v>0</v>
      </c>
      <c r="G44" s="265">
        <f t="shared" ref="G44:T44" si="69">G43</f>
        <v>0</v>
      </c>
      <c r="H44" s="265">
        <f t="shared" si="69"/>
        <v>0</v>
      </c>
      <c r="I44" s="265">
        <f t="shared" si="69"/>
        <v>0</v>
      </c>
      <c r="J44" s="268">
        <f t="shared" si="69"/>
        <v>0</v>
      </c>
      <c r="K44" s="358">
        <f t="shared" si="69"/>
        <v>0</v>
      </c>
      <c r="L44" s="287">
        <f t="shared" si="69"/>
        <v>0</v>
      </c>
      <c r="M44" s="287">
        <f t="shared" si="69"/>
        <v>0</v>
      </c>
      <c r="N44" s="287">
        <f t="shared" si="69"/>
        <v>0</v>
      </c>
      <c r="O44" s="359">
        <f t="shared" si="69"/>
        <v>0</v>
      </c>
      <c r="P44" s="358">
        <f t="shared" si="69"/>
        <v>0</v>
      </c>
      <c r="Q44" s="287">
        <f t="shared" si="69"/>
        <v>0</v>
      </c>
      <c r="R44" s="287">
        <f t="shared" si="69"/>
        <v>0</v>
      </c>
      <c r="S44" s="287">
        <f t="shared" si="69"/>
        <v>0</v>
      </c>
      <c r="T44" s="359">
        <f t="shared" si="69"/>
        <v>0</v>
      </c>
      <c r="U44" s="358">
        <v>0</v>
      </c>
      <c r="V44" s="287">
        <v>0</v>
      </c>
      <c r="W44" s="287">
        <v>0</v>
      </c>
      <c r="X44" s="287">
        <v>0</v>
      </c>
      <c r="Y44" s="379">
        <v>0</v>
      </c>
      <c r="Z44" s="358">
        <v>0</v>
      </c>
      <c r="AA44" s="287">
        <v>0</v>
      </c>
      <c r="AB44" s="287">
        <v>0</v>
      </c>
      <c r="AC44" s="287">
        <v>0</v>
      </c>
      <c r="AD44" s="359">
        <v>0</v>
      </c>
      <c r="AE44" s="334"/>
      <c r="AF44" s="334"/>
      <c r="AG44" s="383"/>
      <c r="AH44" s="334"/>
      <c r="AI44" s="334"/>
      <c r="AJ44" s="334"/>
      <c r="AK44" s="334"/>
      <c r="AL44" s="334"/>
      <c r="AM44" s="334"/>
      <c r="AN44" s="334"/>
      <c r="AO44" s="334"/>
      <c r="AP44" s="334"/>
      <c r="AQ44" s="334"/>
      <c r="AR44" s="334"/>
      <c r="AS44" s="334"/>
      <c r="AT44" s="334"/>
      <c r="AU44" s="334"/>
      <c r="AV44" s="334"/>
      <c r="AW44" s="334"/>
      <c r="AX44" s="334"/>
      <c r="AY44" s="334"/>
      <c r="AZ44" s="334"/>
      <c r="BA44" s="334"/>
      <c r="BB44" s="334"/>
      <c r="BC44" s="334"/>
      <c r="BD44" s="334"/>
      <c r="BE44" s="334"/>
      <c r="BF44" s="334"/>
      <c r="BG44" s="334"/>
      <c r="BH44" s="334"/>
      <c r="BI44" s="334"/>
      <c r="BJ44" s="334"/>
      <c r="BK44" s="334"/>
      <c r="BL44" s="334"/>
      <c r="BM44" s="334"/>
      <c r="BN44" s="334"/>
      <c r="BO44" s="334"/>
      <c r="BP44" s="334"/>
      <c r="BQ44" s="334"/>
      <c r="BR44" s="334"/>
      <c r="BS44" s="334"/>
      <c r="BT44" s="334"/>
      <c r="BU44" s="334"/>
      <c r="BV44" s="334"/>
      <c r="BW44" s="334"/>
      <c r="BX44" s="334"/>
      <c r="BY44" s="334"/>
      <c r="BZ44" s="334"/>
      <c r="CA44" s="334"/>
      <c r="CB44" s="334"/>
      <c r="CC44" s="334"/>
      <c r="CD44" s="334"/>
      <c r="CE44" s="334"/>
      <c r="CF44" s="334"/>
      <c r="CG44" s="334"/>
      <c r="CH44" s="334"/>
      <c r="CI44" s="334"/>
      <c r="CJ44" s="334"/>
      <c r="CK44" s="334"/>
      <c r="CL44" s="334"/>
      <c r="CM44" s="334"/>
      <c r="CN44" s="334"/>
      <c r="CO44" s="334"/>
      <c r="CP44" s="334"/>
      <c r="CQ44" s="334"/>
      <c r="CR44" s="334"/>
      <c r="CS44" s="334"/>
      <c r="CT44" s="334"/>
      <c r="CU44" s="334"/>
      <c r="CV44" s="334"/>
      <c r="CW44" s="334"/>
      <c r="CX44" s="334"/>
      <c r="CY44" s="334"/>
      <c r="CZ44" s="334"/>
      <c r="DA44" s="334"/>
      <c r="DB44" s="334"/>
      <c r="DC44" s="334"/>
      <c r="DD44" s="334"/>
      <c r="DE44" s="334"/>
      <c r="DF44" s="334"/>
      <c r="DG44" s="334"/>
      <c r="DH44" s="334"/>
      <c r="DI44" s="334"/>
      <c r="DJ44" s="334"/>
      <c r="DK44" s="334"/>
      <c r="DL44" s="334"/>
      <c r="DM44" s="334"/>
      <c r="DN44" s="334"/>
      <c r="DO44" s="334"/>
      <c r="DP44" s="334"/>
      <c r="DQ44" s="334"/>
      <c r="DR44" s="334"/>
      <c r="DS44" s="334"/>
      <c r="DT44" s="334"/>
      <c r="DU44" s="334"/>
      <c r="DV44" s="334"/>
      <c r="DW44" s="334"/>
      <c r="DX44" s="334"/>
      <c r="DY44" s="334"/>
      <c r="DZ44" s="334"/>
      <c r="EA44" s="334"/>
      <c r="EB44" s="334"/>
      <c r="EC44" s="334"/>
      <c r="ED44" s="334"/>
      <c r="EE44" s="334"/>
      <c r="EF44" s="334"/>
      <c r="EG44" s="334"/>
      <c r="EH44" s="334"/>
      <c r="EI44" s="334"/>
      <c r="EJ44" s="334"/>
      <c r="EK44" s="334"/>
      <c r="EL44" s="334"/>
      <c r="EM44" s="334"/>
      <c r="EN44" s="334"/>
      <c r="EO44" s="334"/>
      <c r="EP44" s="334"/>
      <c r="EQ44" s="334"/>
      <c r="ER44" s="334"/>
    </row>
    <row r="45" spans="1:148" s="335" customFormat="1" ht="17.25" customHeight="1" thickBot="1" x14ac:dyDescent="0.3">
      <c r="A45" s="394"/>
      <c r="B45" s="395" t="s">
        <v>139</v>
      </c>
      <c r="C45" s="382"/>
      <c r="D45" s="233"/>
      <c r="E45" s="357"/>
      <c r="F45" s="208">
        <f t="shared" ref="F45:T45" si="70">F21+F28+F31+F35+F38+F41+F44</f>
        <v>4800851377.3299999</v>
      </c>
      <c r="G45" s="70">
        <f t="shared" si="70"/>
        <v>3701033100</v>
      </c>
      <c r="H45" s="70">
        <f t="shared" si="70"/>
        <v>137970700</v>
      </c>
      <c r="I45" s="70">
        <f t="shared" si="70"/>
        <v>233866587.33000001</v>
      </c>
      <c r="J45" s="209">
        <f t="shared" si="70"/>
        <v>727980990</v>
      </c>
      <c r="K45" s="208">
        <f t="shared" si="70"/>
        <v>972542084.5</v>
      </c>
      <c r="L45" s="70">
        <f t="shared" si="70"/>
        <v>769178579.5</v>
      </c>
      <c r="M45" s="70">
        <f t="shared" si="70"/>
        <v>35121000</v>
      </c>
      <c r="N45" s="70">
        <f t="shared" si="70"/>
        <v>0</v>
      </c>
      <c r="O45" s="209">
        <f t="shared" si="70"/>
        <v>168242505</v>
      </c>
      <c r="P45" s="208">
        <f t="shared" si="70"/>
        <v>84408302.919999987</v>
      </c>
      <c r="Q45" s="70">
        <f t="shared" si="70"/>
        <v>56996109.979999997</v>
      </c>
      <c r="R45" s="70">
        <f t="shared" si="70"/>
        <v>543139.76</v>
      </c>
      <c r="S45" s="235">
        <f t="shared" si="70"/>
        <v>0</v>
      </c>
      <c r="T45" s="209">
        <f t="shared" si="70"/>
        <v>26869053.18</v>
      </c>
      <c r="U45" s="208">
        <f>P45/K45*100</f>
        <v>8.6791414238280176</v>
      </c>
      <c r="V45" s="70">
        <f>Q45/L45*100</f>
        <v>7.4099970408757336</v>
      </c>
      <c r="W45" s="70">
        <f>R45/M45*100</f>
        <v>1.5464814783178156</v>
      </c>
      <c r="X45" s="235">
        <v>0</v>
      </c>
      <c r="Y45" s="289">
        <f>T45/O45*100</f>
        <v>15.970431003746647</v>
      </c>
      <c r="Z45" s="208">
        <f>P45/F45*100</f>
        <v>1.7581944593949037</v>
      </c>
      <c r="AA45" s="70">
        <f>Q45/G45*100</f>
        <v>1.5400054103812255</v>
      </c>
      <c r="AB45" s="70">
        <f>R45/H45*100</f>
        <v>0.39366311832874662</v>
      </c>
      <c r="AC45" s="235">
        <v>0</v>
      </c>
      <c r="AD45" s="209">
        <f>T45/J45*100</f>
        <v>3.6909003873851152</v>
      </c>
      <c r="AE45" s="334"/>
      <c r="AF45" s="334"/>
      <c r="AG45" s="383"/>
      <c r="AH45" s="334"/>
      <c r="AI45" s="393"/>
      <c r="AJ45" s="393"/>
      <c r="AK45" s="393"/>
      <c r="AL45" s="393"/>
      <c r="AM45" s="393"/>
      <c r="AN45" s="393">
        <f>K45-F32-K17</f>
        <v>972542084.5</v>
      </c>
      <c r="AO45" s="393">
        <f>L45-L32-L17</f>
        <v>769178579.5</v>
      </c>
      <c r="AP45" s="393">
        <f>M45-M32-M17</f>
        <v>35121000</v>
      </c>
      <c r="AQ45" s="393">
        <f>N45-N32-N17</f>
        <v>0</v>
      </c>
      <c r="AR45" s="393">
        <f>O45-O32-O17</f>
        <v>168242505</v>
      </c>
      <c r="AS45" s="393">
        <f>P45-P32-P17</f>
        <v>84408302.919999987</v>
      </c>
      <c r="AT45" s="334"/>
      <c r="AU45" s="334"/>
      <c r="AV45" s="334"/>
      <c r="AW45" s="334"/>
      <c r="AX45" s="334"/>
      <c r="AY45" s="334"/>
      <c r="AZ45" s="334"/>
      <c r="BA45" s="334"/>
      <c r="BB45" s="334"/>
      <c r="BC45" s="334"/>
      <c r="BD45" s="334"/>
      <c r="BE45" s="334"/>
      <c r="BF45" s="334"/>
      <c r="BG45" s="334"/>
      <c r="BH45" s="334"/>
      <c r="BI45" s="334"/>
      <c r="BJ45" s="334"/>
      <c r="BK45" s="334"/>
      <c r="BL45" s="334"/>
      <c r="BM45" s="334"/>
      <c r="BN45" s="334"/>
      <c r="BO45" s="334"/>
      <c r="BP45" s="334"/>
      <c r="BQ45" s="334"/>
      <c r="BR45" s="334"/>
      <c r="BS45" s="334"/>
      <c r="BT45" s="334"/>
      <c r="BU45" s="334"/>
      <c r="BV45" s="334"/>
      <c r="BW45" s="334"/>
      <c r="BX45" s="334"/>
      <c r="BY45" s="334"/>
      <c r="BZ45" s="334"/>
      <c r="CA45" s="334"/>
      <c r="CB45" s="334"/>
      <c r="CC45" s="334"/>
      <c r="CD45" s="334"/>
      <c r="CE45" s="334"/>
      <c r="CF45" s="334"/>
      <c r="CG45" s="334"/>
      <c r="CH45" s="334"/>
      <c r="CI45" s="334"/>
      <c r="CJ45" s="334"/>
      <c r="CK45" s="334"/>
      <c r="CL45" s="334"/>
      <c r="CM45" s="334"/>
      <c r="CN45" s="334"/>
      <c r="CO45" s="334"/>
      <c r="CP45" s="334"/>
      <c r="CQ45" s="334"/>
      <c r="CR45" s="334"/>
      <c r="CS45" s="334"/>
      <c r="CT45" s="334"/>
      <c r="CU45" s="334"/>
      <c r="CV45" s="334"/>
      <c r="CW45" s="334"/>
      <c r="CX45" s="334"/>
      <c r="CY45" s="334"/>
      <c r="CZ45" s="334"/>
      <c r="DA45" s="334"/>
      <c r="DB45" s="334"/>
      <c r="DC45" s="334"/>
      <c r="DD45" s="334"/>
      <c r="DE45" s="334"/>
      <c r="DF45" s="334"/>
      <c r="DG45" s="334"/>
      <c r="DH45" s="334"/>
      <c r="DI45" s="334"/>
      <c r="DJ45" s="334"/>
      <c r="DK45" s="334"/>
      <c r="DL45" s="334"/>
      <c r="DM45" s="334"/>
      <c r="DN45" s="334"/>
      <c r="DO45" s="334"/>
      <c r="DP45" s="334"/>
      <c r="DQ45" s="334"/>
      <c r="DR45" s="334"/>
      <c r="DS45" s="334"/>
      <c r="DT45" s="334"/>
      <c r="DU45" s="334"/>
      <c r="DV45" s="334"/>
      <c r="DW45" s="334"/>
      <c r="DX45" s="334"/>
      <c r="DY45" s="334"/>
      <c r="DZ45" s="334"/>
      <c r="EA45" s="334"/>
      <c r="EB45" s="334"/>
      <c r="EC45" s="334"/>
      <c r="ED45" s="334"/>
      <c r="EE45" s="334"/>
      <c r="EF45" s="334"/>
      <c r="EG45" s="334"/>
      <c r="EH45" s="334"/>
      <c r="EI45" s="334"/>
      <c r="EJ45" s="334"/>
      <c r="EK45" s="334"/>
      <c r="EL45" s="334"/>
      <c r="EM45" s="334"/>
      <c r="EN45" s="334"/>
      <c r="EO45" s="334"/>
      <c r="EP45" s="334"/>
      <c r="EQ45" s="334"/>
      <c r="ER45" s="334"/>
    </row>
    <row r="46" spans="1:148" s="145" customFormat="1" ht="20.25" customHeight="1" thickBot="1" x14ac:dyDescent="0.3">
      <c r="A46" s="477" t="s">
        <v>140</v>
      </c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478"/>
      <c r="Q46" s="478"/>
      <c r="R46" s="478"/>
      <c r="S46" s="478"/>
      <c r="T46" s="478"/>
      <c r="U46" s="478"/>
      <c r="V46" s="478"/>
      <c r="W46" s="478"/>
      <c r="X46" s="478"/>
      <c r="Y46" s="478"/>
      <c r="Z46" s="478"/>
      <c r="AA46" s="478"/>
      <c r="AB46" s="478"/>
      <c r="AC46" s="478"/>
      <c r="AD46" s="479"/>
      <c r="AE46" s="143"/>
      <c r="AF46" s="143"/>
      <c r="AG46" s="290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43"/>
      <c r="EH46" s="143"/>
      <c r="EI46" s="143"/>
      <c r="EJ46" s="143"/>
      <c r="EK46" s="143"/>
      <c r="EL46" s="143"/>
      <c r="EM46" s="143"/>
      <c r="EN46" s="143"/>
      <c r="EO46" s="143"/>
      <c r="EP46" s="143"/>
      <c r="EQ46" s="143"/>
      <c r="ER46" s="143"/>
    </row>
    <row r="47" spans="1:148" s="42" customFormat="1" ht="50.25" customHeight="1" x14ac:dyDescent="0.25">
      <c r="A47" s="449" t="s">
        <v>141</v>
      </c>
      <c r="B47" s="202" t="s">
        <v>142</v>
      </c>
      <c r="C47" s="140"/>
      <c r="D47" s="488" t="s">
        <v>84</v>
      </c>
      <c r="E47" s="152"/>
      <c r="F47" s="124">
        <f>F48</f>
        <v>4535850</v>
      </c>
      <c r="G47" s="125">
        <f t="shared" ref="G47:J47" si="71">G48</f>
        <v>4112200</v>
      </c>
      <c r="H47" s="148">
        <f t="shared" si="71"/>
        <v>0</v>
      </c>
      <c r="I47" s="148">
        <f t="shared" si="71"/>
        <v>0</v>
      </c>
      <c r="J47" s="126">
        <f t="shared" si="71"/>
        <v>423650</v>
      </c>
      <c r="K47" s="156">
        <f>K48</f>
        <v>0</v>
      </c>
      <c r="L47" s="158">
        <f t="shared" ref="L47:O47" si="72">L48</f>
        <v>0</v>
      </c>
      <c r="M47" s="158">
        <f t="shared" si="72"/>
        <v>0</v>
      </c>
      <c r="N47" s="158">
        <f t="shared" si="72"/>
        <v>0</v>
      </c>
      <c r="O47" s="159">
        <f t="shared" si="72"/>
        <v>0</v>
      </c>
      <c r="P47" s="156">
        <f>SUM(Q47:T47)</f>
        <v>0</v>
      </c>
      <c r="Q47" s="148">
        <v>0</v>
      </c>
      <c r="R47" s="148">
        <v>0</v>
      </c>
      <c r="S47" s="148">
        <v>0</v>
      </c>
      <c r="T47" s="157">
        <v>0</v>
      </c>
      <c r="U47" s="158">
        <v>0</v>
      </c>
      <c r="V47" s="148">
        <v>0</v>
      </c>
      <c r="W47" s="148">
        <v>0</v>
      </c>
      <c r="X47" s="148">
        <v>0</v>
      </c>
      <c r="Y47" s="160">
        <v>0</v>
      </c>
      <c r="Z47" s="156">
        <f>P47/F47*100</f>
        <v>0</v>
      </c>
      <c r="AA47" s="148">
        <f t="shared" ref="AA47:AD47" si="73">Q47/G47*100</f>
        <v>0</v>
      </c>
      <c r="AB47" s="148">
        <v>0</v>
      </c>
      <c r="AC47" s="148">
        <v>0</v>
      </c>
      <c r="AD47" s="157">
        <f t="shared" si="73"/>
        <v>0</v>
      </c>
      <c r="AE47" s="40"/>
      <c r="AF47" s="40"/>
      <c r="AG47" s="5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</row>
    <row r="48" spans="1:148" s="42" customFormat="1" ht="166.5" customHeight="1" x14ac:dyDescent="0.25">
      <c r="A48" s="450"/>
      <c r="B48" s="196" t="s">
        <v>143</v>
      </c>
      <c r="C48" s="141" t="s">
        <v>144</v>
      </c>
      <c r="D48" s="494"/>
      <c r="E48" s="296" t="s">
        <v>87</v>
      </c>
      <c r="F48" s="74">
        <f>SUM(G48:J48)</f>
        <v>4535850</v>
      </c>
      <c r="G48" s="205">
        <v>4112200</v>
      </c>
      <c r="H48" s="72">
        <v>0</v>
      </c>
      <c r="I48" s="72">
        <v>0</v>
      </c>
      <c r="J48" s="149">
        <v>423650</v>
      </c>
      <c r="K48" s="161">
        <f>L48+M48+N48+O48</f>
        <v>0</v>
      </c>
      <c r="L48" s="72">
        <v>0</v>
      </c>
      <c r="M48" s="72">
        <v>0</v>
      </c>
      <c r="N48" s="72">
        <v>0</v>
      </c>
      <c r="O48" s="162">
        <v>0</v>
      </c>
      <c r="P48" s="163">
        <f>SUM(Q48:T48)</f>
        <v>0</v>
      </c>
      <c r="Q48" s="72">
        <v>0</v>
      </c>
      <c r="R48" s="72">
        <v>0</v>
      </c>
      <c r="S48" s="72">
        <v>0</v>
      </c>
      <c r="T48" s="73">
        <v>0</v>
      </c>
      <c r="U48" s="161">
        <v>0</v>
      </c>
      <c r="V48" s="72">
        <v>0</v>
      </c>
      <c r="W48" s="72">
        <v>0</v>
      </c>
      <c r="X48" s="72">
        <v>0</v>
      </c>
      <c r="Y48" s="162">
        <v>0</v>
      </c>
      <c r="Z48" s="163">
        <f>P48/F48*100</f>
        <v>0</v>
      </c>
      <c r="AA48" s="72">
        <f t="shared" ref="AA48" si="74">Q48/G48*100</f>
        <v>0</v>
      </c>
      <c r="AB48" s="72">
        <v>0</v>
      </c>
      <c r="AC48" s="72">
        <v>0</v>
      </c>
      <c r="AD48" s="73">
        <f t="shared" ref="AD48" si="75">T48/J48*100</f>
        <v>0</v>
      </c>
      <c r="AE48" s="40"/>
      <c r="AF48" s="142"/>
      <c r="AG48" s="498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</row>
    <row r="49" spans="1:148" s="42" customFormat="1" ht="2.25" customHeight="1" thickBot="1" x14ac:dyDescent="0.3">
      <c r="A49" s="497"/>
      <c r="B49" s="213" t="s">
        <v>48</v>
      </c>
      <c r="C49" s="179" t="s">
        <v>145</v>
      </c>
      <c r="D49" s="255" t="s">
        <v>84</v>
      </c>
      <c r="E49" s="180" t="s">
        <v>87</v>
      </c>
      <c r="F49" s="100">
        <f t="shared" ref="F49" si="76">G49+H49+J49</f>
        <v>0</v>
      </c>
      <c r="G49" s="97">
        <v>0</v>
      </c>
      <c r="H49" s="118">
        <v>0</v>
      </c>
      <c r="I49" s="118">
        <v>0</v>
      </c>
      <c r="J49" s="255">
        <v>0</v>
      </c>
      <c r="K49" s="116">
        <f t="shared" ref="K49" si="77">L49+M49+N49+O49</f>
        <v>0</v>
      </c>
      <c r="L49" s="118">
        <v>0</v>
      </c>
      <c r="M49" s="118">
        <v>0</v>
      </c>
      <c r="N49" s="118">
        <v>0</v>
      </c>
      <c r="O49" s="131">
        <v>0</v>
      </c>
      <c r="P49" s="117">
        <f t="shared" ref="P49" si="78">Q49+R49+S49+T49</f>
        <v>0</v>
      </c>
      <c r="Q49" s="118">
        <v>0</v>
      </c>
      <c r="R49" s="118">
        <v>0</v>
      </c>
      <c r="S49" s="118">
        <v>0</v>
      </c>
      <c r="T49" s="119">
        <v>0</v>
      </c>
      <c r="U49" s="291">
        <v>0</v>
      </c>
      <c r="V49" s="98">
        <v>0</v>
      </c>
      <c r="W49" s="98">
        <v>0</v>
      </c>
      <c r="X49" s="98">
        <v>0</v>
      </c>
      <c r="Y49" s="292">
        <v>0</v>
      </c>
      <c r="Z49" s="102">
        <v>0</v>
      </c>
      <c r="AA49" s="118">
        <v>0</v>
      </c>
      <c r="AB49" s="118">
        <f>SUM(AB50:AB50)</f>
        <v>0</v>
      </c>
      <c r="AC49" s="118">
        <v>0</v>
      </c>
      <c r="AD49" s="119">
        <v>0</v>
      </c>
      <c r="AE49" s="40"/>
      <c r="AF49" s="40"/>
      <c r="AG49" s="498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</row>
    <row r="50" spans="1:148" s="335" customFormat="1" ht="17.25" customHeight="1" thickBot="1" x14ac:dyDescent="0.3">
      <c r="A50" s="390"/>
      <c r="B50" s="395" t="s">
        <v>146</v>
      </c>
      <c r="C50" s="391"/>
      <c r="D50" s="392"/>
      <c r="E50" s="357" t="s">
        <v>116</v>
      </c>
      <c r="F50" s="208">
        <f>F47</f>
        <v>4535850</v>
      </c>
      <c r="G50" s="70">
        <f t="shared" ref="G50:T50" si="79">G47</f>
        <v>4112200</v>
      </c>
      <c r="H50" s="235">
        <f t="shared" si="79"/>
        <v>0</v>
      </c>
      <c r="I50" s="235">
        <f t="shared" si="79"/>
        <v>0</v>
      </c>
      <c r="J50" s="209">
        <f t="shared" si="79"/>
        <v>423650</v>
      </c>
      <c r="K50" s="293">
        <f t="shared" si="79"/>
        <v>0</v>
      </c>
      <c r="L50" s="235">
        <f t="shared" si="79"/>
        <v>0</v>
      </c>
      <c r="M50" s="235">
        <f t="shared" si="79"/>
        <v>0</v>
      </c>
      <c r="N50" s="235">
        <f t="shared" si="79"/>
        <v>0</v>
      </c>
      <c r="O50" s="270">
        <f t="shared" si="79"/>
        <v>0</v>
      </c>
      <c r="P50" s="262">
        <f t="shared" si="79"/>
        <v>0</v>
      </c>
      <c r="Q50" s="235">
        <f t="shared" si="79"/>
        <v>0</v>
      </c>
      <c r="R50" s="235">
        <f t="shared" si="79"/>
        <v>0</v>
      </c>
      <c r="S50" s="235">
        <f t="shared" si="79"/>
        <v>0</v>
      </c>
      <c r="T50" s="263">
        <f t="shared" si="79"/>
        <v>0</v>
      </c>
      <c r="U50" s="293">
        <v>0</v>
      </c>
      <c r="V50" s="235">
        <v>0</v>
      </c>
      <c r="W50" s="235">
        <v>0</v>
      </c>
      <c r="X50" s="235">
        <v>0</v>
      </c>
      <c r="Y50" s="270">
        <v>0</v>
      </c>
      <c r="Z50" s="262">
        <f>P50/F50*100</f>
        <v>0</v>
      </c>
      <c r="AA50" s="235">
        <f>Q50/G50*100</f>
        <v>0</v>
      </c>
      <c r="AB50" s="235">
        <v>0</v>
      </c>
      <c r="AC50" s="235">
        <v>0</v>
      </c>
      <c r="AD50" s="294">
        <f>T50/J50*100</f>
        <v>0</v>
      </c>
      <c r="AE50" s="334"/>
      <c r="AF50" s="334"/>
      <c r="AG50" s="216"/>
      <c r="AH50" s="334"/>
      <c r="AI50" s="334"/>
      <c r="AJ50" s="334"/>
      <c r="AK50" s="334"/>
      <c r="AL50" s="334"/>
      <c r="AM50" s="334"/>
      <c r="AN50" s="334"/>
      <c r="AO50" s="334"/>
      <c r="AP50" s="334"/>
      <c r="AQ50" s="334"/>
      <c r="AR50" s="334"/>
      <c r="AS50" s="334"/>
      <c r="AT50" s="334"/>
      <c r="AU50" s="334"/>
      <c r="AV50" s="334"/>
      <c r="AW50" s="334"/>
      <c r="AX50" s="334"/>
      <c r="AY50" s="334"/>
      <c r="AZ50" s="334"/>
      <c r="BA50" s="334"/>
      <c r="BB50" s="334"/>
      <c r="BC50" s="334"/>
      <c r="BD50" s="334"/>
      <c r="BE50" s="334"/>
      <c r="BF50" s="334"/>
      <c r="BG50" s="334"/>
      <c r="BH50" s="334"/>
      <c r="BI50" s="334"/>
      <c r="BJ50" s="334"/>
      <c r="BK50" s="334"/>
      <c r="BL50" s="334"/>
      <c r="BM50" s="334"/>
      <c r="BN50" s="334"/>
      <c r="BO50" s="334"/>
      <c r="BP50" s="334"/>
      <c r="BQ50" s="334"/>
      <c r="BR50" s="334"/>
      <c r="BS50" s="334"/>
      <c r="BT50" s="334"/>
      <c r="BU50" s="334"/>
      <c r="BV50" s="334"/>
      <c r="BW50" s="334"/>
      <c r="BX50" s="334"/>
      <c r="BY50" s="334"/>
      <c r="BZ50" s="334"/>
      <c r="CA50" s="334"/>
      <c r="CB50" s="334"/>
      <c r="CC50" s="334"/>
      <c r="CD50" s="334"/>
      <c r="CE50" s="334"/>
      <c r="CF50" s="334"/>
      <c r="CG50" s="334"/>
      <c r="CH50" s="334"/>
      <c r="CI50" s="334"/>
      <c r="CJ50" s="334"/>
      <c r="CK50" s="334"/>
      <c r="CL50" s="334"/>
      <c r="CM50" s="334"/>
      <c r="CN50" s="334"/>
      <c r="CO50" s="334"/>
      <c r="CP50" s="334"/>
      <c r="CQ50" s="334"/>
      <c r="CR50" s="334"/>
      <c r="CS50" s="334"/>
      <c r="CT50" s="334"/>
      <c r="CU50" s="334"/>
      <c r="CV50" s="334"/>
      <c r="CW50" s="334"/>
      <c r="CX50" s="334"/>
      <c r="CY50" s="334"/>
      <c r="CZ50" s="334"/>
      <c r="DA50" s="334"/>
      <c r="DB50" s="334"/>
      <c r="DC50" s="334"/>
      <c r="DD50" s="334"/>
      <c r="DE50" s="334"/>
      <c r="DF50" s="334"/>
      <c r="DG50" s="334"/>
      <c r="DH50" s="334"/>
      <c r="DI50" s="334"/>
      <c r="DJ50" s="334"/>
      <c r="DK50" s="334"/>
      <c r="DL50" s="334"/>
      <c r="DM50" s="334"/>
      <c r="DN50" s="334"/>
      <c r="DO50" s="334"/>
      <c r="DP50" s="334"/>
      <c r="DQ50" s="334"/>
      <c r="DR50" s="334"/>
      <c r="DS50" s="334"/>
      <c r="DT50" s="334"/>
      <c r="DU50" s="334"/>
      <c r="DV50" s="334"/>
      <c r="DW50" s="334"/>
      <c r="DX50" s="334"/>
      <c r="DY50" s="334"/>
      <c r="DZ50" s="334"/>
      <c r="EA50" s="334"/>
      <c r="EB50" s="334"/>
      <c r="EC50" s="334"/>
      <c r="ED50" s="334"/>
      <c r="EE50" s="334"/>
      <c r="EF50" s="334"/>
      <c r="EG50" s="334"/>
      <c r="EH50" s="334"/>
      <c r="EI50" s="334"/>
      <c r="EJ50" s="334"/>
      <c r="EK50" s="334"/>
      <c r="EL50" s="334"/>
      <c r="EM50" s="334"/>
      <c r="EN50" s="334"/>
      <c r="EO50" s="334"/>
      <c r="EP50" s="334"/>
      <c r="EQ50" s="334"/>
      <c r="ER50" s="334"/>
    </row>
    <row r="51" spans="1:148" s="145" customFormat="1" ht="21.75" customHeight="1" thickBot="1" x14ac:dyDescent="0.3">
      <c r="A51" s="477" t="s">
        <v>147</v>
      </c>
      <c r="B51" s="478"/>
      <c r="C51" s="478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8"/>
      <c r="P51" s="478"/>
      <c r="Q51" s="478"/>
      <c r="R51" s="478"/>
      <c r="S51" s="478"/>
      <c r="T51" s="478"/>
      <c r="U51" s="478"/>
      <c r="V51" s="478"/>
      <c r="W51" s="478"/>
      <c r="X51" s="478"/>
      <c r="Y51" s="478"/>
      <c r="Z51" s="478"/>
      <c r="AA51" s="478"/>
      <c r="AB51" s="478"/>
      <c r="AC51" s="478"/>
      <c r="AD51" s="479"/>
      <c r="AE51" s="143"/>
      <c r="AF51" s="143"/>
      <c r="AG51" s="144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3"/>
      <c r="EN51" s="143"/>
      <c r="EO51" s="143"/>
      <c r="EP51" s="143"/>
      <c r="EQ51" s="143"/>
      <c r="ER51" s="143"/>
    </row>
    <row r="52" spans="1:148" s="37" customFormat="1" ht="37.5" customHeight="1" x14ac:dyDescent="0.2">
      <c r="A52" s="449" t="s">
        <v>148</v>
      </c>
      <c r="B52" s="202" t="s">
        <v>149</v>
      </c>
      <c r="C52" s="151"/>
      <c r="D52" s="488" t="s">
        <v>84</v>
      </c>
      <c r="E52" s="152"/>
      <c r="F52" s="124"/>
      <c r="G52" s="125"/>
      <c r="H52" s="125"/>
      <c r="I52" s="125"/>
      <c r="J52" s="126"/>
      <c r="K52" s="146"/>
      <c r="L52" s="125"/>
      <c r="M52" s="125"/>
      <c r="N52" s="125"/>
      <c r="O52" s="147"/>
      <c r="P52" s="124"/>
      <c r="Q52" s="125"/>
      <c r="R52" s="125"/>
      <c r="S52" s="125"/>
      <c r="T52" s="126"/>
      <c r="U52" s="153"/>
      <c r="V52" s="154"/>
      <c r="W52" s="154"/>
      <c r="X52" s="154"/>
      <c r="Y52" s="155"/>
      <c r="Z52" s="156"/>
      <c r="AA52" s="148"/>
      <c r="AB52" s="148"/>
      <c r="AC52" s="148"/>
      <c r="AD52" s="157"/>
      <c r="AE52" s="36"/>
      <c r="AF52" s="36"/>
      <c r="AG52" s="50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</row>
    <row r="53" spans="1:148" s="42" customFormat="1" ht="32.25" customHeight="1" x14ac:dyDescent="0.25">
      <c r="A53" s="450"/>
      <c r="B53" s="295" t="s">
        <v>154</v>
      </c>
      <c r="C53" s="141" t="s">
        <v>155</v>
      </c>
      <c r="D53" s="495"/>
      <c r="E53" s="296" t="s">
        <v>87</v>
      </c>
      <c r="F53" s="82">
        <f t="shared" ref="F53:F56" si="80">G53+H53+I53+J53</f>
        <v>5787700</v>
      </c>
      <c r="G53" s="80">
        <v>0</v>
      </c>
      <c r="H53" s="80">
        <v>0</v>
      </c>
      <c r="I53" s="80">
        <v>0</v>
      </c>
      <c r="J53" s="110">
        <v>5787700</v>
      </c>
      <c r="K53" s="112">
        <f t="shared" ref="K53:K56" si="81">L53+M53+N53+O53</f>
        <v>157000</v>
      </c>
      <c r="L53" s="80">
        <v>0</v>
      </c>
      <c r="M53" s="80">
        <v>0</v>
      </c>
      <c r="N53" s="80">
        <v>0</v>
      </c>
      <c r="O53" s="297">
        <v>157000</v>
      </c>
      <c r="P53" s="113">
        <f t="shared" ref="P53:P56" si="82">Q53+R53+S53+T53</f>
        <v>0</v>
      </c>
      <c r="Q53" s="80">
        <v>0</v>
      </c>
      <c r="R53" s="80">
        <v>0</v>
      </c>
      <c r="S53" s="80">
        <v>0</v>
      </c>
      <c r="T53" s="81">
        <v>0</v>
      </c>
      <c r="U53" s="298">
        <f>P53/K53*100</f>
        <v>0</v>
      </c>
      <c r="V53" s="85">
        <v>0</v>
      </c>
      <c r="W53" s="85">
        <v>0</v>
      </c>
      <c r="X53" s="85">
        <v>0</v>
      </c>
      <c r="Y53" s="282">
        <v>0</v>
      </c>
      <c r="Z53" s="87">
        <f t="shared" ref="Z53:Z57" si="83">P53/F53*100</f>
        <v>0</v>
      </c>
      <c r="AA53" s="85">
        <v>0</v>
      </c>
      <c r="AB53" s="80">
        <f t="shared" ref="AB53:AB54" si="84">SUM(AB54:AB56)</f>
        <v>0</v>
      </c>
      <c r="AC53" s="80">
        <v>0</v>
      </c>
      <c r="AD53" s="81">
        <v>0</v>
      </c>
      <c r="AE53" s="40"/>
      <c r="AF53" s="40"/>
      <c r="AG53" s="5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</row>
    <row r="54" spans="1:148" s="42" customFormat="1" ht="102.75" customHeight="1" x14ac:dyDescent="0.25">
      <c r="A54" s="450"/>
      <c r="B54" s="299" t="s">
        <v>152</v>
      </c>
      <c r="C54" s="141" t="s">
        <v>153</v>
      </c>
      <c r="D54" s="495"/>
      <c r="E54" s="296" t="s">
        <v>87</v>
      </c>
      <c r="F54" s="82">
        <f t="shared" si="80"/>
        <v>18033953</v>
      </c>
      <c r="G54" s="83">
        <v>18033953</v>
      </c>
      <c r="H54" s="80">
        <v>0</v>
      </c>
      <c r="I54" s="80">
        <v>0</v>
      </c>
      <c r="J54" s="81">
        <v>0</v>
      </c>
      <c r="K54" s="109">
        <f t="shared" si="81"/>
        <v>0</v>
      </c>
      <c r="L54" s="80">
        <v>0</v>
      </c>
      <c r="M54" s="80">
        <v>0</v>
      </c>
      <c r="N54" s="80">
        <v>0</v>
      </c>
      <c r="O54" s="300">
        <v>0</v>
      </c>
      <c r="P54" s="113">
        <f t="shared" si="82"/>
        <v>0</v>
      </c>
      <c r="Q54" s="80">
        <v>0</v>
      </c>
      <c r="R54" s="80">
        <v>0</v>
      </c>
      <c r="S54" s="80">
        <v>0</v>
      </c>
      <c r="T54" s="81">
        <v>0</v>
      </c>
      <c r="U54" s="298">
        <v>0</v>
      </c>
      <c r="V54" s="85">
        <v>0</v>
      </c>
      <c r="W54" s="85">
        <v>0</v>
      </c>
      <c r="X54" s="85">
        <v>0</v>
      </c>
      <c r="Y54" s="282">
        <v>0</v>
      </c>
      <c r="Z54" s="87">
        <f t="shared" si="83"/>
        <v>0</v>
      </c>
      <c r="AA54" s="85">
        <f>Q54/G54*100</f>
        <v>0</v>
      </c>
      <c r="AB54" s="80">
        <f t="shared" si="84"/>
        <v>0</v>
      </c>
      <c r="AC54" s="80">
        <v>0</v>
      </c>
      <c r="AD54" s="81">
        <v>0</v>
      </c>
      <c r="AE54" s="40"/>
      <c r="AF54" s="40"/>
      <c r="AG54" s="5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</row>
    <row r="55" spans="1:148" s="42" customFormat="1" ht="69.75" customHeight="1" x14ac:dyDescent="0.25">
      <c r="A55" s="450"/>
      <c r="B55" s="295" t="s">
        <v>150</v>
      </c>
      <c r="C55" s="141" t="s">
        <v>151</v>
      </c>
      <c r="D55" s="495"/>
      <c r="E55" s="296" t="s">
        <v>24</v>
      </c>
      <c r="F55" s="82">
        <f t="shared" si="80"/>
        <v>26124400</v>
      </c>
      <c r="G55" s="83">
        <v>26124400</v>
      </c>
      <c r="H55" s="80">
        <v>0</v>
      </c>
      <c r="I55" s="80">
        <v>0</v>
      </c>
      <c r="J55" s="81">
        <v>0</v>
      </c>
      <c r="K55" s="112">
        <f t="shared" si="81"/>
        <v>7654000</v>
      </c>
      <c r="L55" s="83">
        <v>7654000</v>
      </c>
      <c r="M55" s="80">
        <v>0</v>
      </c>
      <c r="N55" s="80">
        <v>0</v>
      </c>
      <c r="O55" s="300">
        <v>0</v>
      </c>
      <c r="P55" s="113">
        <f t="shared" si="82"/>
        <v>0</v>
      </c>
      <c r="Q55" s="80">
        <v>0</v>
      </c>
      <c r="R55" s="80">
        <v>0</v>
      </c>
      <c r="S55" s="80">
        <v>0</v>
      </c>
      <c r="T55" s="81">
        <v>0</v>
      </c>
      <c r="U55" s="298">
        <f>P55/K55*100</f>
        <v>0</v>
      </c>
      <c r="V55" s="85">
        <v>0</v>
      </c>
      <c r="W55" s="85">
        <v>0</v>
      </c>
      <c r="X55" s="85">
        <v>0</v>
      </c>
      <c r="Y55" s="282">
        <v>0</v>
      </c>
      <c r="Z55" s="87">
        <f t="shared" si="83"/>
        <v>0</v>
      </c>
      <c r="AA55" s="85">
        <v>0</v>
      </c>
      <c r="AB55" s="85">
        <v>0</v>
      </c>
      <c r="AC55" s="85">
        <v>0</v>
      </c>
      <c r="AD55" s="86">
        <v>0</v>
      </c>
      <c r="AE55" s="40"/>
      <c r="AF55" s="40"/>
      <c r="AG55" s="5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</row>
    <row r="56" spans="1:148" s="42" customFormat="1" ht="0.75" customHeight="1" thickBot="1" x14ac:dyDescent="0.3">
      <c r="A56" s="497"/>
      <c r="B56" s="301" t="s">
        <v>156</v>
      </c>
      <c r="C56" s="179" t="s">
        <v>157</v>
      </c>
      <c r="D56" s="489"/>
      <c r="E56" s="180" t="s">
        <v>24</v>
      </c>
      <c r="F56" s="302">
        <f t="shared" si="80"/>
        <v>6011351</v>
      </c>
      <c r="G56" s="200">
        <v>0</v>
      </c>
      <c r="H56" s="201">
        <v>0</v>
      </c>
      <c r="I56" s="201">
        <v>0</v>
      </c>
      <c r="J56" s="303">
        <v>6011351</v>
      </c>
      <c r="K56" s="380">
        <f t="shared" si="81"/>
        <v>0</v>
      </c>
      <c r="L56" s="201">
        <v>0</v>
      </c>
      <c r="M56" s="201">
        <v>0</v>
      </c>
      <c r="N56" s="201">
        <v>0</v>
      </c>
      <c r="O56" s="304">
        <v>0</v>
      </c>
      <c r="P56" s="305">
        <f t="shared" si="82"/>
        <v>0</v>
      </c>
      <c r="Q56" s="201">
        <v>0</v>
      </c>
      <c r="R56" s="201">
        <v>0</v>
      </c>
      <c r="S56" s="201">
        <v>0</v>
      </c>
      <c r="T56" s="258">
        <v>0</v>
      </c>
      <c r="U56" s="291">
        <v>0</v>
      </c>
      <c r="V56" s="98">
        <v>0</v>
      </c>
      <c r="W56" s="98">
        <v>0</v>
      </c>
      <c r="X56" s="98">
        <v>0</v>
      </c>
      <c r="Y56" s="292">
        <v>0</v>
      </c>
      <c r="Z56" s="102">
        <f t="shared" si="83"/>
        <v>0</v>
      </c>
      <c r="AA56" s="98">
        <v>0</v>
      </c>
      <c r="AB56" s="98">
        <v>0</v>
      </c>
      <c r="AC56" s="98">
        <v>0</v>
      </c>
      <c r="AD56" s="101">
        <f>T56/J56*100</f>
        <v>0</v>
      </c>
      <c r="AE56" s="40"/>
      <c r="AF56" s="40"/>
      <c r="AG56" s="5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</row>
    <row r="57" spans="1:148" s="42" customFormat="1" ht="15.75" customHeight="1" thickBot="1" x14ac:dyDescent="0.3">
      <c r="A57" s="397"/>
      <c r="B57" s="395" t="s">
        <v>158</v>
      </c>
      <c r="C57" s="391"/>
      <c r="D57" s="398"/>
      <c r="E57" s="396" t="s">
        <v>116</v>
      </c>
      <c r="F57" s="208">
        <f>F53+F54+F55+F56</f>
        <v>55957404</v>
      </c>
      <c r="G57" s="70">
        <f t="shared" ref="G57:T57" si="85">G53+G54+G55+G56</f>
        <v>44158353</v>
      </c>
      <c r="H57" s="235">
        <f t="shared" si="85"/>
        <v>0</v>
      </c>
      <c r="I57" s="235">
        <f t="shared" si="85"/>
        <v>0</v>
      </c>
      <c r="J57" s="209">
        <f t="shared" si="85"/>
        <v>11799051</v>
      </c>
      <c r="K57" s="208">
        <f t="shared" si="85"/>
        <v>7811000</v>
      </c>
      <c r="L57" s="235">
        <f t="shared" si="85"/>
        <v>7654000</v>
      </c>
      <c r="M57" s="235">
        <f t="shared" si="85"/>
        <v>0</v>
      </c>
      <c r="N57" s="235">
        <f t="shared" si="85"/>
        <v>0</v>
      </c>
      <c r="O57" s="289">
        <f t="shared" si="85"/>
        <v>157000</v>
      </c>
      <c r="P57" s="262">
        <f t="shared" si="85"/>
        <v>0</v>
      </c>
      <c r="Q57" s="235">
        <f t="shared" si="85"/>
        <v>0</v>
      </c>
      <c r="R57" s="235">
        <f t="shared" si="85"/>
        <v>0</v>
      </c>
      <c r="S57" s="235">
        <f t="shared" si="85"/>
        <v>0</v>
      </c>
      <c r="T57" s="263">
        <f t="shared" si="85"/>
        <v>0</v>
      </c>
      <c r="U57" s="293">
        <f>P57/K57*100</f>
        <v>0</v>
      </c>
      <c r="V57" s="235">
        <f>Q57/L57*100</f>
        <v>0</v>
      </c>
      <c r="W57" s="235">
        <v>0</v>
      </c>
      <c r="X57" s="235">
        <v>0</v>
      </c>
      <c r="Y57" s="270">
        <f>T57/O57*100</f>
        <v>0</v>
      </c>
      <c r="Z57" s="262">
        <f t="shared" si="83"/>
        <v>0</v>
      </c>
      <c r="AA57" s="235">
        <f>Q57/G57*100</f>
        <v>0</v>
      </c>
      <c r="AB57" s="235">
        <v>0</v>
      </c>
      <c r="AC57" s="235">
        <v>0</v>
      </c>
      <c r="AD57" s="263">
        <f>T57/J57*100</f>
        <v>0</v>
      </c>
      <c r="AE57" s="40"/>
      <c r="AF57" s="40"/>
      <c r="AG57" s="5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</row>
    <row r="58" spans="1:148" s="145" customFormat="1" ht="20.25" customHeight="1" thickBot="1" x14ac:dyDescent="0.3">
      <c r="A58" s="477" t="s">
        <v>159</v>
      </c>
      <c r="B58" s="478"/>
      <c r="C58" s="478"/>
      <c r="D58" s="478"/>
      <c r="E58" s="478"/>
      <c r="F58" s="478"/>
      <c r="G58" s="478"/>
      <c r="H58" s="478"/>
      <c r="I58" s="478"/>
      <c r="J58" s="478"/>
      <c r="K58" s="478"/>
      <c r="L58" s="478"/>
      <c r="M58" s="478"/>
      <c r="N58" s="478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8"/>
      <c r="AC58" s="478"/>
      <c r="AD58" s="479"/>
      <c r="AE58" s="143"/>
      <c r="AF58" s="143"/>
      <c r="AG58" s="144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3"/>
      <c r="DX58" s="143"/>
      <c r="DY58" s="143"/>
      <c r="DZ58" s="143"/>
      <c r="EA58" s="143"/>
      <c r="EB58" s="143"/>
      <c r="EC58" s="143"/>
      <c r="ED58" s="143"/>
      <c r="EE58" s="143"/>
      <c r="EF58" s="143"/>
      <c r="EG58" s="143"/>
      <c r="EH58" s="143"/>
      <c r="EI58" s="143"/>
      <c r="EJ58" s="143"/>
      <c r="EK58" s="143"/>
      <c r="EL58" s="143"/>
      <c r="EM58" s="143"/>
      <c r="EN58" s="143"/>
      <c r="EO58" s="143"/>
      <c r="EP58" s="143"/>
      <c r="EQ58" s="143"/>
      <c r="ER58" s="143"/>
    </row>
    <row r="59" spans="1:148" s="37" customFormat="1" ht="34.5" customHeight="1" x14ac:dyDescent="0.2">
      <c r="A59" s="449" t="s">
        <v>160</v>
      </c>
      <c r="B59" s="202" t="s">
        <v>161</v>
      </c>
      <c r="C59" s="140"/>
      <c r="D59" s="453" t="s">
        <v>84</v>
      </c>
      <c r="E59" s="59" t="s">
        <v>116</v>
      </c>
      <c r="F59" s="120"/>
      <c r="G59" s="123"/>
      <c r="H59" s="123"/>
      <c r="I59" s="123"/>
      <c r="J59" s="122"/>
      <c r="K59" s="150"/>
      <c r="L59" s="123"/>
      <c r="M59" s="123"/>
      <c r="N59" s="123"/>
      <c r="O59" s="164"/>
      <c r="P59" s="120"/>
      <c r="Q59" s="123"/>
      <c r="R59" s="123"/>
      <c r="S59" s="123"/>
      <c r="T59" s="122"/>
      <c r="U59" s="150"/>
      <c r="V59" s="121"/>
      <c r="W59" s="121"/>
      <c r="X59" s="123"/>
      <c r="Y59" s="164"/>
      <c r="Z59" s="120"/>
      <c r="AA59" s="123"/>
      <c r="AB59" s="121"/>
      <c r="AC59" s="121"/>
      <c r="AD59" s="122"/>
      <c r="AE59" s="36"/>
      <c r="AF59" s="36"/>
      <c r="AG59" s="50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</row>
    <row r="60" spans="1:148" s="42" customFormat="1" ht="32.25" customHeight="1" x14ac:dyDescent="0.25">
      <c r="A60" s="450"/>
      <c r="B60" s="196" t="s">
        <v>18</v>
      </c>
      <c r="C60" s="43" t="s">
        <v>162</v>
      </c>
      <c r="D60" s="496"/>
      <c r="E60" s="45" t="s">
        <v>24</v>
      </c>
      <c r="F60" s="78">
        <f t="shared" ref="F60:F66" si="86">SUM(G60:J60)</f>
        <v>42610300</v>
      </c>
      <c r="G60" s="80">
        <v>0</v>
      </c>
      <c r="H60" s="80">
        <v>0</v>
      </c>
      <c r="I60" s="80">
        <v>0</v>
      </c>
      <c r="J60" s="110">
        <v>42610300</v>
      </c>
      <c r="K60" s="112">
        <f t="shared" ref="K60:K64" si="87">L60+M60+N60+O60</f>
        <v>8577900</v>
      </c>
      <c r="L60" s="80">
        <v>0</v>
      </c>
      <c r="M60" s="80">
        <v>0</v>
      </c>
      <c r="N60" s="80">
        <v>0</v>
      </c>
      <c r="O60" s="297">
        <v>8577900</v>
      </c>
      <c r="P60" s="78">
        <f t="shared" ref="P60:P66" si="88">SUM(Q60:T60)</f>
        <v>737154.09</v>
      </c>
      <c r="Q60" s="80">
        <v>0</v>
      </c>
      <c r="R60" s="80">
        <v>0</v>
      </c>
      <c r="S60" s="80">
        <v>0</v>
      </c>
      <c r="T60" s="110">
        <v>737154.09</v>
      </c>
      <c r="U60" s="111">
        <f>P60/K60*100</f>
        <v>8.593642849648516</v>
      </c>
      <c r="V60" s="85">
        <v>0</v>
      </c>
      <c r="W60" s="85">
        <v>0</v>
      </c>
      <c r="X60" s="85">
        <v>0</v>
      </c>
      <c r="Y60" s="306">
        <f>T60/O60*100</f>
        <v>8.593642849648516</v>
      </c>
      <c r="Z60" s="78">
        <f t="shared" ref="Z60:Z67" si="89">P60/F60*100</f>
        <v>1.7299903779133214</v>
      </c>
      <c r="AA60" s="85">
        <v>0</v>
      </c>
      <c r="AB60" s="85">
        <v>0</v>
      </c>
      <c r="AC60" s="85">
        <v>0</v>
      </c>
      <c r="AD60" s="89">
        <f t="shared" ref="AA60:AD67" si="90">T60/J60*100</f>
        <v>1.7299903779133214</v>
      </c>
      <c r="AE60" s="40"/>
      <c r="AF60" s="40"/>
      <c r="AG60" s="5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</row>
    <row r="61" spans="1:148" s="42" customFormat="1" ht="15.75" customHeight="1" x14ac:dyDescent="0.25">
      <c r="A61" s="450"/>
      <c r="B61" s="196" t="s">
        <v>163</v>
      </c>
      <c r="C61" s="43" t="s">
        <v>164</v>
      </c>
      <c r="D61" s="496"/>
      <c r="E61" s="45" t="s">
        <v>24</v>
      </c>
      <c r="F61" s="87">
        <f t="shared" si="86"/>
        <v>850000</v>
      </c>
      <c r="G61" s="80">
        <v>0</v>
      </c>
      <c r="H61" s="80">
        <v>0</v>
      </c>
      <c r="I61" s="80">
        <v>0</v>
      </c>
      <c r="J61" s="81">
        <v>850000</v>
      </c>
      <c r="K61" s="109">
        <f t="shared" si="87"/>
        <v>161000</v>
      </c>
      <c r="L61" s="80">
        <v>0</v>
      </c>
      <c r="M61" s="80">
        <v>0</v>
      </c>
      <c r="N61" s="80">
        <v>0</v>
      </c>
      <c r="O61" s="300">
        <v>161000</v>
      </c>
      <c r="P61" s="87">
        <f t="shared" si="88"/>
        <v>0</v>
      </c>
      <c r="Q61" s="80">
        <v>0</v>
      </c>
      <c r="R61" s="80">
        <v>0</v>
      </c>
      <c r="S61" s="80">
        <v>0</v>
      </c>
      <c r="T61" s="81">
        <v>0</v>
      </c>
      <c r="U61" s="298">
        <f>P61/K61*100</f>
        <v>0</v>
      </c>
      <c r="V61" s="85">
        <v>0</v>
      </c>
      <c r="W61" s="85">
        <v>0</v>
      </c>
      <c r="X61" s="85">
        <v>0</v>
      </c>
      <c r="Y61" s="282">
        <f>T61/O61*100</f>
        <v>0</v>
      </c>
      <c r="Z61" s="87">
        <f t="shared" si="89"/>
        <v>0</v>
      </c>
      <c r="AA61" s="85">
        <v>0</v>
      </c>
      <c r="AB61" s="85">
        <v>0</v>
      </c>
      <c r="AC61" s="85">
        <v>0</v>
      </c>
      <c r="AD61" s="86">
        <f t="shared" si="90"/>
        <v>0</v>
      </c>
      <c r="AE61" s="40"/>
      <c r="AF61" s="40"/>
      <c r="AG61" s="5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</row>
    <row r="62" spans="1:148" s="42" customFormat="1" ht="74.25" customHeight="1" x14ac:dyDescent="0.25">
      <c r="A62" s="450"/>
      <c r="B62" s="196" t="s">
        <v>165</v>
      </c>
      <c r="C62" s="43" t="s">
        <v>166</v>
      </c>
      <c r="D62" s="496"/>
      <c r="E62" s="45" t="s">
        <v>87</v>
      </c>
      <c r="F62" s="78">
        <f t="shared" si="86"/>
        <v>137000</v>
      </c>
      <c r="G62" s="83">
        <v>137000</v>
      </c>
      <c r="H62" s="80">
        <v>0</v>
      </c>
      <c r="I62" s="80">
        <v>0</v>
      </c>
      <c r="J62" s="81">
        <v>0</v>
      </c>
      <c r="K62" s="109">
        <f t="shared" si="87"/>
        <v>0</v>
      </c>
      <c r="L62" s="80">
        <v>0</v>
      </c>
      <c r="M62" s="80">
        <v>0</v>
      </c>
      <c r="N62" s="80">
        <v>0</v>
      </c>
      <c r="O62" s="300">
        <v>0</v>
      </c>
      <c r="P62" s="87">
        <f t="shared" si="88"/>
        <v>0</v>
      </c>
      <c r="Q62" s="80">
        <v>0</v>
      </c>
      <c r="R62" s="80">
        <v>0</v>
      </c>
      <c r="S62" s="80">
        <v>0</v>
      </c>
      <c r="T62" s="81">
        <v>0</v>
      </c>
      <c r="U62" s="298">
        <v>0</v>
      </c>
      <c r="V62" s="85">
        <v>0</v>
      </c>
      <c r="W62" s="85">
        <v>0</v>
      </c>
      <c r="X62" s="85">
        <v>0</v>
      </c>
      <c r="Y62" s="282">
        <v>0</v>
      </c>
      <c r="Z62" s="87">
        <f t="shared" si="89"/>
        <v>0</v>
      </c>
      <c r="AA62" s="85">
        <f t="shared" si="90"/>
        <v>0</v>
      </c>
      <c r="AB62" s="85">
        <v>0</v>
      </c>
      <c r="AC62" s="85">
        <v>0</v>
      </c>
      <c r="AD62" s="86">
        <v>0</v>
      </c>
      <c r="AE62" s="40"/>
      <c r="AF62" s="40"/>
      <c r="AG62" s="5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</row>
    <row r="63" spans="1:148" s="42" customFormat="1" ht="48.75" customHeight="1" x14ac:dyDescent="0.25">
      <c r="A63" s="450"/>
      <c r="B63" s="196" t="s">
        <v>105</v>
      </c>
      <c r="C63" s="43" t="s">
        <v>167</v>
      </c>
      <c r="D63" s="496"/>
      <c r="E63" s="45" t="s">
        <v>87</v>
      </c>
      <c r="F63" s="78">
        <f t="shared" si="86"/>
        <v>5927700</v>
      </c>
      <c r="G63" s="83">
        <v>5927700</v>
      </c>
      <c r="H63" s="80">
        <v>0</v>
      </c>
      <c r="I63" s="80">
        <v>0</v>
      </c>
      <c r="J63" s="81">
        <v>0</v>
      </c>
      <c r="K63" s="112">
        <f t="shared" si="87"/>
        <v>504000</v>
      </c>
      <c r="L63" s="83">
        <v>504000</v>
      </c>
      <c r="M63" s="80">
        <v>0</v>
      </c>
      <c r="N63" s="80">
        <v>0</v>
      </c>
      <c r="O63" s="300">
        <v>0</v>
      </c>
      <c r="P63" s="87">
        <f t="shared" si="88"/>
        <v>0</v>
      </c>
      <c r="Q63" s="80">
        <v>0</v>
      </c>
      <c r="R63" s="80">
        <v>0</v>
      </c>
      <c r="S63" s="80">
        <v>0</v>
      </c>
      <c r="T63" s="81">
        <v>0</v>
      </c>
      <c r="U63" s="298">
        <f>P63/K63*100</f>
        <v>0</v>
      </c>
      <c r="V63" s="85">
        <f>Q63/L63*100</f>
        <v>0</v>
      </c>
      <c r="W63" s="85">
        <v>0</v>
      </c>
      <c r="X63" s="85">
        <v>0</v>
      </c>
      <c r="Y63" s="282">
        <v>0</v>
      </c>
      <c r="Z63" s="87">
        <f t="shared" si="89"/>
        <v>0</v>
      </c>
      <c r="AA63" s="85">
        <f t="shared" si="90"/>
        <v>0</v>
      </c>
      <c r="AB63" s="85">
        <v>0</v>
      </c>
      <c r="AC63" s="85">
        <v>0</v>
      </c>
      <c r="AD63" s="86">
        <v>0</v>
      </c>
      <c r="AE63" s="40"/>
      <c r="AF63" s="40"/>
      <c r="AG63" s="5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</row>
    <row r="64" spans="1:148" s="42" customFormat="1" ht="36" customHeight="1" x14ac:dyDescent="0.25">
      <c r="A64" s="450"/>
      <c r="B64" s="196" t="s">
        <v>168</v>
      </c>
      <c r="C64" s="43" t="s">
        <v>169</v>
      </c>
      <c r="D64" s="496"/>
      <c r="E64" s="45" t="s">
        <v>24</v>
      </c>
      <c r="F64" s="78">
        <f t="shared" si="86"/>
        <v>17480100</v>
      </c>
      <c r="G64" s="80">
        <v>0</v>
      </c>
      <c r="H64" s="80">
        <v>0</v>
      </c>
      <c r="I64" s="80">
        <v>0</v>
      </c>
      <c r="J64" s="110">
        <v>17480100</v>
      </c>
      <c r="K64" s="112">
        <f t="shared" si="87"/>
        <v>2707800</v>
      </c>
      <c r="L64" s="80">
        <v>0</v>
      </c>
      <c r="M64" s="80">
        <v>0</v>
      </c>
      <c r="N64" s="80">
        <v>0</v>
      </c>
      <c r="O64" s="297">
        <v>2707800</v>
      </c>
      <c r="P64" s="87">
        <f t="shared" si="88"/>
        <v>0</v>
      </c>
      <c r="Q64" s="80">
        <v>0</v>
      </c>
      <c r="R64" s="80">
        <v>0</v>
      </c>
      <c r="S64" s="80">
        <v>0</v>
      </c>
      <c r="T64" s="81">
        <v>0</v>
      </c>
      <c r="U64" s="298">
        <f t="shared" ref="U64:U70" si="91">P64/K64*100</f>
        <v>0</v>
      </c>
      <c r="V64" s="85">
        <v>0</v>
      </c>
      <c r="W64" s="85">
        <v>0</v>
      </c>
      <c r="X64" s="85">
        <v>0</v>
      </c>
      <c r="Y64" s="282">
        <f>T64/O64*100</f>
        <v>0</v>
      </c>
      <c r="Z64" s="87">
        <f t="shared" si="89"/>
        <v>0</v>
      </c>
      <c r="AA64" s="85">
        <v>0</v>
      </c>
      <c r="AB64" s="85">
        <v>0</v>
      </c>
      <c r="AC64" s="85">
        <v>0</v>
      </c>
      <c r="AD64" s="86">
        <v>0</v>
      </c>
      <c r="AE64" s="40"/>
      <c r="AF64" s="40"/>
      <c r="AG64" s="5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</row>
    <row r="65" spans="1:148" s="319" customFormat="1" ht="19.5" customHeight="1" thickBot="1" x14ac:dyDescent="0.3">
      <c r="A65" s="490"/>
      <c r="B65" s="307" t="s">
        <v>170</v>
      </c>
      <c r="C65" s="308"/>
      <c r="D65" s="454"/>
      <c r="E65" s="309" t="s">
        <v>103</v>
      </c>
      <c r="F65" s="96">
        <f t="shared" si="86"/>
        <v>23124.94</v>
      </c>
      <c r="G65" s="310">
        <v>0</v>
      </c>
      <c r="H65" s="310">
        <v>0</v>
      </c>
      <c r="I65" s="311">
        <v>23124.94</v>
      </c>
      <c r="J65" s="312">
        <v>0</v>
      </c>
      <c r="K65" s="313">
        <f>L65+M65+N65+O65</f>
        <v>0</v>
      </c>
      <c r="L65" s="310">
        <v>0</v>
      </c>
      <c r="M65" s="310">
        <v>0</v>
      </c>
      <c r="N65" s="310">
        <v>0</v>
      </c>
      <c r="O65" s="314">
        <v>0</v>
      </c>
      <c r="P65" s="102">
        <f t="shared" si="88"/>
        <v>0</v>
      </c>
      <c r="Q65" s="310">
        <v>0</v>
      </c>
      <c r="R65" s="310">
        <v>0</v>
      </c>
      <c r="S65" s="310">
        <v>0</v>
      </c>
      <c r="T65" s="315">
        <v>0</v>
      </c>
      <c r="U65" s="316">
        <v>0</v>
      </c>
      <c r="V65" s="317">
        <v>0</v>
      </c>
      <c r="W65" s="317">
        <v>0</v>
      </c>
      <c r="X65" s="317">
        <v>0</v>
      </c>
      <c r="Y65" s="314">
        <v>0</v>
      </c>
      <c r="Z65" s="102">
        <f t="shared" si="89"/>
        <v>0</v>
      </c>
      <c r="AA65" s="98">
        <v>0</v>
      </c>
      <c r="AB65" s="98">
        <v>0</v>
      </c>
      <c r="AC65" s="98">
        <v>0</v>
      </c>
      <c r="AD65" s="101">
        <v>0</v>
      </c>
      <c r="AE65" s="491"/>
      <c r="AF65" s="491"/>
      <c r="AG65" s="491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8"/>
      <c r="BE65" s="318"/>
      <c r="BF65" s="318"/>
      <c r="BG65" s="318"/>
      <c r="BH65" s="318"/>
      <c r="BI65" s="318"/>
      <c r="BJ65" s="318"/>
      <c r="BK65" s="318"/>
      <c r="BL65" s="318"/>
      <c r="BM65" s="318"/>
      <c r="BN65" s="318"/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318"/>
      <c r="CE65" s="318"/>
      <c r="CF65" s="318"/>
      <c r="CG65" s="318"/>
      <c r="CH65" s="318"/>
      <c r="CI65" s="318"/>
      <c r="CJ65" s="318"/>
      <c r="CK65" s="318"/>
      <c r="CL65" s="318"/>
      <c r="CM65" s="318"/>
      <c r="CN65" s="318"/>
      <c r="CO65" s="318"/>
      <c r="CP65" s="318"/>
      <c r="CQ65" s="318"/>
      <c r="CR65" s="318"/>
      <c r="CS65" s="318"/>
      <c r="CT65" s="318"/>
      <c r="CU65" s="318"/>
      <c r="CV65" s="318"/>
      <c r="CW65" s="318"/>
      <c r="CX65" s="318"/>
      <c r="CY65" s="318"/>
      <c r="CZ65" s="318"/>
      <c r="DA65" s="318"/>
      <c r="DB65" s="318"/>
      <c r="DC65" s="318"/>
      <c r="DD65" s="318"/>
      <c r="DE65" s="318"/>
      <c r="DF65" s="318"/>
      <c r="DG65" s="318"/>
      <c r="DH65" s="318"/>
      <c r="DI65" s="318"/>
      <c r="DJ65" s="318"/>
      <c r="DK65" s="318"/>
      <c r="DL65" s="318"/>
      <c r="DM65" s="318"/>
      <c r="DN65" s="318"/>
      <c r="DO65" s="318"/>
      <c r="DP65" s="318"/>
      <c r="DQ65" s="318"/>
      <c r="DR65" s="318"/>
      <c r="DS65" s="318"/>
      <c r="DT65" s="318"/>
      <c r="DU65" s="318"/>
      <c r="DV65" s="318"/>
      <c r="DW65" s="318"/>
      <c r="DX65" s="318"/>
      <c r="DY65" s="318"/>
      <c r="DZ65" s="318"/>
      <c r="EA65" s="318"/>
      <c r="EB65" s="318"/>
      <c r="EC65" s="318"/>
      <c r="ED65" s="318"/>
      <c r="EE65" s="318"/>
      <c r="EF65" s="318"/>
      <c r="EG65" s="318"/>
      <c r="EH65" s="318"/>
      <c r="EI65" s="318"/>
      <c r="EJ65" s="318"/>
      <c r="EK65" s="318"/>
      <c r="EL65" s="318"/>
      <c r="EM65" s="318"/>
      <c r="EN65" s="318"/>
      <c r="EO65" s="318"/>
      <c r="EP65" s="318"/>
      <c r="EQ65" s="318"/>
      <c r="ER65" s="318"/>
    </row>
    <row r="66" spans="1:148" s="328" customFormat="1" ht="17.25" customHeight="1" thickBot="1" x14ac:dyDescent="0.3">
      <c r="A66" s="320"/>
      <c r="B66" s="321" t="s">
        <v>171</v>
      </c>
      <c r="C66" s="322"/>
      <c r="D66" s="323"/>
      <c r="E66" s="324"/>
      <c r="F66" s="325">
        <f t="shared" si="86"/>
        <v>67028224.939999998</v>
      </c>
      <c r="G66" s="240">
        <f t="shared" ref="G66:T66" si="92">G60+G61+G62+G63+G64+G65</f>
        <v>6064700</v>
      </c>
      <c r="H66" s="241">
        <f t="shared" si="92"/>
        <v>0</v>
      </c>
      <c r="I66" s="240">
        <f t="shared" si="92"/>
        <v>23124.94</v>
      </c>
      <c r="J66" s="242">
        <f t="shared" si="92"/>
        <v>60940400</v>
      </c>
      <c r="K66" s="239">
        <f>K60+K61+K62+K63+K64+K65</f>
        <v>11950700</v>
      </c>
      <c r="L66" s="240">
        <f t="shared" si="92"/>
        <v>504000</v>
      </c>
      <c r="M66" s="241">
        <f t="shared" si="92"/>
        <v>0</v>
      </c>
      <c r="N66" s="241">
        <f t="shared" si="92"/>
        <v>0</v>
      </c>
      <c r="O66" s="326">
        <f t="shared" si="92"/>
        <v>11446700</v>
      </c>
      <c r="P66" s="325">
        <f t="shared" si="88"/>
        <v>737154.09</v>
      </c>
      <c r="Q66" s="241">
        <f t="shared" si="92"/>
        <v>0</v>
      </c>
      <c r="R66" s="241">
        <f t="shared" si="92"/>
        <v>0</v>
      </c>
      <c r="S66" s="241">
        <f t="shared" si="92"/>
        <v>0</v>
      </c>
      <c r="T66" s="242">
        <f t="shared" si="92"/>
        <v>737154.09</v>
      </c>
      <c r="U66" s="239">
        <f t="shared" si="91"/>
        <v>6.1682921502506129</v>
      </c>
      <c r="V66" s="241">
        <f>Q66/L66*100</f>
        <v>0</v>
      </c>
      <c r="W66" s="241">
        <v>0</v>
      </c>
      <c r="X66" s="241">
        <v>0</v>
      </c>
      <c r="Y66" s="326">
        <f>T66/O66*100</f>
        <v>6.4398830230546791</v>
      </c>
      <c r="Z66" s="325">
        <f t="shared" si="89"/>
        <v>1.0997666888237903</v>
      </c>
      <c r="AA66" s="241">
        <f t="shared" si="90"/>
        <v>0</v>
      </c>
      <c r="AB66" s="241">
        <v>0</v>
      </c>
      <c r="AC66" s="241">
        <v>0</v>
      </c>
      <c r="AD66" s="242">
        <f t="shared" si="90"/>
        <v>1.2096311970384177</v>
      </c>
      <c r="AE66" s="327"/>
      <c r="AF66" s="327"/>
      <c r="AG66" s="327"/>
      <c r="AH66" s="327"/>
      <c r="AI66" s="327"/>
      <c r="AJ66" s="327"/>
      <c r="AK66" s="327"/>
      <c r="AL66" s="327"/>
      <c r="AM66" s="327"/>
      <c r="AN66" s="327"/>
      <c r="AO66" s="327"/>
      <c r="AP66" s="327"/>
      <c r="AQ66" s="327"/>
      <c r="AR66" s="327"/>
      <c r="AS66" s="327"/>
      <c r="AT66" s="327"/>
      <c r="AU66" s="327"/>
      <c r="AV66" s="327"/>
      <c r="AW66" s="327"/>
      <c r="AX66" s="327"/>
      <c r="AY66" s="327"/>
      <c r="AZ66" s="327"/>
      <c r="BA66" s="327"/>
      <c r="BB66" s="327"/>
      <c r="BC66" s="327"/>
      <c r="BD66" s="327"/>
      <c r="BE66" s="327"/>
      <c r="BF66" s="327"/>
      <c r="BG66" s="327"/>
      <c r="BH66" s="327"/>
      <c r="BI66" s="327"/>
      <c r="BJ66" s="327"/>
      <c r="BK66" s="327"/>
      <c r="BL66" s="327"/>
      <c r="BM66" s="327"/>
      <c r="BN66" s="327"/>
      <c r="BO66" s="327"/>
      <c r="BP66" s="327"/>
      <c r="BQ66" s="327"/>
      <c r="BR66" s="327"/>
      <c r="BS66" s="327"/>
      <c r="BT66" s="327"/>
      <c r="BU66" s="327"/>
      <c r="BV66" s="327"/>
      <c r="BW66" s="327"/>
      <c r="BX66" s="327"/>
      <c r="BY66" s="327"/>
      <c r="BZ66" s="327"/>
      <c r="CA66" s="327"/>
      <c r="CB66" s="327"/>
      <c r="CC66" s="327"/>
      <c r="CD66" s="327"/>
      <c r="CE66" s="327"/>
      <c r="CF66" s="327"/>
      <c r="CG66" s="327"/>
      <c r="CH66" s="327"/>
      <c r="CI66" s="327"/>
      <c r="CJ66" s="327"/>
      <c r="CK66" s="327"/>
      <c r="CL66" s="327"/>
      <c r="CM66" s="327"/>
      <c r="CN66" s="327"/>
      <c r="CO66" s="327"/>
      <c r="CP66" s="327"/>
      <c r="CQ66" s="327"/>
      <c r="CR66" s="327"/>
      <c r="CS66" s="327"/>
      <c r="CT66" s="327"/>
      <c r="CU66" s="327"/>
      <c r="CV66" s="327"/>
      <c r="CW66" s="327"/>
      <c r="CX66" s="327"/>
      <c r="CY66" s="327"/>
      <c r="CZ66" s="327"/>
      <c r="DA66" s="327"/>
      <c r="DB66" s="327"/>
      <c r="DC66" s="327"/>
      <c r="DD66" s="327"/>
      <c r="DE66" s="327"/>
      <c r="DF66" s="327"/>
      <c r="DG66" s="327"/>
      <c r="DH66" s="327"/>
      <c r="DI66" s="327"/>
      <c r="DJ66" s="327"/>
      <c r="DK66" s="327"/>
      <c r="DL66" s="327"/>
      <c r="DM66" s="327"/>
      <c r="DN66" s="327"/>
      <c r="DO66" s="327"/>
      <c r="DP66" s="327"/>
      <c r="DQ66" s="327"/>
      <c r="DR66" s="327"/>
      <c r="DS66" s="327"/>
      <c r="DT66" s="327"/>
      <c r="DU66" s="327"/>
      <c r="DV66" s="327"/>
      <c r="DW66" s="327"/>
      <c r="DX66" s="327"/>
      <c r="DY66" s="327"/>
      <c r="DZ66" s="327"/>
      <c r="EA66" s="327"/>
      <c r="EB66" s="327"/>
      <c r="EC66" s="327"/>
      <c r="ED66" s="327"/>
      <c r="EE66" s="327"/>
      <c r="EF66" s="327"/>
      <c r="EG66" s="327"/>
      <c r="EH66" s="327"/>
      <c r="EI66" s="327"/>
      <c r="EJ66" s="327"/>
      <c r="EK66" s="327"/>
      <c r="EL66" s="327"/>
      <c r="EM66" s="327"/>
      <c r="EN66" s="327"/>
      <c r="EO66" s="327"/>
      <c r="EP66" s="327"/>
      <c r="EQ66" s="327"/>
      <c r="ER66" s="327"/>
    </row>
    <row r="67" spans="1:148" s="37" customFormat="1" ht="82.5" customHeight="1" x14ac:dyDescent="0.2">
      <c r="A67" s="449" t="s">
        <v>172</v>
      </c>
      <c r="B67" s="202" t="s">
        <v>173</v>
      </c>
      <c r="C67" s="165"/>
      <c r="D67" s="488" t="s">
        <v>84</v>
      </c>
      <c r="E67" s="166" t="s">
        <v>116</v>
      </c>
      <c r="F67" s="120">
        <f>F68</f>
        <v>68000</v>
      </c>
      <c r="G67" s="121">
        <f t="shared" ref="G67:T67" si="93">G68</f>
        <v>0</v>
      </c>
      <c r="H67" s="121">
        <f t="shared" si="93"/>
        <v>0</v>
      </c>
      <c r="I67" s="121">
        <f t="shared" si="93"/>
        <v>0</v>
      </c>
      <c r="J67" s="122">
        <f t="shared" si="93"/>
        <v>68000</v>
      </c>
      <c r="K67" s="120">
        <f t="shared" si="93"/>
        <v>34000</v>
      </c>
      <c r="L67" s="121">
        <f t="shared" si="93"/>
        <v>0</v>
      </c>
      <c r="M67" s="121">
        <f t="shared" si="93"/>
        <v>0</v>
      </c>
      <c r="N67" s="121">
        <f t="shared" si="93"/>
        <v>0</v>
      </c>
      <c r="O67" s="122">
        <f t="shared" si="93"/>
        <v>34000</v>
      </c>
      <c r="P67" s="128">
        <f t="shared" si="93"/>
        <v>0</v>
      </c>
      <c r="Q67" s="121">
        <f t="shared" si="93"/>
        <v>0</v>
      </c>
      <c r="R67" s="121">
        <f t="shared" si="93"/>
        <v>0</v>
      </c>
      <c r="S67" s="121">
        <f t="shared" si="93"/>
        <v>0</v>
      </c>
      <c r="T67" s="129">
        <f t="shared" si="93"/>
        <v>0</v>
      </c>
      <c r="U67" s="167">
        <f t="shared" si="91"/>
        <v>0</v>
      </c>
      <c r="V67" s="121">
        <v>0</v>
      </c>
      <c r="W67" s="121">
        <v>0</v>
      </c>
      <c r="X67" s="121">
        <v>0</v>
      </c>
      <c r="Y67" s="127">
        <v>0</v>
      </c>
      <c r="Z67" s="167">
        <f t="shared" si="89"/>
        <v>0</v>
      </c>
      <c r="AA67" s="121">
        <v>0</v>
      </c>
      <c r="AB67" s="121">
        <v>0</v>
      </c>
      <c r="AC67" s="121">
        <v>0</v>
      </c>
      <c r="AD67" s="127">
        <f t="shared" si="90"/>
        <v>0</v>
      </c>
      <c r="AE67" s="168"/>
      <c r="AF67" s="168"/>
      <c r="AG67" s="168"/>
      <c r="AH67" s="168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</row>
    <row r="68" spans="1:148" s="42" customFormat="1" ht="30.75" customHeight="1" thickBot="1" x14ac:dyDescent="0.3">
      <c r="A68" s="490"/>
      <c r="B68" s="203" t="s">
        <v>48</v>
      </c>
      <c r="C68" s="169" t="s">
        <v>174</v>
      </c>
      <c r="D68" s="489"/>
      <c r="E68" s="170" t="s">
        <v>24</v>
      </c>
      <c r="F68" s="171">
        <f t="shared" ref="F68" si="94">SUM(G68:J68)</f>
        <v>68000</v>
      </c>
      <c r="G68" s="190">
        <v>0</v>
      </c>
      <c r="H68" s="190">
        <v>0</v>
      </c>
      <c r="I68" s="190">
        <v>0</v>
      </c>
      <c r="J68" s="173">
        <v>68000</v>
      </c>
      <c r="K68" s="171">
        <f>L68+M68+N68+O68</f>
        <v>34000</v>
      </c>
      <c r="L68" s="190">
        <v>0</v>
      </c>
      <c r="M68" s="190">
        <v>0</v>
      </c>
      <c r="N68" s="190">
        <v>0</v>
      </c>
      <c r="O68" s="173">
        <v>34000</v>
      </c>
      <c r="P68" s="441">
        <f t="shared" ref="P68" si="95">SUM(Q68:T68)</f>
        <v>0</v>
      </c>
      <c r="Q68" s="190">
        <v>0</v>
      </c>
      <c r="R68" s="190">
        <v>0</v>
      </c>
      <c r="S68" s="190">
        <v>0</v>
      </c>
      <c r="T68" s="191">
        <v>0</v>
      </c>
      <c r="U68" s="192">
        <f t="shared" ref="U68" si="96">P68/K68*100</f>
        <v>0</v>
      </c>
      <c r="V68" s="136">
        <v>0</v>
      </c>
      <c r="W68" s="136">
        <v>0</v>
      </c>
      <c r="X68" s="136">
        <v>0</v>
      </c>
      <c r="Y68" s="193">
        <v>0</v>
      </c>
      <c r="Z68" s="192">
        <f t="shared" ref="Z68" si="97">P68/F68*100</f>
        <v>0</v>
      </c>
      <c r="AA68" s="136">
        <v>0</v>
      </c>
      <c r="AB68" s="136">
        <v>0</v>
      </c>
      <c r="AC68" s="136">
        <v>0</v>
      </c>
      <c r="AD68" s="193">
        <f t="shared" ref="AD68" si="98">T68/J68*100</f>
        <v>0</v>
      </c>
      <c r="AE68" s="175"/>
      <c r="AF68" s="40"/>
      <c r="AG68" s="5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</row>
    <row r="69" spans="1:148" s="328" customFormat="1" ht="17.25" customHeight="1" thickBot="1" x14ac:dyDescent="0.3">
      <c r="A69" s="329"/>
      <c r="B69" s="492" t="s">
        <v>171</v>
      </c>
      <c r="C69" s="492"/>
      <c r="D69" s="493"/>
      <c r="E69" s="330"/>
      <c r="F69" s="132">
        <f>F68</f>
        <v>68000</v>
      </c>
      <c r="G69" s="243">
        <f t="shared" ref="G69:J69" si="99">G68</f>
        <v>0</v>
      </c>
      <c r="H69" s="243">
        <f t="shared" si="99"/>
        <v>0</v>
      </c>
      <c r="I69" s="243">
        <f t="shared" si="99"/>
        <v>0</v>
      </c>
      <c r="J69" s="244">
        <f t="shared" si="99"/>
        <v>68000</v>
      </c>
      <c r="K69" s="132">
        <f>K68</f>
        <v>34000</v>
      </c>
      <c r="L69" s="243">
        <f t="shared" ref="L69:O69" si="100">L68</f>
        <v>0</v>
      </c>
      <c r="M69" s="243">
        <f t="shared" si="100"/>
        <v>0</v>
      </c>
      <c r="N69" s="243">
        <f t="shared" si="100"/>
        <v>0</v>
      </c>
      <c r="O69" s="244">
        <f t="shared" si="100"/>
        <v>34000</v>
      </c>
      <c r="P69" s="442">
        <f>P68</f>
        <v>0</v>
      </c>
      <c r="Q69" s="243">
        <f t="shared" ref="Q69:T69" si="101">Q68</f>
        <v>0</v>
      </c>
      <c r="R69" s="243">
        <f t="shared" si="101"/>
        <v>0</v>
      </c>
      <c r="S69" s="243">
        <f t="shared" si="101"/>
        <v>0</v>
      </c>
      <c r="T69" s="331">
        <f t="shared" si="101"/>
        <v>0</v>
      </c>
      <c r="U69" s="413">
        <f t="shared" si="91"/>
        <v>0</v>
      </c>
      <c r="V69" s="243">
        <v>0</v>
      </c>
      <c r="W69" s="243">
        <v>0</v>
      </c>
      <c r="X69" s="243">
        <v>0</v>
      </c>
      <c r="Y69" s="412">
        <f>T69/O69*100</f>
        <v>0</v>
      </c>
      <c r="Z69" s="413">
        <f>P69/F69*100</f>
        <v>0</v>
      </c>
      <c r="AA69" s="243">
        <v>0</v>
      </c>
      <c r="AB69" s="243">
        <v>0</v>
      </c>
      <c r="AC69" s="243">
        <v>0</v>
      </c>
      <c r="AD69" s="412">
        <f>T69/J69*100</f>
        <v>0</v>
      </c>
      <c r="AE69" s="327"/>
      <c r="AF69" s="327"/>
      <c r="AG69" s="327"/>
      <c r="AH69" s="327"/>
      <c r="AI69" s="327"/>
      <c r="AJ69" s="327"/>
      <c r="AK69" s="327"/>
      <c r="AL69" s="327"/>
      <c r="AM69" s="327"/>
      <c r="AN69" s="327"/>
      <c r="AO69" s="327"/>
      <c r="AP69" s="327"/>
      <c r="AQ69" s="327"/>
      <c r="AR69" s="327"/>
      <c r="AS69" s="327"/>
      <c r="AT69" s="327"/>
      <c r="AU69" s="327"/>
      <c r="AV69" s="327"/>
      <c r="AW69" s="327"/>
      <c r="AX69" s="327"/>
      <c r="AY69" s="327"/>
      <c r="AZ69" s="327"/>
      <c r="BA69" s="327"/>
      <c r="BB69" s="327"/>
      <c r="BC69" s="327"/>
      <c r="BD69" s="327"/>
      <c r="BE69" s="327"/>
      <c r="BF69" s="327"/>
      <c r="BG69" s="327"/>
      <c r="BH69" s="327"/>
      <c r="BI69" s="327"/>
      <c r="BJ69" s="327"/>
      <c r="BK69" s="327"/>
      <c r="BL69" s="327"/>
      <c r="BM69" s="327"/>
      <c r="BN69" s="327"/>
      <c r="BO69" s="327"/>
      <c r="BP69" s="327"/>
      <c r="BQ69" s="327"/>
      <c r="BR69" s="327"/>
      <c r="BS69" s="327"/>
      <c r="BT69" s="327"/>
      <c r="BU69" s="327"/>
      <c r="BV69" s="327"/>
      <c r="BW69" s="327"/>
      <c r="BX69" s="327"/>
      <c r="BY69" s="327"/>
      <c r="BZ69" s="327"/>
      <c r="CA69" s="327"/>
      <c r="CB69" s="327"/>
      <c r="CC69" s="327"/>
      <c r="CD69" s="327"/>
      <c r="CE69" s="327"/>
      <c r="CF69" s="327"/>
      <c r="CG69" s="327"/>
      <c r="CH69" s="327"/>
      <c r="CI69" s="327"/>
      <c r="CJ69" s="327"/>
      <c r="CK69" s="327"/>
      <c r="CL69" s="327"/>
      <c r="CM69" s="327"/>
      <c r="CN69" s="327"/>
      <c r="CO69" s="327"/>
      <c r="CP69" s="327"/>
      <c r="CQ69" s="327"/>
      <c r="CR69" s="327"/>
      <c r="CS69" s="327"/>
      <c r="CT69" s="327"/>
      <c r="CU69" s="327"/>
      <c r="CV69" s="327"/>
      <c r="CW69" s="327"/>
      <c r="CX69" s="327"/>
      <c r="CY69" s="327"/>
      <c r="CZ69" s="327"/>
      <c r="DA69" s="327"/>
      <c r="DB69" s="327"/>
      <c r="DC69" s="327"/>
      <c r="DD69" s="327"/>
      <c r="DE69" s="327"/>
      <c r="DF69" s="327"/>
      <c r="DG69" s="327"/>
      <c r="DH69" s="327"/>
      <c r="DI69" s="327"/>
      <c r="DJ69" s="327"/>
      <c r="DK69" s="327"/>
      <c r="DL69" s="327"/>
      <c r="DM69" s="327"/>
      <c r="DN69" s="327"/>
      <c r="DO69" s="327"/>
      <c r="DP69" s="327"/>
      <c r="DQ69" s="327"/>
      <c r="DR69" s="327"/>
      <c r="DS69" s="327"/>
      <c r="DT69" s="327"/>
      <c r="DU69" s="327"/>
      <c r="DV69" s="327"/>
      <c r="DW69" s="327"/>
      <c r="DX69" s="327"/>
      <c r="DY69" s="327"/>
      <c r="DZ69" s="327"/>
      <c r="EA69" s="327"/>
      <c r="EB69" s="327"/>
      <c r="EC69" s="327"/>
      <c r="ED69" s="327"/>
      <c r="EE69" s="327"/>
      <c r="EF69" s="327"/>
      <c r="EG69" s="327"/>
      <c r="EH69" s="327"/>
      <c r="EI69" s="327"/>
      <c r="EJ69" s="327"/>
      <c r="EK69" s="327"/>
      <c r="EL69" s="327"/>
      <c r="EM69" s="327"/>
      <c r="EN69" s="327"/>
      <c r="EO69" s="327"/>
      <c r="EP69" s="327"/>
      <c r="EQ69" s="327"/>
      <c r="ER69" s="327"/>
    </row>
    <row r="70" spans="1:148" s="335" customFormat="1" ht="18.75" customHeight="1" thickBot="1" x14ac:dyDescent="0.3">
      <c r="A70" s="394"/>
      <c r="B70" s="395" t="s">
        <v>175</v>
      </c>
      <c r="C70" s="382"/>
      <c r="D70" s="399"/>
      <c r="E70" s="332"/>
      <c r="F70" s="284">
        <f>F66+F69</f>
        <v>67096224.939999998</v>
      </c>
      <c r="G70" s="285">
        <f t="shared" ref="G70:T70" si="102">G66+G69</f>
        <v>6064700</v>
      </c>
      <c r="H70" s="287">
        <f t="shared" si="102"/>
        <v>0</v>
      </c>
      <c r="I70" s="285">
        <f t="shared" si="102"/>
        <v>23124.94</v>
      </c>
      <c r="J70" s="286">
        <f t="shared" si="102"/>
        <v>61008400</v>
      </c>
      <c r="K70" s="284">
        <f t="shared" si="102"/>
        <v>11984700</v>
      </c>
      <c r="L70" s="285">
        <f t="shared" si="102"/>
        <v>504000</v>
      </c>
      <c r="M70" s="287">
        <f t="shared" si="102"/>
        <v>0</v>
      </c>
      <c r="N70" s="287">
        <f t="shared" si="102"/>
        <v>0</v>
      </c>
      <c r="O70" s="286">
        <f t="shared" si="102"/>
        <v>11480700</v>
      </c>
      <c r="P70" s="333">
        <f t="shared" si="102"/>
        <v>737154.09</v>
      </c>
      <c r="Q70" s="287">
        <f t="shared" si="102"/>
        <v>0</v>
      </c>
      <c r="R70" s="287">
        <f t="shared" si="102"/>
        <v>0</v>
      </c>
      <c r="S70" s="287">
        <f t="shared" si="102"/>
        <v>0</v>
      </c>
      <c r="T70" s="288">
        <f t="shared" si="102"/>
        <v>737154.09</v>
      </c>
      <c r="U70" s="284">
        <f t="shared" si="91"/>
        <v>6.1507930110891378</v>
      </c>
      <c r="V70" s="287">
        <f t="shared" ref="V70" si="103">Q70/L70*100</f>
        <v>0</v>
      </c>
      <c r="W70" s="287">
        <v>0</v>
      </c>
      <c r="X70" s="287">
        <v>0</v>
      </c>
      <c r="Y70" s="286">
        <f>T70/O70*100</f>
        <v>6.4208113616765523</v>
      </c>
      <c r="Z70" s="284">
        <f>P70/F70*100</f>
        <v>1.0986521084594421</v>
      </c>
      <c r="AA70" s="285">
        <f>Q70/G70*100</f>
        <v>0</v>
      </c>
      <c r="AB70" s="287">
        <v>0</v>
      </c>
      <c r="AC70" s="287">
        <v>0</v>
      </c>
      <c r="AD70" s="286">
        <f>T70/J70*100</f>
        <v>1.2082829413654512</v>
      </c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334"/>
      <c r="BP70" s="334"/>
      <c r="BQ70" s="334"/>
      <c r="BR70" s="334"/>
      <c r="BS70" s="334"/>
      <c r="BT70" s="334"/>
      <c r="BU70" s="334"/>
      <c r="BV70" s="334"/>
      <c r="BW70" s="334"/>
      <c r="BX70" s="334"/>
      <c r="BY70" s="334"/>
      <c r="BZ70" s="334"/>
      <c r="CA70" s="334"/>
      <c r="CB70" s="334"/>
      <c r="CC70" s="334"/>
      <c r="CD70" s="334"/>
      <c r="CE70" s="334"/>
      <c r="CF70" s="334"/>
      <c r="CG70" s="334"/>
      <c r="CH70" s="334"/>
      <c r="CI70" s="334"/>
      <c r="CJ70" s="334"/>
      <c r="CK70" s="334"/>
      <c r="CL70" s="334"/>
      <c r="CM70" s="334"/>
      <c r="CN70" s="334"/>
      <c r="CO70" s="334"/>
      <c r="CP70" s="334"/>
      <c r="CQ70" s="334"/>
      <c r="CR70" s="334"/>
      <c r="CS70" s="334"/>
      <c r="CT70" s="334"/>
      <c r="CU70" s="334"/>
      <c r="CV70" s="334"/>
      <c r="CW70" s="334"/>
      <c r="CX70" s="334"/>
      <c r="CY70" s="334"/>
      <c r="CZ70" s="334"/>
      <c r="DA70" s="334"/>
      <c r="DB70" s="334"/>
      <c r="DC70" s="334"/>
      <c r="DD70" s="334"/>
      <c r="DE70" s="334"/>
      <c r="DF70" s="334"/>
      <c r="DG70" s="334"/>
      <c r="DH70" s="334"/>
      <c r="DI70" s="334"/>
      <c r="DJ70" s="334"/>
      <c r="DK70" s="334"/>
      <c r="DL70" s="334"/>
      <c r="DM70" s="334"/>
      <c r="DN70" s="334"/>
      <c r="DO70" s="334"/>
      <c r="DP70" s="334"/>
      <c r="DQ70" s="334"/>
      <c r="DR70" s="334"/>
      <c r="DS70" s="334"/>
      <c r="DT70" s="334"/>
      <c r="DU70" s="334"/>
      <c r="DV70" s="334"/>
      <c r="DW70" s="334"/>
      <c r="DX70" s="334"/>
      <c r="DY70" s="334"/>
      <c r="DZ70" s="334"/>
      <c r="EA70" s="334"/>
      <c r="EB70" s="334"/>
      <c r="EC70" s="334"/>
      <c r="ED70" s="334"/>
      <c r="EE70" s="334"/>
      <c r="EF70" s="334"/>
      <c r="EG70" s="334"/>
      <c r="EH70" s="334"/>
      <c r="EI70" s="334"/>
      <c r="EJ70" s="334"/>
      <c r="EK70" s="334"/>
      <c r="EL70" s="334"/>
      <c r="EM70" s="334"/>
      <c r="EN70" s="334"/>
      <c r="EO70" s="334"/>
      <c r="EP70" s="334"/>
      <c r="EQ70" s="334"/>
      <c r="ER70" s="334"/>
    </row>
    <row r="71" spans="1:148" s="145" customFormat="1" ht="19.5" customHeight="1" thickBot="1" x14ac:dyDescent="0.3">
      <c r="A71" s="477" t="s">
        <v>176</v>
      </c>
      <c r="B71" s="478"/>
      <c r="C71" s="478"/>
      <c r="D71" s="478"/>
      <c r="E71" s="478"/>
      <c r="F71" s="478"/>
      <c r="G71" s="478"/>
      <c r="H71" s="478"/>
      <c r="I71" s="478"/>
      <c r="J71" s="478"/>
      <c r="K71" s="478"/>
      <c r="L71" s="478"/>
      <c r="M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  <c r="Z71" s="478"/>
      <c r="AA71" s="478"/>
      <c r="AB71" s="478"/>
      <c r="AC71" s="478"/>
      <c r="AD71" s="479"/>
      <c r="AE71" s="143"/>
      <c r="AF71" s="143"/>
      <c r="AG71" s="144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3"/>
      <c r="BG71" s="143"/>
      <c r="BH71" s="143"/>
      <c r="BI71" s="143"/>
      <c r="BJ71" s="143"/>
      <c r="BK71" s="143"/>
      <c r="BL71" s="143"/>
      <c r="BM71" s="143"/>
      <c r="BN71" s="143"/>
      <c r="BO71" s="143"/>
      <c r="BP71" s="143"/>
      <c r="BQ71" s="143"/>
      <c r="BR71" s="143"/>
      <c r="BS71" s="143"/>
      <c r="BT71" s="143"/>
      <c r="BU71" s="143"/>
      <c r="BV71" s="143"/>
      <c r="BW71" s="143"/>
      <c r="BX71" s="143"/>
      <c r="BY71" s="143"/>
      <c r="BZ71" s="143"/>
      <c r="CA71" s="143"/>
      <c r="CB71" s="143"/>
      <c r="CC71" s="143"/>
      <c r="CD71" s="143"/>
      <c r="CE71" s="143"/>
      <c r="CF71" s="143"/>
      <c r="CG71" s="143"/>
      <c r="CH71" s="143"/>
      <c r="CI71" s="143"/>
      <c r="CJ71" s="143"/>
      <c r="CK71" s="143"/>
      <c r="CL71" s="143"/>
      <c r="CM71" s="143"/>
      <c r="CN71" s="143"/>
      <c r="CO71" s="143"/>
      <c r="CP71" s="143"/>
      <c r="CQ71" s="143"/>
      <c r="CR71" s="143"/>
      <c r="CS71" s="143"/>
      <c r="CT71" s="143"/>
      <c r="CU71" s="143"/>
      <c r="CV71" s="143"/>
      <c r="CW71" s="143"/>
      <c r="CX71" s="143"/>
      <c r="CY71" s="143"/>
      <c r="CZ71" s="143"/>
      <c r="DA71" s="143"/>
      <c r="DB71" s="143"/>
      <c r="DC71" s="143"/>
      <c r="DD71" s="143"/>
      <c r="DE71" s="143"/>
      <c r="DF71" s="143"/>
      <c r="DG71" s="143"/>
      <c r="DH71" s="143"/>
      <c r="DI71" s="143"/>
      <c r="DJ71" s="143"/>
      <c r="DK71" s="143"/>
      <c r="DL71" s="143"/>
      <c r="DM71" s="143"/>
      <c r="DN71" s="143"/>
      <c r="DO71" s="143"/>
      <c r="DP71" s="143"/>
      <c r="DQ71" s="143"/>
      <c r="DR71" s="143"/>
      <c r="DS71" s="143"/>
      <c r="DT71" s="143"/>
      <c r="DU71" s="143"/>
      <c r="DV71" s="143"/>
      <c r="DW71" s="143"/>
      <c r="DX71" s="143"/>
      <c r="DY71" s="143"/>
      <c r="DZ71" s="143"/>
      <c r="EA71" s="143"/>
      <c r="EB71" s="143"/>
      <c r="EC71" s="143"/>
      <c r="ED71" s="143"/>
      <c r="EE71" s="143"/>
      <c r="EF71" s="143"/>
      <c r="EG71" s="143"/>
      <c r="EH71" s="143"/>
      <c r="EI71" s="143"/>
      <c r="EJ71" s="143"/>
      <c r="EK71" s="143"/>
      <c r="EL71" s="143"/>
      <c r="EM71" s="143"/>
      <c r="EN71" s="143"/>
      <c r="EO71" s="143"/>
      <c r="EP71" s="143"/>
      <c r="EQ71" s="143"/>
      <c r="ER71" s="143"/>
    </row>
    <row r="72" spans="1:148" s="178" customFormat="1" ht="49.5" customHeight="1" x14ac:dyDescent="0.25">
      <c r="A72" s="480" t="s">
        <v>177</v>
      </c>
      <c r="B72" s="202" t="s">
        <v>178</v>
      </c>
      <c r="C72" s="140"/>
      <c r="D72" s="488" t="s">
        <v>84</v>
      </c>
      <c r="E72" s="166" t="s">
        <v>116</v>
      </c>
      <c r="F72" s="120">
        <f>F73</f>
        <v>58866900</v>
      </c>
      <c r="G72" s="121">
        <f t="shared" ref="G72:T72" si="104">G73</f>
        <v>0</v>
      </c>
      <c r="H72" s="121">
        <f t="shared" si="104"/>
        <v>0</v>
      </c>
      <c r="I72" s="121">
        <f t="shared" si="104"/>
        <v>0</v>
      </c>
      <c r="J72" s="164">
        <f t="shared" si="104"/>
        <v>58866900</v>
      </c>
      <c r="K72" s="120">
        <f t="shared" si="104"/>
        <v>11139160</v>
      </c>
      <c r="L72" s="121">
        <f t="shared" si="104"/>
        <v>0</v>
      </c>
      <c r="M72" s="121">
        <f t="shared" si="104"/>
        <v>0</v>
      </c>
      <c r="N72" s="121">
        <f t="shared" si="104"/>
        <v>0</v>
      </c>
      <c r="O72" s="164">
        <f t="shared" si="104"/>
        <v>11139160</v>
      </c>
      <c r="P72" s="120">
        <f t="shared" si="104"/>
        <v>1058900.8999999999</v>
      </c>
      <c r="Q72" s="121">
        <f t="shared" si="104"/>
        <v>0</v>
      </c>
      <c r="R72" s="121">
        <f t="shared" si="104"/>
        <v>0</v>
      </c>
      <c r="S72" s="121">
        <f t="shared" si="104"/>
        <v>0</v>
      </c>
      <c r="T72" s="122">
        <f t="shared" si="104"/>
        <v>1058900.8999999999</v>
      </c>
      <c r="U72" s="150">
        <v>9.51</v>
      </c>
      <c r="V72" s="121">
        <v>0</v>
      </c>
      <c r="W72" s="121">
        <v>0</v>
      </c>
      <c r="X72" s="121">
        <v>0</v>
      </c>
      <c r="Y72" s="164">
        <v>9.51</v>
      </c>
      <c r="Z72" s="120">
        <f>P72/F72*100</f>
        <v>1.7988052708737847</v>
      </c>
      <c r="AA72" s="121">
        <v>0</v>
      </c>
      <c r="AB72" s="121">
        <v>0</v>
      </c>
      <c r="AC72" s="121">
        <v>0</v>
      </c>
      <c r="AD72" s="122">
        <f t="shared" ref="AD72:AD76" si="105">T72/J72*100</f>
        <v>1.7988052708737847</v>
      </c>
      <c r="AE72" s="176"/>
      <c r="AF72" s="176"/>
      <c r="AG72" s="177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6"/>
      <c r="AZ72" s="176"/>
      <c r="BA72" s="176"/>
      <c r="BB72" s="176"/>
      <c r="BC72" s="176"/>
      <c r="BD72" s="176"/>
      <c r="BE72" s="176"/>
      <c r="BF72" s="176"/>
      <c r="BG72" s="176"/>
      <c r="BH72" s="176"/>
      <c r="BI72" s="176"/>
      <c r="BJ72" s="176"/>
      <c r="BK72" s="176"/>
      <c r="BL72" s="176"/>
      <c r="BM72" s="176"/>
      <c r="BN72" s="176"/>
      <c r="BO72" s="176"/>
      <c r="BP72" s="176"/>
      <c r="BQ72" s="176"/>
      <c r="BR72" s="176"/>
      <c r="BS72" s="176"/>
      <c r="BT72" s="176"/>
      <c r="BU72" s="176"/>
      <c r="BV72" s="176"/>
      <c r="BW72" s="176"/>
      <c r="BX72" s="176"/>
      <c r="BY72" s="176"/>
      <c r="BZ72" s="176"/>
      <c r="CA72" s="176"/>
      <c r="CB72" s="176"/>
      <c r="CC72" s="176"/>
      <c r="CD72" s="176"/>
      <c r="CE72" s="176"/>
      <c r="CF72" s="176"/>
      <c r="CG72" s="176"/>
      <c r="CH72" s="176"/>
      <c r="CI72" s="176"/>
      <c r="CJ72" s="176"/>
      <c r="CK72" s="176"/>
      <c r="CL72" s="176"/>
      <c r="CM72" s="176"/>
      <c r="CN72" s="176"/>
      <c r="CO72" s="176"/>
      <c r="CP72" s="176"/>
      <c r="CQ72" s="176"/>
      <c r="CR72" s="176"/>
      <c r="CS72" s="176"/>
      <c r="CT72" s="176"/>
      <c r="CU72" s="176"/>
      <c r="CV72" s="176"/>
      <c r="CW72" s="176"/>
      <c r="CX72" s="176"/>
      <c r="CY72" s="176"/>
      <c r="CZ72" s="176"/>
      <c r="DA72" s="176"/>
      <c r="DB72" s="176"/>
      <c r="DC72" s="176"/>
      <c r="DD72" s="176"/>
      <c r="DE72" s="176"/>
      <c r="DF72" s="176"/>
      <c r="DG72" s="176"/>
      <c r="DH72" s="176"/>
      <c r="DI72" s="176"/>
      <c r="DJ72" s="176"/>
      <c r="DK72" s="176"/>
      <c r="DL72" s="176"/>
      <c r="DM72" s="176"/>
      <c r="DN72" s="176"/>
      <c r="DO72" s="176"/>
      <c r="DP72" s="176"/>
      <c r="DQ72" s="176"/>
      <c r="DR72" s="176"/>
      <c r="DS72" s="176"/>
      <c r="DT72" s="176"/>
      <c r="DU72" s="176"/>
      <c r="DV72" s="176"/>
      <c r="DW72" s="176"/>
      <c r="DX72" s="176"/>
      <c r="DY72" s="176"/>
      <c r="DZ72" s="176"/>
      <c r="EA72" s="176"/>
      <c r="EB72" s="176"/>
      <c r="EC72" s="176"/>
      <c r="ED72" s="176"/>
      <c r="EE72" s="176"/>
      <c r="EF72" s="176"/>
      <c r="EG72" s="176"/>
      <c r="EH72" s="176"/>
      <c r="EI72" s="176"/>
      <c r="EJ72" s="176"/>
      <c r="EK72" s="176"/>
      <c r="EL72" s="176"/>
      <c r="EM72" s="176"/>
      <c r="EN72" s="176"/>
      <c r="EO72" s="176"/>
      <c r="EP72" s="176"/>
      <c r="EQ72" s="176"/>
      <c r="ER72" s="176"/>
    </row>
    <row r="73" spans="1:148" s="187" customFormat="1" ht="33.75" customHeight="1" thickBot="1" x14ac:dyDescent="0.3">
      <c r="A73" s="481"/>
      <c r="B73" s="210" t="s">
        <v>21</v>
      </c>
      <c r="C73" s="179" t="s">
        <v>179</v>
      </c>
      <c r="D73" s="489"/>
      <c r="E73" s="180" t="s">
        <v>24</v>
      </c>
      <c r="F73" s="96">
        <f t="shared" ref="F73" si="106">SUM(G73:J73)</f>
        <v>58866900</v>
      </c>
      <c r="G73" s="98">
        <v>0</v>
      </c>
      <c r="H73" s="98">
        <v>0</v>
      </c>
      <c r="I73" s="98">
        <v>0</v>
      </c>
      <c r="J73" s="181">
        <v>58866900</v>
      </c>
      <c r="K73" s="182">
        <f>L73+M73+N73+O73</f>
        <v>11139160</v>
      </c>
      <c r="L73" s="98">
        <v>0</v>
      </c>
      <c r="M73" s="98">
        <v>0</v>
      </c>
      <c r="N73" s="98">
        <v>0</v>
      </c>
      <c r="O73" s="183">
        <v>11139160</v>
      </c>
      <c r="P73" s="96">
        <f t="shared" ref="P73" si="107">SUM(Q73:T73)</f>
        <v>1058900.8999999999</v>
      </c>
      <c r="Q73" s="98">
        <v>0</v>
      </c>
      <c r="R73" s="98">
        <v>0</v>
      </c>
      <c r="S73" s="98">
        <v>0</v>
      </c>
      <c r="T73" s="115">
        <v>1058900.8999999999</v>
      </c>
      <c r="U73" s="184">
        <f>P73/K73*100</f>
        <v>9.506110873710405</v>
      </c>
      <c r="V73" s="98">
        <v>0</v>
      </c>
      <c r="W73" s="98">
        <v>0</v>
      </c>
      <c r="X73" s="98">
        <v>0</v>
      </c>
      <c r="Y73" s="181">
        <f>T73/O73*100</f>
        <v>9.506110873710405</v>
      </c>
      <c r="Z73" s="96">
        <f t="shared" ref="Z73:Z76" si="108">P73/F73*100</f>
        <v>1.7988052708737847</v>
      </c>
      <c r="AA73" s="114">
        <v>0</v>
      </c>
      <c r="AB73" s="114">
        <v>0</v>
      </c>
      <c r="AC73" s="114">
        <v>0</v>
      </c>
      <c r="AD73" s="115">
        <f t="shared" si="105"/>
        <v>1.7988052708737847</v>
      </c>
      <c r="AE73" s="185"/>
      <c r="AF73" s="185"/>
      <c r="AG73" s="186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  <c r="BV73" s="185"/>
      <c r="BW73" s="185"/>
      <c r="BX73" s="185"/>
      <c r="BY73" s="185"/>
      <c r="BZ73" s="185"/>
      <c r="CA73" s="185"/>
      <c r="CB73" s="185"/>
      <c r="CC73" s="185"/>
      <c r="CD73" s="185"/>
      <c r="CE73" s="185"/>
      <c r="CF73" s="185"/>
      <c r="CG73" s="185"/>
      <c r="CH73" s="185"/>
      <c r="CI73" s="185"/>
      <c r="CJ73" s="185"/>
      <c r="CK73" s="185"/>
      <c r="CL73" s="185"/>
      <c r="CM73" s="185"/>
      <c r="CN73" s="185"/>
      <c r="CO73" s="185"/>
      <c r="CP73" s="185"/>
      <c r="CQ73" s="185"/>
      <c r="CR73" s="185"/>
      <c r="CS73" s="185"/>
      <c r="CT73" s="185"/>
      <c r="CU73" s="185"/>
      <c r="CV73" s="185"/>
      <c r="CW73" s="185"/>
      <c r="CX73" s="185"/>
      <c r="CY73" s="185"/>
      <c r="CZ73" s="185"/>
      <c r="DA73" s="185"/>
      <c r="DB73" s="185"/>
      <c r="DC73" s="185"/>
      <c r="DD73" s="185"/>
      <c r="DE73" s="185"/>
      <c r="DF73" s="185"/>
      <c r="DG73" s="185"/>
      <c r="DH73" s="185"/>
      <c r="DI73" s="185"/>
      <c r="DJ73" s="185"/>
      <c r="DK73" s="185"/>
      <c r="DL73" s="185"/>
      <c r="DM73" s="185"/>
      <c r="DN73" s="185"/>
      <c r="DO73" s="185"/>
      <c r="DP73" s="185"/>
      <c r="DQ73" s="185"/>
      <c r="DR73" s="185"/>
      <c r="DS73" s="185"/>
      <c r="DT73" s="185"/>
      <c r="DU73" s="185"/>
      <c r="DV73" s="185"/>
      <c r="DW73" s="185"/>
      <c r="DX73" s="185"/>
      <c r="DY73" s="185"/>
      <c r="DZ73" s="185"/>
      <c r="EA73" s="185"/>
      <c r="EB73" s="185"/>
      <c r="EC73" s="185"/>
      <c r="ED73" s="185"/>
      <c r="EE73" s="185"/>
      <c r="EF73" s="185"/>
      <c r="EG73" s="185"/>
      <c r="EH73" s="185"/>
      <c r="EI73" s="185"/>
      <c r="EJ73" s="185"/>
      <c r="EK73" s="185"/>
      <c r="EL73" s="185"/>
      <c r="EM73" s="185"/>
      <c r="EN73" s="185"/>
      <c r="EO73" s="185"/>
      <c r="EP73" s="185"/>
      <c r="EQ73" s="185"/>
      <c r="ER73" s="185"/>
    </row>
    <row r="74" spans="1:148" s="328" customFormat="1" ht="17.25" customHeight="1" thickBot="1" x14ac:dyDescent="0.3">
      <c r="A74" s="336"/>
      <c r="B74" s="482" t="s">
        <v>180</v>
      </c>
      <c r="C74" s="483"/>
      <c r="D74" s="484"/>
      <c r="E74" s="337"/>
      <c r="F74" s="134">
        <f>F73</f>
        <v>58866900</v>
      </c>
      <c r="G74" s="136">
        <f t="shared" ref="G74:T74" si="109">G73</f>
        <v>0</v>
      </c>
      <c r="H74" s="136">
        <f t="shared" si="109"/>
        <v>0</v>
      </c>
      <c r="I74" s="136">
        <f t="shared" si="109"/>
        <v>0</v>
      </c>
      <c r="J74" s="338">
        <f t="shared" si="109"/>
        <v>58866900</v>
      </c>
      <c r="K74" s="339">
        <f t="shared" si="109"/>
        <v>11139160</v>
      </c>
      <c r="L74" s="340">
        <f t="shared" si="109"/>
        <v>0</v>
      </c>
      <c r="M74" s="340">
        <f t="shared" si="109"/>
        <v>0</v>
      </c>
      <c r="N74" s="340">
        <f t="shared" si="109"/>
        <v>0</v>
      </c>
      <c r="O74" s="341">
        <f t="shared" si="109"/>
        <v>11139160</v>
      </c>
      <c r="P74" s="339">
        <f t="shared" si="109"/>
        <v>1058900.8999999999</v>
      </c>
      <c r="Q74" s="340">
        <f t="shared" si="109"/>
        <v>0</v>
      </c>
      <c r="R74" s="340">
        <f t="shared" si="109"/>
        <v>0</v>
      </c>
      <c r="S74" s="340">
        <f t="shared" si="109"/>
        <v>0</v>
      </c>
      <c r="T74" s="342">
        <f t="shared" si="109"/>
        <v>1058900.8999999999</v>
      </c>
      <c r="U74" s="343">
        <f>P74/K74*100</f>
        <v>9.506110873710405</v>
      </c>
      <c r="V74" s="136">
        <v>0</v>
      </c>
      <c r="W74" s="136">
        <v>0</v>
      </c>
      <c r="X74" s="136">
        <v>0</v>
      </c>
      <c r="Y74" s="338">
        <f>T74/O74*100</f>
        <v>9.506110873710405</v>
      </c>
      <c r="Z74" s="134">
        <f t="shared" si="108"/>
        <v>1.7988052708737847</v>
      </c>
      <c r="AA74" s="136">
        <v>0</v>
      </c>
      <c r="AB74" s="136">
        <v>0</v>
      </c>
      <c r="AC74" s="136">
        <v>0</v>
      </c>
      <c r="AD74" s="137">
        <f t="shared" si="105"/>
        <v>1.7988052708737847</v>
      </c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327"/>
      <c r="AV74" s="327"/>
      <c r="AW74" s="327"/>
      <c r="AX74" s="327"/>
      <c r="AY74" s="327"/>
      <c r="AZ74" s="327"/>
      <c r="BA74" s="327"/>
      <c r="BB74" s="327"/>
      <c r="BC74" s="327"/>
      <c r="BD74" s="327"/>
      <c r="BE74" s="327"/>
      <c r="BF74" s="327"/>
      <c r="BG74" s="327"/>
      <c r="BH74" s="327"/>
      <c r="BI74" s="327"/>
      <c r="BJ74" s="327"/>
      <c r="BK74" s="327"/>
      <c r="BL74" s="327"/>
      <c r="BM74" s="327"/>
      <c r="BN74" s="327"/>
      <c r="BO74" s="327"/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327"/>
      <c r="CF74" s="327"/>
      <c r="CG74" s="327"/>
      <c r="CH74" s="327"/>
      <c r="CI74" s="327"/>
      <c r="CJ74" s="327"/>
      <c r="CK74" s="327"/>
      <c r="CL74" s="327"/>
      <c r="CM74" s="327"/>
      <c r="CN74" s="327"/>
      <c r="CO74" s="327"/>
      <c r="CP74" s="327"/>
      <c r="CQ74" s="327"/>
      <c r="CR74" s="327"/>
      <c r="CS74" s="327"/>
      <c r="CT74" s="327"/>
      <c r="CU74" s="327"/>
      <c r="CV74" s="327"/>
      <c r="CW74" s="327"/>
      <c r="CX74" s="327"/>
      <c r="CY74" s="327"/>
      <c r="CZ74" s="327"/>
      <c r="DA74" s="327"/>
      <c r="DB74" s="327"/>
      <c r="DC74" s="327"/>
      <c r="DD74" s="327"/>
      <c r="DE74" s="327"/>
      <c r="DF74" s="327"/>
      <c r="DG74" s="327"/>
      <c r="DH74" s="327"/>
      <c r="DI74" s="327"/>
      <c r="DJ74" s="327"/>
      <c r="DK74" s="327"/>
      <c r="DL74" s="327"/>
      <c r="DM74" s="327"/>
      <c r="DN74" s="327"/>
      <c r="DO74" s="327"/>
      <c r="DP74" s="327"/>
      <c r="DQ74" s="327"/>
      <c r="DR74" s="327"/>
      <c r="DS74" s="327"/>
      <c r="DT74" s="327"/>
      <c r="DU74" s="327"/>
      <c r="DV74" s="327"/>
      <c r="DW74" s="327"/>
      <c r="DX74" s="327"/>
      <c r="DY74" s="327"/>
      <c r="DZ74" s="327"/>
      <c r="EA74" s="327"/>
      <c r="EB74" s="327"/>
      <c r="EC74" s="327"/>
      <c r="ED74" s="327"/>
      <c r="EE74" s="327"/>
      <c r="EF74" s="327"/>
      <c r="EG74" s="327"/>
      <c r="EH74" s="327"/>
      <c r="EI74" s="327"/>
      <c r="EJ74" s="327"/>
      <c r="EK74" s="327"/>
      <c r="EL74" s="327"/>
      <c r="EM74" s="327"/>
      <c r="EN74" s="327"/>
      <c r="EO74" s="327"/>
      <c r="EP74" s="327"/>
      <c r="EQ74" s="327"/>
      <c r="ER74" s="327"/>
    </row>
    <row r="75" spans="1:148" s="348" customFormat="1" ht="48.75" customHeight="1" x14ac:dyDescent="0.25">
      <c r="A75" s="480" t="s">
        <v>181</v>
      </c>
      <c r="B75" s="344" t="s">
        <v>182</v>
      </c>
      <c r="C75" s="277"/>
      <c r="D75" s="345" t="s">
        <v>126</v>
      </c>
      <c r="E75" s="346" t="s">
        <v>116</v>
      </c>
      <c r="F75" s="120">
        <f>F76</f>
        <v>68637400</v>
      </c>
      <c r="G75" s="121">
        <f t="shared" ref="G75:J75" si="110">G76</f>
        <v>0</v>
      </c>
      <c r="H75" s="121">
        <f t="shared" si="110"/>
        <v>0</v>
      </c>
      <c r="I75" s="121">
        <f t="shared" si="110"/>
        <v>0</v>
      </c>
      <c r="J75" s="122">
        <f t="shared" si="110"/>
        <v>68637400</v>
      </c>
      <c r="K75" s="120">
        <f>K76</f>
        <v>17372000</v>
      </c>
      <c r="L75" s="121">
        <f t="shared" ref="L75" si="111">L76</f>
        <v>0</v>
      </c>
      <c r="M75" s="121">
        <f t="shared" ref="M75" si="112">M76</f>
        <v>0</v>
      </c>
      <c r="N75" s="121">
        <f t="shared" ref="N75" si="113">N76</f>
        <v>0</v>
      </c>
      <c r="O75" s="122">
        <f t="shared" ref="O75" si="114">O76</f>
        <v>17372000</v>
      </c>
      <c r="P75" s="120">
        <f>P76</f>
        <v>1583566.25</v>
      </c>
      <c r="Q75" s="121">
        <f t="shared" ref="Q75" si="115">Q76</f>
        <v>0</v>
      </c>
      <c r="R75" s="121">
        <f t="shared" ref="R75" si="116">R76</f>
        <v>0</v>
      </c>
      <c r="S75" s="121">
        <f t="shared" ref="S75" si="117">S76</f>
        <v>0</v>
      </c>
      <c r="T75" s="122">
        <f t="shared" ref="T75" si="118">T76</f>
        <v>1583566.25</v>
      </c>
      <c r="U75" s="150">
        <v>9.51</v>
      </c>
      <c r="V75" s="121">
        <v>0</v>
      </c>
      <c r="W75" s="121">
        <v>0</v>
      </c>
      <c r="X75" s="121">
        <v>0</v>
      </c>
      <c r="Y75" s="164">
        <v>9.51</v>
      </c>
      <c r="Z75" s="120">
        <f t="shared" si="108"/>
        <v>2.307147779490482</v>
      </c>
      <c r="AA75" s="121">
        <v>0</v>
      </c>
      <c r="AB75" s="121">
        <v>0</v>
      </c>
      <c r="AC75" s="121">
        <v>0</v>
      </c>
      <c r="AD75" s="122">
        <f t="shared" si="105"/>
        <v>2.307147779490482</v>
      </c>
      <c r="AE75" s="347"/>
      <c r="AF75" s="347"/>
      <c r="AG75" s="347"/>
      <c r="AH75" s="347"/>
      <c r="AI75" s="347"/>
      <c r="AJ75" s="347"/>
      <c r="AK75" s="347"/>
      <c r="AL75" s="347"/>
      <c r="AM75" s="347"/>
      <c r="AN75" s="347"/>
      <c r="AO75" s="347"/>
      <c r="AP75" s="347"/>
      <c r="AQ75" s="347"/>
      <c r="AR75" s="347"/>
      <c r="AS75" s="347"/>
      <c r="AT75" s="347"/>
      <c r="AU75" s="347"/>
      <c r="AV75" s="347"/>
      <c r="AW75" s="347"/>
      <c r="AX75" s="347"/>
      <c r="AY75" s="347"/>
      <c r="AZ75" s="347"/>
      <c r="BA75" s="347"/>
      <c r="BB75" s="347"/>
      <c r="BC75" s="347"/>
      <c r="BD75" s="347"/>
      <c r="BE75" s="347"/>
      <c r="BF75" s="347"/>
      <c r="BG75" s="347"/>
      <c r="BH75" s="347"/>
      <c r="BI75" s="347"/>
      <c r="BJ75" s="347"/>
      <c r="BK75" s="347"/>
      <c r="BL75" s="347"/>
      <c r="BM75" s="347"/>
      <c r="BN75" s="347"/>
      <c r="BO75" s="347"/>
      <c r="BP75" s="347"/>
      <c r="BQ75" s="347"/>
      <c r="BR75" s="347"/>
      <c r="BS75" s="347"/>
      <c r="BT75" s="347"/>
      <c r="BU75" s="347"/>
      <c r="BV75" s="347"/>
      <c r="BW75" s="347"/>
      <c r="BX75" s="347"/>
      <c r="BY75" s="347"/>
      <c r="BZ75" s="347"/>
      <c r="CA75" s="347"/>
      <c r="CB75" s="347"/>
      <c r="CC75" s="347"/>
      <c r="CD75" s="347"/>
      <c r="CE75" s="347"/>
      <c r="CF75" s="347"/>
      <c r="CG75" s="347"/>
      <c r="CH75" s="347"/>
      <c r="CI75" s="347"/>
      <c r="CJ75" s="347"/>
      <c r="CK75" s="347"/>
      <c r="CL75" s="347"/>
      <c r="CM75" s="347"/>
      <c r="CN75" s="347"/>
      <c r="CO75" s="347"/>
      <c r="CP75" s="347"/>
      <c r="CQ75" s="347"/>
      <c r="CR75" s="347"/>
      <c r="CS75" s="347"/>
      <c r="CT75" s="347"/>
      <c r="CU75" s="347"/>
      <c r="CV75" s="347"/>
      <c r="CW75" s="347"/>
      <c r="CX75" s="347"/>
      <c r="CY75" s="347"/>
      <c r="CZ75" s="347"/>
      <c r="DA75" s="347"/>
      <c r="DB75" s="347"/>
      <c r="DC75" s="347"/>
      <c r="DD75" s="347"/>
      <c r="DE75" s="347"/>
      <c r="DF75" s="347"/>
      <c r="DG75" s="347"/>
      <c r="DH75" s="347"/>
      <c r="DI75" s="347"/>
      <c r="DJ75" s="347"/>
      <c r="DK75" s="347"/>
      <c r="DL75" s="347"/>
      <c r="DM75" s="347"/>
      <c r="DN75" s="347"/>
      <c r="DO75" s="347"/>
      <c r="DP75" s="347"/>
      <c r="DQ75" s="347"/>
      <c r="DR75" s="347"/>
      <c r="DS75" s="347"/>
      <c r="DT75" s="347"/>
      <c r="DU75" s="347"/>
      <c r="DV75" s="347"/>
      <c r="DW75" s="347"/>
      <c r="DX75" s="347"/>
      <c r="DY75" s="347"/>
      <c r="DZ75" s="347"/>
      <c r="EA75" s="347"/>
      <c r="EB75" s="347"/>
      <c r="EC75" s="347"/>
      <c r="ED75" s="347"/>
      <c r="EE75" s="347"/>
      <c r="EF75" s="347"/>
      <c r="EG75" s="347"/>
      <c r="EH75" s="347"/>
      <c r="EI75" s="347"/>
      <c r="EJ75" s="347"/>
      <c r="EK75" s="347"/>
      <c r="EL75" s="347"/>
      <c r="EM75" s="347"/>
      <c r="EN75" s="347"/>
      <c r="EO75" s="347"/>
      <c r="EP75" s="347"/>
      <c r="EQ75" s="347"/>
      <c r="ER75" s="347"/>
    </row>
    <row r="76" spans="1:148" s="187" customFormat="1" ht="34.5" customHeight="1" thickBot="1" x14ac:dyDescent="0.3">
      <c r="A76" s="485"/>
      <c r="B76" s="349" t="s">
        <v>18</v>
      </c>
      <c r="C76" s="188" t="s">
        <v>201</v>
      </c>
      <c r="D76" s="83" t="s">
        <v>84</v>
      </c>
      <c r="E76" s="55"/>
      <c r="F76" s="78">
        <f t="shared" ref="F76" si="119">SUM(G76:J76)</f>
        <v>68637400</v>
      </c>
      <c r="G76" s="85">
        <v>0</v>
      </c>
      <c r="H76" s="85">
        <v>0</v>
      </c>
      <c r="I76" s="85">
        <v>0</v>
      </c>
      <c r="J76" s="89">
        <v>68637400</v>
      </c>
      <c r="K76" s="78">
        <f>L76+M76+N76+O76</f>
        <v>17372000</v>
      </c>
      <c r="L76" s="85">
        <v>0</v>
      </c>
      <c r="M76" s="85">
        <v>0</v>
      </c>
      <c r="N76" s="85">
        <v>0</v>
      </c>
      <c r="O76" s="89">
        <v>17372000</v>
      </c>
      <c r="P76" s="78">
        <f t="shared" ref="P76" si="120">SUM(Q76:T76)</f>
        <v>1583566.25</v>
      </c>
      <c r="Q76" s="84">
        <v>0</v>
      </c>
      <c r="R76" s="84">
        <v>0</v>
      </c>
      <c r="S76" s="84">
        <v>0</v>
      </c>
      <c r="T76" s="89">
        <v>1583566.25</v>
      </c>
      <c r="U76" s="184">
        <f>P76/K76*100</f>
        <v>9.1156242804513017</v>
      </c>
      <c r="V76" s="98">
        <v>0</v>
      </c>
      <c r="W76" s="98">
        <v>0</v>
      </c>
      <c r="X76" s="98">
        <v>0</v>
      </c>
      <c r="Y76" s="181">
        <f>T76/O76*100</f>
        <v>9.1156242804513017</v>
      </c>
      <c r="Z76" s="78">
        <f t="shared" si="108"/>
        <v>2.307147779490482</v>
      </c>
      <c r="AA76" s="85">
        <v>0</v>
      </c>
      <c r="AB76" s="85">
        <v>0</v>
      </c>
      <c r="AC76" s="85">
        <v>0</v>
      </c>
      <c r="AD76" s="89">
        <f t="shared" si="105"/>
        <v>2.307147779490482</v>
      </c>
      <c r="AE76" s="185"/>
      <c r="AF76" s="185"/>
      <c r="AG76" s="186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185"/>
      <c r="CE76" s="185"/>
      <c r="CF76" s="185"/>
      <c r="CG76" s="185"/>
      <c r="CH76" s="185"/>
      <c r="CI76" s="185"/>
      <c r="CJ76" s="185"/>
      <c r="CK76" s="185"/>
      <c r="CL76" s="185"/>
      <c r="CM76" s="185"/>
      <c r="CN76" s="185"/>
      <c r="CO76" s="185"/>
      <c r="CP76" s="185"/>
      <c r="CQ76" s="185"/>
      <c r="CR76" s="185"/>
      <c r="CS76" s="185"/>
      <c r="CT76" s="185"/>
      <c r="CU76" s="185"/>
      <c r="CV76" s="185"/>
      <c r="CW76" s="185"/>
      <c r="CX76" s="185"/>
      <c r="CY76" s="185"/>
      <c r="CZ76" s="185"/>
      <c r="DA76" s="185"/>
      <c r="DB76" s="185"/>
      <c r="DC76" s="185"/>
      <c r="DD76" s="185"/>
      <c r="DE76" s="185"/>
      <c r="DF76" s="185"/>
      <c r="DG76" s="185"/>
      <c r="DH76" s="185"/>
      <c r="DI76" s="185"/>
      <c r="DJ76" s="185"/>
      <c r="DK76" s="185"/>
      <c r="DL76" s="185"/>
      <c r="DM76" s="185"/>
      <c r="DN76" s="185"/>
      <c r="DO76" s="185"/>
      <c r="DP76" s="185"/>
      <c r="DQ76" s="185"/>
      <c r="DR76" s="185"/>
      <c r="DS76" s="185"/>
      <c r="DT76" s="185"/>
      <c r="DU76" s="185"/>
      <c r="DV76" s="185"/>
      <c r="DW76" s="185"/>
      <c r="DX76" s="185"/>
      <c r="DY76" s="185"/>
      <c r="DZ76" s="185"/>
      <c r="EA76" s="185"/>
      <c r="EB76" s="185"/>
      <c r="EC76" s="185"/>
      <c r="ED76" s="185"/>
      <c r="EE76" s="185"/>
      <c r="EF76" s="185"/>
      <c r="EG76" s="185"/>
      <c r="EH76" s="185"/>
      <c r="EI76" s="185"/>
      <c r="EJ76" s="185"/>
      <c r="EK76" s="185"/>
      <c r="EL76" s="185"/>
      <c r="EM76" s="185"/>
      <c r="EN76" s="185"/>
      <c r="EO76" s="185"/>
      <c r="EP76" s="185"/>
      <c r="EQ76" s="185"/>
      <c r="ER76" s="185"/>
    </row>
    <row r="77" spans="1:148" s="187" customFormat="1" ht="19.5" customHeight="1" thickBot="1" x14ac:dyDescent="0.3">
      <c r="A77" s="420"/>
      <c r="B77" s="350"/>
      <c r="C77" s="169"/>
      <c r="D77" s="200" t="s">
        <v>117</v>
      </c>
      <c r="E77" s="198"/>
      <c r="F77" s="96"/>
      <c r="G77" s="98"/>
      <c r="H77" s="98"/>
      <c r="I77" s="98"/>
      <c r="J77" s="115"/>
      <c r="K77" s="171"/>
      <c r="L77" s="190"/>
      <c r="M77" s="190"/>
      <c r="N77" s="190"/>
      <c r="O77" s="173"/>
      <c r="P77" s="171"/>
      <c r="Q77" s="172"/>
      <c r="R77" s="172"/>
      <c r="S77" s="172"/>
      <c r="T77" s="173"/>
      <c r="U77" s="174"/>
      <c r="V77" s="351"/>
      <c r="W77" s="351"/>
      <c r="X77" s="351"/>
      <c r="Y77" s="352"/>
      <c r="Z77" s="171"/>
      <c r="AA77" s="190"/>
      <c r="AB77" s="190"/>
      <c r="AC77" s="190"/>
      <c r="AD77" s="173"/>
      <c r="AE77" s="185"/>
      <c r="AF77" s="185"/>
      <c r="AG77" s="186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185"/>
      <c r="CE77" s="185"/>
      <c r="CF77" s="185"/>
      <c r="CG77" s="185"/>
      <c r="CH77" s="185"/>
      <c r="CI77" s="185"/>
      <c r="CJ77" s="185"/>
      <c r="CK77" s="185"/>
      <c r="CL77" s="185"/>
      <c r="CM77" s="185"/>
      <c r="CN77" s="185"/>
      <c r="CO77" s="185"/>
      <c r="CP77" s="185"/>
      <c r="CQ77" s="185"/>
      <c r="CR77" s="185"/>
      <c r="CS77" s="185"/>
      <c r="CT77" s="185"/>
      <c r="CU77" s="185"/>
      <c r="CV77" s="185"/>
      <c r="CW77" s="185"/>
      <c r="CX77" s="185"/>
      <c r="CY77" s="185"/>
      <c r="CZ77" s="185"/>
      <c r="DA77" s="185"/>
      <c r="DB77" s="185"/>
      <c r="DC77" s="185"/>
      <c r="DD77" s="185"/>
      <c r="DE77" s="185"/>
      <c r="DF77" s="185"/>
      <c r="DG77" s="185"/>
      <c r="DH77" s="185"/>
      <c r="DI77" s="185"/>
      <c r="DJ77" s="185"/>
      <c r="DK77" s="185"/>
      <c r="DL77" s="185"/>
      <c r="DM77" s="185"/>
      <c r="DN77" s="185"/>
      <c r="DO77" s="185"/>
      <c r="DP77" s="185"/>
      <c r="DQ77" s="185"/>
      <c r="DR77" s="185"/>
      <c r="DS77" s="185"/>
      <c r="DT77" s="185"/>
      <c r="DU77" s="185"/>
      <c r="DV77" s="185"/>
      <c r="DW77" s="185"/>
      <c r="DX77" s="185"/>
      <c r="DY77" s="185"/>
      <c r="DZ77" s="185"/>
      <c r="EA77" s="185"/>
      <c r="EB77" s="185"/>
      <c r="EC77" s="185"/>
      <c r="ED77" s="185"/>
      <c r="EE77" s="185"/>
      <c r="EF77" s="185"/>
      <c r="EG77" s="185"/>
      <c r="EH77" s="185"/>
      <c r="EI77" s="185"/>
      <c r="EJ77" s="185"/>
      <c r="EK77" s="185"/>
      <c r="EL77" s="185"/>
      <c r="EM77" s="185"/>
      <c r="EN77" s="185"/>
      <c r="EO77" s="185"/>
      <c r="EP77" s="185"/>
      <c r="EQ77" s="185"/>
      <c r="ER77" s="185"/>
    </row>
    <row r="78" spans="1:148" s="178" customFormat="1" ht="16.5" customHeight="1" thickBot="1" x14ac:dyDescent="0.3">
      <c r="A78" s="421"/>
      <c r="B78" s="486" t="s">
        <v>183</v>
      </c>
      <c r="C78" s="486"/>
      <c r="D78" s="486"/>
      <c r="E78" s="353"/>
      <c r="F78" s="354">
        <f>F75</f>
        <v>68637400</v>
      </c>
      <c r="G78" s="355">
        <f t="shared" ref="G78:T78" si="121">G75</f>
        <v>0</v>
      </c>
      <c r="H78" s="355">
        <f t="shared" si="121"/>
        <v>0</v>
      </c>
      <c r="I78" s="355">
        <f t="shared" si="121"/>
        <v>0</v>
      </c>
      <c r="J78" s="356">
        <f t="shared" si="121"/>
        <v>68637400</v>
      </c>
      <c r="K78" s="354">
        <f>K75</f>
        <v>17372000</v>
      </c>
      <c r="L78" s="355">
        <f t="shared" si="121"/>
        <v>0</v>
      </c>
      <c r="M78" s="355">
        <f t="shared" si="121"/>
        <v>0</v>
      </c>
      <c r="N78" s="355">
        <f t="shared" si="121"/>
        <v>0</v>
      </c>
      <c r="O78" s="356">
        <f t="shared" si="121"/>
        <v>17372000</v>
      </c>
      <c r="P78" s="354">
        <f>P75</f>
        <v>1583566.25</v>
      </c>
      <c r="Q78" s="355">
        <f t="shared" si="121"/>
        <v>0</v>
      </c>
      <c r="R78" s="355">
        <f t="shared" si="121"/>
        <v>0</v>
      </c>
      <c r="S78" s="355">
        <f t="shared" si="121"/>
        <v>0</v>
      </c>
      <c r="T78" s="356">
        <f t="shared" si="121"/>
        <v>1583566.25</v>
      </c>
      <c r="U78" s="343">
        <f>P78/K78*100</f>
        <v>9.1156242804513017</v>
      </c>
      <c r="V78" s="136">
        <v>0</v>
      </c>
      <c r="W78" s="136">
        <v>0</v>
      </c>
      <c r="X78" s="136">
        <v>0</v>
      </c>
      <c r="Y78" s="338">
        <f>T78/O78*100</f>
        <v>9.1156242804513017</v>
      </c>
      <c r="Z78" s="284">
        <f>P78/F78*100</f>
        <v>2.307147779490482</v>
      </c>
      <c r="AA78" s="287">
        <v>0</v>
      </c>
      <c r="AB78" s="287">
        <v>0</v>
      </c>
      <c r="AC78" s="287">
        <v>0</v>
      </c>
      <c r="AD78" s="286">
        <f>T78/J78*100</f>
        <v>2.307147779490482</v>
      </c>
      <c r="AE78" s="176"/>
      <c r="AF78" s="176"/>
      <c r="AG78" s="177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</row>
    <row r="79" spans="1:148" s="42" customFormat="1" ht="21" customHeight="1" thickBot="1" x14ac:dyDescent="0.3">
      <c r="A79" s="394"/>
      <c r="B79" s="395" t="s">
        <v>184</v>
      </c>
      <c r="C79" s="382"/>
      <c r="D79" s="233"/>
      <c r="E79" s="357" t="s">
        <v>116</v>
      </c>
      <c r="F79" s="284">
        <f>F78+F74</f>
        <v>127504300</v>
      </c>
      <c r="G79" s="287">
        <f t="shared" ref="G79:T79" si="122">G78+G74</f>
        <v>0</v>
      </c>
      <c r="H79" s="287">
        <f t="shared" si="122"/>
        <v>0</v>
      </c>
      <c r="I79" s="287">
        <f t="shared" si="122"/>
        <v>0</v>
      </c>
      <c r="J79" s="286">
        <f t="shared" si="122"/>
        <v>127504300</v>
      </c>
      <c r="K79" s="284">
        <f t="shared" si="122"/>
        <v>28511160</v>
      </c>
      <c r="L79" s="287">
        <f t="shared" si="122"/>
        <v>0</v>
      </c>
      <c r="M79" s="287">
        <f t="shared" si="122"/>
        <v>0</v>
      </c>
      <c r="N79" s="287">
        <f t="shared" si="122"/>
        <v>0</v>
      </c>
      <c r="O79" s="286">
        <f t="shared" si="122"/>
        <v>28511160</v>
      </c>
      <c r="P79" s="284">
        <f t="shared" si="122"/>
        <v>2642467.15</v>
      </c>
      <c r="Q79" s="287">
        <f t="shared" si="122"/>
        <v>0</v>
      </c>
      <c r="R79" s="287">
        <f t="shared" si="122"/>
        <v>0</v>
      </c>
      <c r="S79" s="287">
        <f t="shared" si="122"/>
        <v>0</v>
      </c>
      <c r="T79" s="286">
        <f t="shared" si="122"/>
        <v>2642467.15</v>
      </c>
      <c r="U79" s="269">
        <f>P79/K79*100</f>
        <v>9.2681853351459562</v>
      </c>
      <c r="V79" s="235">
        <v>0</v>
      </c>
      <c r="W79" s="235">
        <v>0</v>
      </c>
      <c r="X79" s="235">
        <v>0</v>
      </c>
      <c r="Y79" s="289">
        <f>T79/O79*100</f>
        <v>9.2681853351459562</v>
      </c>
      <c r="Z79" s="284">
        <f>P79/F79*100</f>
        <v>2.072453360396473</v>
      </c>
      <c r="AA79" s="287">
        <v>0</v>
      </c>
      <c r="AB79" s="287">
        <v>0</v>
      </c>
      <c r="AC79" s="287">
        <v>0</v>
      </c>
      <c r="AD79" s="286">
        <f>T79/J79*100</f>
        <v>2.072453360396473</v>
      </c>
      <c r="AE79" s="40"/>
      <c r="AF79" s="40"/>
      <c r="AG79" s="5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</row>
    <row r="80" spans="1:148" s="145" customFormat="1" ht="24" customHeight="1" thickBot="1" x14ac:dyDescent="0.3">
      <c r="A80" s="477" t="s">
        <v>185</v>
      </c>
      <c r="B80" s="478"/>
      <c r="C80" s="478"/>
      <c r="D80" s="478"/>
      <c r="E80" s="478"/>
      <c r="F80" s="478"/>
      <c r="G80" s="478"/>
      <c r="H80" s="478"/>
      <c r="I80" s="478"/>
      <c r="J80" s="478"/>
      <c r="K80" s="478"/>
      <c r="L80" s="478"/>
      <c r="M80" s="478"/>
      <c r="N80" s="478"/>
      <c r="O80" s="478"/>
      <c r="P80" s="478"/>
      <c r="Q80" s="478"/>
      <c r="R80" s="478"/>
      <c r="S80" s="478"/>
      <c r="T80" s="478"/>
      <c r="U80" s="478"/>
      <c r="V80" s="478"/>
      <c r="W80" s="478"/>
      <c r="X80" s="478"/>
      <c r="Y80" s="478"/>
      <c r="Z80" s="478"/>
      <c r="AA80" s="478"/>
      <c r="AB80" s="478"/>
      <c r="AC80" s="478"/>
      <c r="AD80" s="479"/>
      <c r="AE80" s="143"/>
      <c r="AF80" s="143"/>
      <c r="AG80" s="144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  <c r="EE80" s="143"/>
      <c r="EF80" s="143"/>
      <c r="EG80" s="143"/>
      <c r="EH80" s="143"/>
      <c r="EI80" s="143"/>
      <c r="EJ80" s="143"/>
      <c r="EK80" s="143"/>
      <c r="EL80" s="143"/>
      <c r="EM80" s="143"/>
      <c r="EN80" s="143"/>
      <c r="EO80" s="143"/>
      <c r="EP80" s="143"/>
      <c r="EQ80" s="143"/>
      <c r="ER80" s="143"/>
    </row>
    <row r="81" spans="1:148" s="178" customFormat="1" ht="66.75" customHeight="1" x14ac:dyDescent="0.25">
      <c r="A81" s="487" t="s">
        <v>186</v>
      </c>
      <c r="B81" s="202" t="s">
        <v>187</v>
      </c>
      <c r="C81" s="64"/>
      <c r="D81" s="453" t="s">
        <v>84</v>
      </c>
      <c r="E81" s="59" t="s">
        <v>116</v>
      </c>
      <c r="F81" s="124">
        <f>F82</f>
        <v>55000</v>
      </c>
      <c r="G81" s="148">
        <f t="shared" ref="G81:J81" si="123">G82</f>
        <v>0</v>
      </c>
      <c r="H81" s="148">
        <f t="shared" si="123"/>
        <v>0</v>
      </c>
      <c r="I81" s="148">
        <f t="shared" si="123"/>
        <v>0</v>
      </c>
      <c r="J81" s="147">
        <f t="shared" si="123"/>
        <v>55000</v>
      </c>
      <c r="K81" s="156">
        <f>K82</f>
        <v>0</v>
      </c>
      <c r="L81" s="148">
        <f t="shared" ref="L81:O81" si="124">L82</f>
        <v>0</v>
      </c>
      <c r="M81" s="148">
        <f t="shared" si="124"/>
        <v>0</v>
      </c>
      <c r="N81" s="148">
        <f t="shared" si="124"/>
        <v>0</v>
      </c>
      <c r="O81" s="157">
        <f t="shared" si="124"/>
        <v>0</v>
      </c>
      <c r="P81" s="158">
        <f>SUM(Q81:T81)</f>
        <v>0</v>
      </c>
      <c r="Q81" s="148">
        <v>0</v>
      </c>
      <c r="R81" s="148">
        <v>0</v>
      </c>
      <c r="S81" s="148">
        <v>0</v>
      </c>
      <c r="T81" s="157">
        <v>0</v>
      </c>
      <c r="U81" s="158">
        <v>0</v>
      </c>
      <c r="V81" s="148">
        <v>0</v>
      </c>
      <c r="W81" s="148">
        <v>0</v>
      </c>
      <c r="X81" s="148">
        <v>0</v>
      </c>
      <c r="Y81" s="160">
        <v>0</v>
      </c>
      <c r="Z81" s="156">
        <f>P81/F81*100</f>
        <v>0</v>
      </c>
      <c r="AA81" s="148">
        <v>0</v>
      </c>
      <c r="AB81" s="148">
        <v>0</v>
      </c>
      <c r="AC81" s="148">
        <v>0</v>
      </c>
      <c r="AD81" s="157">
        <f t="shared" ref="AD81" si="125">T81/J81*100</f>
        <v>0</v>
      </c>
      <c r="AE81" s="176"/>
      <c r="AF81" s="176"/>
      <c r="AG81" s="177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76"/>
      <c r="BR81" s="176"/>
      <c r="BS81" s="176"/>
      <c r="BT81" s="176"/>
      <c r="BU81" s="176"/>
      <c r="BV81" s="176"/>
      <c r="BW81" s="176"/>
      <c r="BX81" s="176"/>
      <c r="BY81" s="176"/>
      <c r="BZ81" s="176"/>
      <c r="CA81" s="176"/>
      <c r="CB81" s="176"/>
      <c r="CC81" s="176"/>
      <c r="CD81" s="176"/>
      <c r="CE81" s="176"/>
      <c r="CF81" s="176"/>
      <c r="CG81" s="176"/>
      <c r="CH81" s="176"/>
      <c r="CI81" s="176"/>
      <c r="CJ81" s="176"/>
      <c r="CK81" s="176"/>
      <c r="CL81" s="176"/>
      <c r="CM81" s="176"/>
      <c r="CN81" s="176"/>
      <c r="CO81" s="176"/>
      <c r="CP81" s="176"/>
      <c r="CQ81" s="176"/>
      <c r="CR81" s="176"/>
      <c r="CS81" s="176"/>
      <c r="CT81" s="176"/>
      <c r="CU81" s="176"/>
      <c r="CV81" s="176"/>
      <c r="CW81" s="176"/>
      <c r="CX81" s="176"/>
      <c r="CY81" s="176"/>
      <c r="CZ81" s="176"/>
      <c r="DA81" s="176"/>
      <c r="DB81" s="176"/>
      <c r="DC81" s="176"/>
      <c r="DD81" s="176"/>
      <c r="DE81" s="176"/>
      <c r="DF81" s="176"/>
      <c r="DG81" s="176"/>
      <c r="DH81" s="176"/>
      <c r="DI81" s="176"/>
      <c r="DJ81" s="176"/>
      <c r="DK81" s="176"/>
      <c r="DL81" s="176"/>
      <c r="DM81" s="176"/>
      <c r="DN81" s="176"/>
      <c r="DO81" s="176"/>
      <c r="DP81" s="176"/>
      <c r="DQ81" s="176"/>
      <c r="DR81" s="176"/>
      <c r="DS81" s="176"/>
      <c r="DT81" s="176"/>
      <c r="DU81" s="176"/>
      <c r="DV81" s="176"/>
      <c r="DW81" s="176"/>
      <c r="DX81" s="176"/>
      <c r="DY81" s="176"/>
      <c r="DZ81" s="176"/>
      <c r="EA81" s="176"/>
      <c r="EB81" s="176"/>
      <c r="EC81" s="176"/>
      <c r="ED81" s="176"/>
      <c r="EE81" s="176"/>
      <c r="EF81" s="176"/>
      <c r="EG81" s="176"/>
      <c r="EH81" s="176"/>
      <c r="EI81" s="176"/>
      <c r="EJ81" s="176"/>
      <c r="EK81" s="176"/>
      <c r="EL81" s="176"/>
      <c r="EM81" s="176"/>
      <c r="EN81" s="176"/>
      <c r="EO81" s="176"/>
      <c r="EP81" s="176"/>
      <c r="EQ81" s="176"/>
      <c r="ER81" s="176"/>
    </row>
    <row r="82" spans="1:148" s="187" customFormat="1" ht="30" customHeight="1" thickBot="1" x14ac:dyDescent="0.3">
      <c r="A82" s="472"/>
      <c r="B82" s="210" t="s">
        <v>48</v>
      </c>
      <c r="C82" s="417" t="s">
        <v>202</v>
      </c>
      <c r="D82" s="454"/>
      <c r="E82" s="57" t="s">
        <v>24</v>
      </c>
      <c r="F82" s="100">
        <f>SUM(G82:J82)</f>
        <v>55000</v>
      </c>
      <c r="G82" s="118">
        <v>0</v>
      </c>
      <c r="H82" s="118">
        <v>0</v>
      </c>
      <c r="I82" s="118">
        <v>0</v>
      </c>
      <c r="J82" s="189">
        <v>55000</v>
      </c>
      <c r="K82" s="117">
        <f>L82+M82+N82+O82</f>
        <v>0</v>
      </c>
      <c r="L82" s="98">
        <v>0</v>
      </c>
      <c r="M82" s="98">
        <v>0</v>
      </c>
      <c r="N82" s="98">
        <v>0</v>
      </c>
      <c r="O82" s="119">
        <v>0</v>
      </c>
      <c r="P82" s="259">
        <f>SUM(Q82:T82)</f>
        <v>0</v>
      </c>
      <c r="Q82" s="260">
        <v>0</v>
      </c>
      <c r="R82" s="260">
        <v>0</v>
      </c>
      <c r="S82" s="260">
        <v>0</v>
      </c>
      <c r="T82" s="418">
        <v>0</v>
      </c>
      <c r="U82" s="291">
        <v>0</v>
      </c>
      <c r="V82" s="98">
        <v>0</v>
      </c>
      <c r="W82" s="98">
        <v>0</v>
      </c>
      <c r="X82" s="98">
        <v>0</v>
      </c>
      <c r="Y82" s="292">
        <v>0</v>
      </c>
      <c r="Z82" s="102">
        <f>P82/F82*100</f>
        <v>0</v>
      </c>
      <c r="AA82" s="98">
        <v>0</v>
      </c>
      <c r="AB82" s="98">
        <v>0</v>
      </c>
      <c r="AC82" s="98">
        <v>0</v>
      </c>
      <c r="AD82" s="101">
        <f>T82/J82*100</f>
        <v>0</v>
      </c>
      <c r="AE82" s="185"/>
      <c r="AF82" s="185"/>
      <c r="AG82" s="186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5"/>
      <c r="CC82" s="185"/>
      <c r="CD82" s="185"/>
      <c r="CE82" s="185"/>
      <c r="CF82" s="185"/>
      <c r="CG82" s="185"/>
      <c r="CH82" s="185"/>
      <c r="CI82" s="185"/>
      <c r="CJ82" s="185"/>
      <c r="CK82" s="185"/>
      <c r="CL82" s="185"/>
      <c r="CM82" s="185"/>
      <c r="CN82" s="185"/>
      <c r="CO82" s="185"/>
      <c r="CP82" s="185"/>
      <c r="CQ82" s="185"/>
      <c r="CR82" s="185"/>
      <c r="CS82" s="185"/>
      <c r="CT82" s="185"/>
      <c r="CU82" s="185"/>
      <c r="CV82" s="185"/>
      <c r="CW82" s="185"/>
      <c r="CX82" s="185"/>
      <c r="CY82" s="185"/>
      <c r="CZ82" s="185"/>
      <c r="DA82" s="185"/>
      <c r="DB82" s="185"/>
      <c r="DC82" s="185"/>
      <c r="DD82" s="185"/>
      <c r="DE82" s="185"/>
      <c r="DF82" s="185"/>
      <c r="DG82" s="185"/>
      <c r="DH82" s="185"/>
      <c r="DI82" s="185"/>
      <c r="DJ82" s="185"/>
      <c r="DK82" s="185"/>
      <c r="DL82" s="185"/>
      <c r="DM82" s="185"/>
      <c r="DN82" s="185"/>
      <c r="DO82" s="185"/>
      <c r="DP82" s="185"/>
      <c r="DQ82" s="185"/>
      <c r="DR82" s="185"/>
      <c r="DS82" s="185"/>
      <c r="DT82" s="185"/>
      <c r="DU82" s="185"/>
      <c r="DV82" s="185"/>
      <c r="DW82" s="185"/>
      <c r="DX82" s="185"/>
      <c r="DY82" s="185"/>
      <c r="DZ82" s="185"/>
      <c r="EA82" s="185"/>
      <c r="EB82" s="185"/>
      <c r="EC82" s="185"/>
      <c r="ED82" s="185"/>
      <c r="EE82" s="185"/>
      <c r="EF82" s="185"/>
      <c r="EG82" s="185"/>
      <c r="EH82" s="185"/>
      <c r="EI82" s="185"/>
      <c r="EJ82" s="185"/>
      <c r="EK82" s="185"/>
      <c r="EL82" s="185"/>
      <c r="EM82" s="185"/>
      <c r="EN82" s="185"/>
      <c r="EO82" s="185"/>
      <c r="EP82" s="185"/>
      <c r="EQ82" s="185"/>
      <c r="ER82" s="185"/>
    </row>
    <row r="83" spans="1:148" s="37" customFormat="1" ht="21" customHeight="1" thickBot="1" x14ac:dyDescent="0.25">
      <c r="A83" s="394"/>
      <c r="B83" s="395" t="s">
        <v>188</v>
      </c>
      <c r="C83" s="382"/>
      <c r="D83" s="233"/>
      <c r="E83" s="234" t="s">
        <v>116</v>
      </c>
      <c r="F83" s="284">
        <f>F81</f>
        <v>55000</v>
      </c>
      <c r="G83" s="287">
        <f t="shared" ref="G83:T83" si="126">G81</f>
        <v>0</v>
      </c>
      <c r="H83" s="287">
        <f t="shared" si="126"/>
        <v>0</v>
      </c>
      <c r="I83" s="287">
        <f t="shared" si="126"/>
        <v>0</v>
      </c>
      <c r="J83" s="286">
        <f t="shared" si="126"/>
        <v>55000</v>
      </c>
      <c r="K83" s="358">
        <f t="shared" si="126"/>
        <v>0</v>
      </c>
      <c r="L83" s="287">
        <f t="shared" si="126"/>
        <v>0</v>
      </c>
      <c r="M83" s="287">
        <f t="shared" si="126"/>
        <v>0</v>
      </c>
      <c r="N83" s="287">
        <f t="shared" si="126"/>
        <v>0</v>
      </c>
      <c r="O83" s="359">
        <f t="shared" si="126"/>
        <v>0</v>
      </c>
      <c r="P83" s="262">
        <f t="shared" si="126"/>
        <v>0</v>
      </c>
      <c r="Q83" s="235">
        <f t="shared" si="126"/>
        <v>0</v>
      </c>
      <c r="R83" s="235">
        <f t="shared" si="126"/>
        <v>0</v>
      </c>
      <c r="S83" s="235">
        <f t="shared" si="126"/>
        <v>0</v>
      </c>
      <c r="T83" s="263">
        <f t="shared" si="126"/>
        <v>0</v>
      </c>
      <c r="U83" s="293">
        <v>0</v>
      </c>
      <c r="V83" s="235">
        <v>0</v>
      </c>
      <c r="W83" s="235">
        <v>0</v>
      </c>
      <c r="X83" s="235">
        <v>0</v>
      </c>
      <c r="Y83" s="270">
        <v>0</v>
      </c>
      <c r="Z83" s="262">
        <f>P83/F83*100</f>
        <v>0</v>
      </c>
      <c r="AA83" s="235">
        <v>0</v>
      </c>
      <c r="AB83" s="235">
        <v>0</v>
      </c>
      <c r="AC83" s="235">
        <v>0</v>
      </c>
      <c r="AD83" s="263">
        <f>T83/J83*100</f>
        <v>0</v>
      </c>
      <c r="AE83" s="36"/>
      <c r="AF83" s="36"/>
      <c r="AG83" s="50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</row>
    <row r="84" spans="1:148" s="37" customFormat="1" ht="19.5" customHeight="1" thickBot="1" x14ac:dyDescent="0.25">
      <c r="A84" s="474"/>
      <c r="B84" s="475"/>
      <c r="C84" s="475"/>
      <c r="D84" s="475"/>
      <c r="E84" s="475"/>
      <c r="F84" s="475"/>
      <c r="G84" s="475"/>
      <c r="H84" s="475"/>
      <c r="I84" s="475"/>
      <c r="J84" s="475"/>
      <c r="K84" s="475"/>
      <c r="L84" s="475"/>
      <c r="M84" s="475"/>
      <c r="N84" s="475"/>
      <c r="O84" s="475"/>
      <c r="P84" s="475"/>
      <c r="Q84" s="475"/>
      <c r="R84" s="475"/>
      <c r="S84" s="475"/>
      <c r="T84" s="475"/>
      <c r="U84" s="475"/>
      <c r="V84" s="475"/>
      <c r="W84" s="475"/>
      <c r="X84" s="475"/>
      <c r="Y84" s="475"/>
      <c r="Z84" s="475"/>
      <c r="AA84" s="475"/>
      <c r="AB84" s="475"/>
      <c r="AC84" s="475"/>
      <c r="AD84" s="476"/>
      <c r="AE84" s="36"/>
      <c r="AF84" s="36"/>
      <c r="AG84" s="50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</row>
    <row r="85" spans="1:148" s="217" customFormat="1" ht="19.5" customHeight="1" thickBot="1" x14ac:dyDescent="0.3">
      <c r="A85" s="456" t="s">
        <v>189</v>
      </c>
      <c r="B85" s="457"/>
      <c r="C85" s="457"/>
      <c r="D85" s="458"/>
      <c r="E85" s="215"/>
      <c r="F85" s="208">
        <f t="shared" ref="F85:T85" si="127">F45+F50+F57+F70+F79+F83</f>
        <v>5056000156.2699995</v>
      </c>
      <c r="G85" s="70">
        <f t="shared" si="127"/>
        <v>3755368353</v>
      </c>
      <c r="H85" s="70">
        <f t="shared" si="127"/>
        <v>137970700</v>
      </c>
      <c r="I85" s="70">
        <f t="shared" si="127"/>
        <v>233889712.27000001</v>
      </c>
      <c r="J85" s="209">
        <f t="shared" si="127"/>
        <v>928771391</v>
      </c>
      <c r="K85" s="208">
        <f t="shared" si="127"/>
        <v>1020848944.5</v>
      </c>
      <c r="L85" s="70">
        <f t="shared" si="127"/>
        <v>777336579.5</v>
      </c>
      <c r="M85" s="70">
        <f t="shared" si="127"/>
        <v>35121000</v>
      </c>
      <c r="N85" s="235">
        <f t="shared" si="127"/>
        <v>0</v>
      </c>
      <c r="O85" s="209">
        <f t="shared" si="127"/>
        <v>208391365</v>
      </c>
      <c r="P85" s="208">
        <f t="shared" si="127"/>
        <v>87787924.159999996</v>
      </c>
      <c r="Q85" s="70">
        <f t="shared" si="127"/>
        <v>56996109.979999997</v>
      </c>
      <c r="R85" s="70">
        <f t="shared" si="127"/>
        <v>543139.76</v>
      </c>
      <c r="S85" s="235">
        <f t="shared" si="127"/>
        <v>0</v>
      </c>
      <c r="T85" s="209">
        <f t="shared" si="127"/>
        <v>30248674.419999998</v>
      </c>
      <c r="U85" s="132">
        <f t="shared" ref="U85" si="128">P85/K85*100</f>
        <v>8.5995018786053112</v>
      </c>
      <c r="V85" s="133">
        <f t="shared" ref="V85" si="129">Q85/L85*100</f>
        <v>7.3322305270467458</v>
      </c>
      <c r="W85" s="70">
        <f>W45+W50+W57+W70+W79+W83</f>
        <v>1.5464814783178156</v>
      </c>
      <c r="X85" s="235">
        <f>X45+X50+X57+X70+X79+X83</f>
        <v>0</v>
      </c>
      <c r="Y85" s="209">
        <f>Y45+Y50+Y57+Y70+Y79+Y83</f>
        <v>31.659427700569154</v>
      </c>
      <c r="Z85" s="208">
        <f>P85/F85*100</f>
        <v>1.7363117374736086</v>
      </c>
      <c r="AA85" s="70">
        <f t="shared" ref="AA85:AD85" si="130">Q85/G85*100</f>
        <v>1.5177235525902084</v>
      </c>
      <c r="AB85" s="70">
        <f t="shared" si="130"/>
        <v>0.39366311832874662</v>
      </c>
      <c r="AC85" s="235">
        <f t="shared" si="130"/>
        <v>0</v>
      </c>
      <c r="AD85" s="209">
        <f t="shared" si="130"/>
        <v>3.2568482097011535</v>
      </c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P85" s="216"/>
      <c r="AQ85" s="216"/>
      <c r="AR85" s="216"/>
      <c r="AS85" s="216"/>
      <c r="AT85" s="216"/>
      <c r="AU85" s="216"/>
      <c r="AV85" s="216"/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6"/>
      <c r="CC85" s="216"/>
      <c r="CD85" s="216"/>
      <c r="CE85" s="216"/>
      <c r="CF85" s="216"/>
      <c r="CG85" s="216"/>
      <c r="CH85" s="216"/>
      <c r="CI85" s="216"/>
      <c r="CJ85" s="216"/>
      <c r="CK85" s="216"/>
      <c r="CL85" s="216"/>
      <c r="CM85" s="216"/>
      <c r="CN85" s="216"/>
      <c r="CO85" s="216"/>
      <c r="CP85" s="216"/>
      <c r="CQ85" s="216"/>
      <c r="CR85" s="216"/>
      <c r="CS85" s="216"/>
      <c r="CT85" s="216"/>
      <c r="CU85" s="216"/>
      <c r="CV85" s="216"/>
      <c r="CW85" s="216"/>
      <c r="CX85" s="216"/>
      <c r="CY85" s="216"/>
      <c r="CZ85" s="216"/>
      <c r="DA85" s="216"/>
      <c r="DB85" s="216"/>
      <c r="DC85" s="216"/>
      <c r="DD85" s="216"/>
      <c r="DE85" s="216"/>
      <c r="DF85" s="216"/>
      <c r="DG85" s="216"/>
      <c r="DH85" s="216"/>
      <c r="DI85" s="216"/>
      <c r="DJ85" s="216"/>
      <c r="DK85" s="216"/>
      <c r="DL85" s="216"/>
      <c r="DM85" s="216"/>
      <c r="DN85" s="216"/>
      <c r="DO85" s="216"/>
      <c r="DP85" s="216"/>
      <c r="DQ85" s="216"/>
      <c r="DR85" s="216"/>
      <c r="DS85" s="216"/>
      <c r="DT85" s="216"/>
      <c r="DU85" s="216"/>
      <c r="DV85" s="216"/>
      <c r="DW85" s="216"/>
      <c r="DX85" s="216"/>
      <c r="DY85" s="216"/>
      <c r="DZ85" s="216"/>
      <c r="EA85" s="216"/>
      <c r="EB85" s="216"/>
      <c r="EC85" s="216"/>
      <c r="ED85" s="216"/>
      <c r="EE85" s="216"/>
      <c r="EF85" s="216"/>
      <c r="EG85" s="216"/>
      <c r="EH85" s="216"/>
      <c r="EI85" s="216"/>
      <c r="EJ85" s="216"/>
      <c r="EK85" s="216"/>
      <c r="EL85" s="216"/>
      <c r="EM85" s="216"/>
      <c r="EN85" s="216"/>
      <c r="EO85" s="216"/>
      <c r="EP85" s="216"/>
      <c r="EQ85" s="216"/>
      <c r="ER85" s="216"/>
    </row>
    <row r="86" spans="1:148" s="217" customFormat="1" ht="24.75" customHeight="1" thickBot="1" x14ac:dyDescent="0.3">
      <c r="A86" s="459" t="s">
        <v>203</v>
      </c>
      <c r="B86" s="460"/>
      <c r="C86" s="460"/>
      <c r="D86" s="460"/>
      <c r="E86" s="461"/>
      <c r="F86" s="460"/>
      <c r="G86" s="460"/>
      <c r="H86" s="460"/>
      <c r="I86" s="460"/>
      <c r="J86" s="460"/>
      <c r="K86" s="461"/>
      <c r="L86" s="461"/>
      <c r="M86" s="461"/>
      <c r="N86" s="461"/>
      <c r="O86" s="461"/>
      <c r="P86" s="460"/>
      <c r="Q86" s="460"/>
      <c r="R86" s="460"/>
      <c r="S86" s="460"/>
      <c r="T86" s="460"/>
      <c r="U86" s="460"/>
      <c r="V86" s="460"/>
      <c r="W86" s="460"/>
      <c r="X86" s="460"/>
      <c r="Y86" s="460"/>
      <c r="Z86" s="460"/>
      <c r="AA86" s="460"/>
      <c r="AB86" s="460"/>
      <c r="AC86" s="460"/>
      <c r="AD86" s="462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6"/>
      <c r="CC86" s="216"/>
      <c r="CD86" s="216"/>
      <c r="CE86" s="216"/>
      <c r="CF86" s="216"/>
      <c r="CG86" s="216"/>
      <c r="CH86" s="216"/>
      <c r="CI86" s="216"/>
      <c r="CJ86" s="216"/>
      <c r="CK86" s="216"/>
      <c r="CL86" s="216"/>
      <c r="CM86" s="216"/>
      <c r="CN86" s="216"/>
      <c r="CO86" s="216"/>
      <c r="CP86" s="216"/>
      <c r="CQ86" s="216"/>
      <c r="CR86" s="216"/>
      <c r="CS86" s="216"/>
      <c r="CT86" s="216"/>
      <c r="CU86" s="216"/>
      <c r="CV86" s="216"/>
      <c r="CW86" s="216"/>
      <c r="CX86" s="216"/>
      <c r="CY86" s="216"/>
      <c r="CZ86" s="216"/>
      <c r="DA86" s="216"/>
      <c r="DB86" s="216"/>
      <c r="DC86" s="216"/>
      <c r="DD86" s="216"/>
      <c r="DE86" s="216"/>
      <c r="DF86" s="216"/>
      <c r="DG86" s="216"/>
      <c r="DH86" s="216"/>
      <c r="DI86" s="216"/>
      <c r="DJ86" s="216"/>
      <c r="DK86" s="216"/>
      <c r="DL86" s="216"/>
      <c r="DM86" s="216"/>
      <c r="DN86" s="216"/>
      <c r="DO86" s="216"/>
      <c r="DP86" s="216"/>
      <c r="DQ86" s="216"/>
      <c r="DR86" s="216"/>
      <c r="DS86" s="216"/>
      <c r="DT86" s="216"/>
      <c r="DU86" s="216"/>
      <c r="DV86" s="216"/>
      <c r="DW86" s="216"/>
      <c r="DX86" s="216"/>
      <c r="DY86" s="216"/>
      <c r="DZ86" s="216"/>
      <c r="EA86" s="216"/>
      <c r="EB86" s="216"/>
      <c r="EC86" s="216"/>
      <c r="ED86" s="216"/>
      <c r="EE86" s="216"/>
      <c r="EF86" s="216"/>
      <c r="EG86" s="216"/>
      <c r="EH86" s="216"/>
      <c r="EI86" s="216"/>
      <c r="EJ86" s="216"/>
      <c r="EK86" s="216"/>
      <c r="EL86" s="216"/>
      <c r="EM86" s="216"/>
      <c r="EN86" s="216"/>
      <c r="EO86" s="216"/>
      <c r="EP86" s="216"/>
      <c r="EQ86" s="216"/>
      <c r="ER86" s="216"/>
    </row>
    <row r="87" spans="1:148" s="217" customFormat="1" ht="36" customHeight="1" x14ac:dyDescent="0.25">
      <c r="A87" s="463" t="s">
        <v>190</v>
      </c>
      <c r="B87" s="464"/>
      <c r="C87" s="465"/>
      <c r="D87" s="360" t="s">
        <v>84</v>
      </c>
      <c r="E87" s="403" t="s">
        <v>116</v>
      </c>
      <c r="F87" s="103">
        <f>F7+F31+F35+F38+F50+F57+F66+F69+F74+F76+F82+F40</f>
        <v>4862574156.2699995</v>
      </c>
      <c r="G87" s="104">
        <f t="shared" ref="G87:Y87" si="131">G7+G31+G35+G38+G50+G57+G66+G69+G74+G76+G82+G40</f>
        <v>3581284953</v>
      </c>
      <c r="H87" s="104">
        <f t="shared" si="131"/>
        <v>137970700</v>
      </c>
      <c r="I87" s="104">
        <f t="shared" si="131"/>
        <v>233889712.27000001</v>
      </c>
      <c r="J87" s="106">
        <f t="shared" si="131"/>
        <v>909428791</v>
      </c>
      <c r="K87" s="103">
        <f t="shared" si="131"/>
        <v>1009873294</v>
      </c>
      <c r="L87" s="104">
        <f t="shared" si="131"/>
        <v>767458494</v>
      </c>
      <c r="M87" s="104">
        <f t="shared" si="131"/>
        <v>35121000</v>
      </c>
      <c r="N87" s="105">
        <f t="shared" si="131"/>
        <v>0</v>
      </c>
      <c r="O87" s="106">
        <f t="shared" si="131"/>
        <v>207293800</v>
      </c>
      <c r="P87" s="103">
        <f t="shared" si="131"/>
        <v>87787924.159999996</v>
      </c>
      <c r="Q87" s="104">
        <f t="shared" si="131"/>
        <v>56996109.979999997</v>
      </c>
      <c r="R87" s="104">
        <f t="shared" si="131"/>
        <v>543139.76</v>
      </c>
      <c r="S87" s="105">
        <f t="shared" si="131"/>
        <v>0</v>
      </c>
      <c r="T87" s="106">
        <f t="shared" si="131"/>
        <v>30248674.419999998</v>
      </c>
      <c r="U87" s="103">
        <f t="shared" ref="U87:U88" si="132">P87/K87*100</f>
        <v>8.6929642244802245</v>
      </c>
      <c r="V87" s="104">
        <f t="shared" ref="V87:V88" si="133">Q87/L87*100</f>
        <v>7.4266048816445824</v>
      </c>
      <c r="W87" s="104">
        <f>W47+W52+W59+W72+W81+W85</f>
        <v>1.5464814783178156</v>
      </c>
      <c r="X87" s="105">
        <f t="shared" si="131"/>
        <v>0</v>
      </c>
      <c r="Y87" s="361">
        <f t="shared" si="131"/>
        <v>65.851014837702692</v>
      </c>
      <c r="Z87" s="103">
        <f>P87/F87*100</f>
        <v>1.8053796474610615</v>
      </c>
      <c r="AA87" s="104">
        <f t="shared" ref="AA87" si="134">Q87/G87*100</f>
        <v>1.5914988817702158</v>
      </c>
      <c r="AB87" s="104">
        <f t="shared" ref="AB87" si="135">R87/H87*100</f>
        <v>0.39366311832874662</v>
      </c>
      <c r="AC87" s="105">
        <f t="shared" ref="AC87" si="136">S87/I87*100</f>
        <v>0</v>
      </c>
      <c r="AD87" s="106">
        <f t="shared" ref="AD87" si="137">T87/J87*100</f>
        <v>3.3261179676023689</v>
      </c>
      <c r="AE87" s="404"/>
      <c r="AF87" s="404"/>
      <c r="AG87" s="404"/>
      <c r="AH87" s="404"/>
      <c r="AI87" s="383"/>
      <c r="AJ87" s="216"/>
      <c r="AK87" s="216"/>
      <c r="AL87" s="216"/>
      <c r="AM87" s="216"/>
      <c r="AN87" s="216"/>
      <c r="AO87" s="216"/>
      <c r="AP87" s="216"/>
      <c r="AQ87" s="216"/>
      <c r="AR87" s="216"/>
      <c r="AS87" s="216"/>
      <c r="AT87" s="216"/>
      <c r="AU87" s="216"/>
      <c r="AV87" s="216"/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6"/>
      <c r="CA87" s="216"/>
      <c r="CB87" s="216"/>
      <c r="CC87" s="216"/>
      <c r="CD87" s="216"/>
      <c r="CE87" s="216"/>
      <c r="CF87" s="216"/>
      <c r="CG87" s="216"/>
      <c r="CH87" s="216"/>
      <c r="CI87" s="216"/>
      <c r="CJ87" s="216"/>
      <c r="CK87" s="216"/>
      <c r="CL87" s="216"/>
      <c r="CM87" s="216"/>
      <c r="CN87" s="216"/>
      <c r="CO87" s="216"/>
      <c r="CP87" s="216"/>
      <c r="CQ87" s="216"/>
      <c r="CR87" s="216"/>
      <c r="CS87" s="216"/>
      <c r="CT87" s="216"/>
      <c r="CU87" s="216"/>
      <c r="CV87" s="216"/>
      <c r="CW87" s="216"/>
      <c r="CX87" s="216"/>
      <c r="CY87" s="216"/>
      <c r="CZ87" s="216"/>
      <c r="DA87" s="216"/>
      <c r="DB87" s="216"/>
      <c r="DC87" s="216"/>
      <c r="DD87" s="216"/>
      <c r="DE87" s="216"/>
      <c r="DF87" s="216"/>
      <c r="DG87" s="216"/>
      <c r="DH87" s="216"/>
      <c r="DI87" s="216"/>
      <c r="DJ87" s="216"/>
      <c r="DK87" s="216"/>
      <c r="DL87" s="216"/>
      <c r="DM87" s="216"/>
      <c r="DN87" s="216"/>
      <c r="DO87" s="216"/>
      <c r="DP87" s="216"/>
      <c r="DQ87" s="216"/>
      <c r="DR87" s="216"/>
      <c r="DS87" s="216"/>
      <c r="DT87" s="216"/>
      <c r="DU87" s="216"/>
      <c r="DV87" s="216"/>
      <c r="DW87" s="216"/>
      <c r="DX87" s="216"/>
      <c r="DY87" s="216"/>
      <c r="DZ87" s="216"/>
      <c r="EA87" s="216"/>
      <c r="EB87" s="216"/>
      <c r="EC87" s="216"/>
      <c r="ED87" s="216"/>
      <c r="EE87" s="216"/>
      <c r="EF87" s="216"/>
      <c r="EG87" s="216"/>
      <c r="EH87" s="216"/>
      <c r="EI87" s="216"/>
      <c r="EJ87" s="216"/>
      <c r="EK87" s="216"/>
      <c r="EL87" s="216"/>
      <c r="EM87" s="216"/>
      <c r="EN87" s="216"/>
      <c r="EO87" s="216"/>
      <c r="EP87" s="216"/>
      <c r="EQ87" s="216"/>
      <c r="ER87" s="216"/>
    </row>
    <row r="88" spans="1:148" s="217" customFormat="1" ht="17.45" customHeight="1" x14ac:dyDescent="0.25">
      <c r="A88" s="466" t="s">
        <v>191</v>
      </c>
      <c r="B88" s="467"/>
      <c r="C88" s="468"/>
      <c r="D88" s="362" t="s">
        <v>117</v>
      </c>
      <c r="E88" s="405" t="s">
        <v>116</v>
      </c>
      <c r="F88" s="363">
        <f>F24</f>
        <v>193426000</v>
      </c>
      <c r="G88" s="364">
        <f t="shared" ref="G88:Y88" si="138">G24</f>
        <v>174083400</v>
      </c>
      <c r="H88" s="411">
        <f t="shared" si="138"/>
        <v>0</v>
      </c>
      <c r="I88" s="411">
        <f t="shared" si="138"/>
        <v>0</v>
      </c>
      <c r="J88" s="365">
        <f t="shared" si="138"/>
        <v>19342600</v>
      </c>
      <c r="K88" s="363">
        <f t="shared" si="138"/>
        <v>10975650.5</v>
      </c>
      <c r="L88" s="364">
        <f t="shared" si="138"/>
        <v>9878085.5</v>
      </c>
      <c r="M88" s="411">
        <f t="shared" si="138"/>
        <v>0</v>
      </c>
      <c r="N88" s="411">
        <f t="shared" si="138"/>
        <v>0</v>
      </c>
      <c r="O88" s="365">
        <f t="shared" si="138"/>
        <v>1097565</v>
      </c>
      <c r="P88" s="415">
        <f t="shared" si="138"/>
        <v>0</v>
      </c>
      <c r="Q88" s="411">
        <f t="shared" si="138"/>
        <v>0</v>
      </c>
      <c r="R88" s="411">
        <f t="shared" si="138"/>
        <v>0</v>
      </c>
      <c r="S88" s="411">
        <f t="shared" si="138"/>
        <v>0</v>
      </c>
      <c r="T88" s="416">
        <f t="shared" si="138"/>
        <v>0</v>
      </c>
      <c r="U88" s="415">
        <f t="shared" si="132"/>
        <v>0</v>
      </c>
      <c r="V88" s="411">
        <f t="shared" si="133"/>
        <v>0</v>
      </c>
      <c r="W88" s="411">
        <f>W48+W53+W60+W73+W82+W86</f>
        <v>0</v>
      </c>
      <c r="X88" s="411">
        <f t="shared" si="138"/>
        <v>0</v>
      </c>
      <c r="Y88" s="423">
        <f t="shared" si="138"/>
        <v>0</v>
      </c>
      <c r="Z88" s="415">
        <f t="shared" ref="Z88:Z90" si="139">P88/F88*100</f>
        <v>0</v>
      </c>
      <c r="AA88" s="411">
        <f t="shared" ref="AA88:AA90" si="140">Q88/G88*100</f>
        <v>0</v>
      </c>
      <c r="AB88" s="411">
        <v>0</v>
      </c>
      <c r="AC88" s="411">
        <v>0</v>
      </c>
      <c r="AD88" s="416">
        <f t="shared" ref="AD88:AD90" si="141">T88/J88*100</f>
        <v>0</v>
      </c>
      <c r="AE88" s="406"/>
      <c r="AF88" s="406"/>
      <c r="AG88" s="406"/>
      <c r="AH88" s="406"/>
      <c r="AI88" s="216"/>
      <c r="AJ88" s="216"/>
      <c r="AK88" s="216"/>
      <c r="AL88" s="216"/>
      <c r="AM88" s="216"/>
      <c r="AN88" s="216"/>
      <c r="AO88" s="216"/>
      <c r="AP88" s="216"/>
      <c r="AQ88" s="216"/>
      <c r="AR88" s="216"/>
      <c r="AS88" s="216"/>
      <c r="AT88" s="216"/>
      <c r="AU88" s="216"/>
      <c r="AV88" s="216"/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6"/>
      <c r="CA88" s="216"/>
      <c r="CB88" s="216"/>
      <c r="CC88" s="216"/>
      <c r="CD88" s="216"/>
      <c r="CE88" s="216"/>
      <c r="CF88" s="216"/>
      <c r="CG88" s="216"/>
      <c r="CH88" s="216"/>
      <c r="CI88" s="216"/>
      <c r="CJ88" s="216"/>
      <c r="CK88" s="216"/>
      <c r="CL88" s="216"/>
      <c r="CM88" s="216"/>
      <c r="CN88" s="216"/>
      <c r="CO88" s="216"/>
      <c r="CP88" s="216"/>
      <c r="CQ88" s="216"/>
      <c r="CR88" s="216"/>
      <c r="CS88" s="216"/>
      <c r="CT88" s="216"/>
      <c r="CU88" s="216"/>
      <c r="CV88" s="216"/>
      <c r="CW88" s="216"/>
      <c r="CX88" s="216"/>
      <c r="CY88" s="216"/>
      <c r="CZ88" s="216"/>
      <c r="DA88" s="216"/>
      <c r="DB88" s="216"/>
      <c r="DC88" s="216"/>
      <c r="DD88" s="216"/>
      <c r="DE88" s="216"/>
      <c r="DF88" s="216"/>
      <c r="DG88" s="216"/>
      <c r="DH88" s="216"/>
      <c r="DI88" s="216"/>
      <c r="DJ88" s="216"/>
      <c r="DK88" s="216"/>
      <c r="DL88" s="216"/>
      <c r="DM88" s="216"/>
      <c r="DN88" s="216"/>
      <c r="DO88" s="216"/>
      <c r="DP88" s="216"/>
      <c r="DQ88" s="216"/>
      <c r="DR88" s="216"/>
      <c r="DS88" s="216"/>
      <c r="DT88" s="216"/>
      <c r="DU88" s="216"/>
      <c r="DV88" s="216"/>
      <c r="DW88" s="216"/>
      <c r="DX88" s="216"/>
      <c r="DY88" s="216"/>
      <c r="DZ88" s="216"/>
      <c r="EA88" s="216"/>
      <c r="EB88" s="216"/>
      <c r="EC88" s="216"/>
      <c r="ED88" s="216"/>
      <c r="EE88" s="216"/>
      <c r="EF88" s="216"/>
      <c r="EG88" s="216"/>
      <c r="EH88" s="216"/>
      <c r="EI88" s="216"/>
      <c r="EJ88" s="216"/>
      <c r="EK88" s="216"/>
      <c r="EL88" s="216"/>
      <c r="EM88" s="216"/>
      <c r="EN88" s="216"/>
      <c r="EO88" s="216"/>
      <c r="EP88" s="216"/>
      <c r="EQ88" s="216"/>
      <c r="ER88" s="216"/>
    </row>
    <row r="89" spans="1:148" s="217" customFormat="1" ht="19.5" customHeight="1" thickBot="1" x14ac:dyDescent="0.3">
      <c r="A89" s="469" t="s">
        <v>192</v>
      </c>
      <c r="B89" s="470"/>
      <c r="C89" s="471"/>
      <c r="D89" s="366" t="s">
        <v>3</v>
      </c>
      <c r="E89" s="407" t="s">
        <v>116</v>
      </c>
      <c r="F89" s="367">
        <f>F27</f>
        <v>0</v>
      </c>
      <c r="G89" s="355">
        <f>G27</f>
        <v>0</v>
      </c>
      <c r="H89" s="355">
        <f>H27</f>
        <v>0</v>
      </c>
      <c r="I89" s="355">
        <f>I27</f>
        <v>0</v>
      </c>
      <c r="J89" s="368">
        <f>J27</f>
        <v>0</v>
      </c>
      <c r="K89" s="367">
        <v>0</v>
      </c>
      <c r="L89" s="355">
        <v>0</v>
      </c>
      <c r="M89" s="355">
        <v>0</v>
      </c>
      <c r="N89" s="355">
        <v>0</v>
      </c>
      <c r="O89" s="368">
        <v>0</v>
      </c>
      <c r="P89" s="367">
        <f>P27</f>
        <v>0</v>
      </c>
      <c r="Q89" s="355">
        <f>Q27</f>
        <v>0</v>
      </c>
      <c r="R89" s="355">
        <f>R27</f>
        <v>0</v>
      </c>
      <c r="S89" s="355">
        <f>S27</f>
        <v>0</v>
      </c>
      <c r="T89" s="368">
        <f>T27</f>
        <v>0</v>
      </c>
      <c r="U89" s="367">
        <v>0</v>
      </c>
      <c r="V89" s="355">
        <v>0</v>
      </c>
      <c r="W89" s="355">
        <v>0</v>
      </c>
      <c r="X89" s="355">
        <v>0</v>
      </c>
      <c r="Y89" s="424">
        <v>0</v>
      </c>
      <c r="Z89" s="367">
        <v>0</v>
      </c>
      <c r="AA89" s="355">
        <v>0</v>
      </c>
      <c r="AB89" s="355">
        <v>0</v>
      </c>
      <c r="AC89" s="355">
        <v>0</v>
      </c>
      <c r="AD89" s="368">
        <v>0</v>
      </c>
      <c r="AE89" s="216"/>
      <c r="AF89" s="216"/>
      <c r="AG89" s="383"/>
      <c r="AH89" s="383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216"/>
      <c r="BC89" s="216"/>
      <c r="BD89" s="216"/>
      <c r="BE89" s="216"/>
      <c r="BF89" s="216"/>
      <c r="BG89" s="216"/>
      <c r="BH89" s="216"/>
      <c r="BI89" s="216"/>
      <c r="BJ89" s="216"/>
      <c r="BK89" s="216"/>
      <c r="BL89" s="216"/>
      <c r="BM89" s="216"/>
      <c r="BN89" s="216"/>
      <c r="BO89" s="216"/>
      <c r="BP89" s="216"/>
      <c r="BQ89" s="216"/>
      <c r="BR89" s="216"/>
      <c r="BS89" s="216"/>
      <c r="BT89" s="216"/>
      <c r="BU89" s="216"/>
      <c r="BV89" s="216"/>
      <c r="BW89" s="216"/>
      <c r="BX89" s="216"/>
      <c r="BY89" s="216"/>
      <c r="BZ89" s="216"/>
      <c r="CA89" s="216"/>
      <c r="CB89" s="216"/>
      <c r="CC89" s="216"/>
      <c r="CD89" s="216"/>
      <c r="CE89" s="216"/>
      <c r="CF89" s="216"/>
      <c r="CG89" s="216"/>
      <c r="CH89" s="216"/>
      <c r="CI89" s="216"/>
      <c r="CJ89" s="216"/>
      <c r="CK89" s="216"/>
      <c r="CL89" s="216"/>
      <c r="CM89" s="216"/>
      <c r="CN89" s="216"/>
      <c r="CO89" s="216"/>
      <c r="CP89" s="216"/>
      <c r="CQ89" s="216"/>
      <c r="CR89" s="216"/>
      <c r="CS89" s="216"/>
      <c r="CT89" s="216"/>
      <c r="CU89" s="216"/>
      <c r="CV89" s="216"/>
      <c r="CW89" s="216"/>
      <c r="CX89" s="216"/>
      <c r="CY89" s="216"/>
      <c r="CZ89" s="216"/>
      <c r="DA89" s="216"/>
      <c r="DB89" s="216"/>
      <c r="DC89" s="216"/>
      <c r="DD89" s="216"/>
      <c r="DE89" s="216"/>
      <c r="DF89" s="216"/>
      <c r="DG89" s="216"/>
      <c r="DH89" s="216"/>
      <c r="DI89" s="216"/>
      <c r="DJ89" s="216"/>
      <c r="DK89" s="216"/>
      <c r="DL89" s="216"/>
      <c r="DM89" s="216"/>
      <c r="DN89" s="216"/>
      <c r="DO89" s="216"/>
      <c r="DP89" s="216"/>
      <c r="DQ89" s="216"/>
      <c r="DR89" s="216"/>
      <c r="DS89" s="216"/>
      <c r="DT89" s="216"/>
      <c r="DU89" s="216"/>
      <c r="DV89" s="216"/>
      <c r="DW89" s="216"/>
      <c r="DX89" s="216"/>
      <c r="DY89" s="216"/>
      <c r="DZ89" s="216"/>
      <c r="EA89" s="216"/>
      <c r="EB89" s="216"/>
      <c r="EC89" s="216"/>
      <c r="ED89" s="216"/>
      <c r="EE89" s="216"/>
      <c r="EF89" s="216"/>
      <c r="EG89" s="216"/>
      <c r="EH89" s="216"/>
      <c r="EI89" s="216"/>
      <c r="EJ89" s="216"/>
      <c r="EK89" s="216"/>
      <c r="EL89" s="216"/>
      <c r="EM89" s="216"/>
      <c r="EN89" s="216"/>
      <c r="EO89" s="216"/>
      <c r="EP89" s="216"/>
      <c r="EQ89" s="216"/>
      <c r="ER89" s="216"/>
    </row>
    <row r="90" spans="1:148" s="217" customFormat="1" ht="17.25" customHeight="1" thickBot="1" x14ac:dyDescent="0.3">
      <c r="A90" s="472" t="s">
        <v>193</v>
      </c>
      <c r="B90" s="473"/>
      <c r="C90" s="473"/>
      <c r="D90" s="409"/>
      <c r="E90" s="422"/>
      <c r="F90" s="408">
        <f>SUM(G90:J90)</f>
        <v>5056000156.2700005</v>
      </c>
      <c r="G90" s="409">
        <f t="shared" ref="G90:O90" si="142">G87+G88+G89</f>
        <v>3755368353</v>
      </c>
      <c r="H90" s="409">
        <f t="shared" si="142"/>
        <v>137970700</v>
      </c>
      <c r="I90" s="409">
        <f t="shared" si="142"/>
        <v>233889712.27000001</v>
      </c>
      <c r="J90" s="410">
        <f t="shared" si="142"/>
        <v>928771391</v>
      </c>
      <c r="K90" s="408">
        <f t="shared" si="142"/>
        <v>1020848944.5</v>
      </c>
      <c r="L90" s="409">
        <f t="shared" si="142"/>
        <v>777336579.5</v>
      </c>
      <c r="M90" s="409">
        <f t="shared" si="142"/>
        <v>35121000</v>
      </c>
      <c r="N90" s="414">
        <f t="shared" si="142"/>
        <v>0</v>
      </c>
      <c r="O90" s="410">
        <f t="shared" si="142"/>
        <v>208391365</v>
      </c>
      <c r="P90" s="408">
        <f>SUM(Q90:T90)</f>
        <v>87787924.159999996</v>
      </c>
      <c r="Q90" s="409">
        <f>Q87+Q88+Q89</f>
        <v>56996109.979999997</v>
      </c>
      <c r="R90" s="409">
        <f>R87+R88+R89</f>
        <v>543139.76</v>
      </c>
      <c r="S90" s="414">
        <f>S87+S88+S89</f>
        <v>0</v>
      </c>
      <c r="T90" s="410">
        <f>T87+T88+T89</f>
        <v>30248674.419999998</v>
      </c>
      <c r="U90" s="284">
        <f>P90/K90*100</f>
        <v>8.5995018786053112</v>
      </c>
      <c r="V90" s="285">
        <f>Q90/L90*100</f>
        <v>7.3322305270467458</v>
      </c>
      <c r="W90" s="285">
        <f>R90/M90*100</f>
        <v>1.5464814783178156</v>
      </c>
      <c r="X90" s="287">
        <v>0</v>
      </c>
      <c r="Y90" s="288">
        <f>T90/O90*100</f>
        <v>14.515320450057995</v>
      </c>
      <c r="Z90" s="284">
        <f t="shared" si="139"/>
        <v>1.7363117374736083</v>
      </c>
      <c r="AA90" s="285">
        <f t="shared" si="140"/>
        <v>1.5177235525902084</v>
      </c>
      <c r="AB90" s="285">
        <f t="shared" ref="AB90" si="143">R90/H90*100</f>
        <v>0.39366311832874662</v>
      </c>
      <c r="AC90" s="287">
        <f t="shared" ref="AC90" si="144">S90/I90*100</f>
        <v>0</v>
      </c>
      <c r="AD90" s="286">
        <f t="shared" si="141"/>
        <v>3.2568482097011535</v>
      </c>
      <c r="AE90" s="216"/>
      <c r="AF90" s="216"/>
      <c r="AG90" s="383"/>
      <c r="AH90" s="383"/>
      <c r="AI90" s="216"/>
      <c r="AJ90" s="216"/>
      <c r="AK90" s="216"/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6"/>
      <c r="BR90" s="216"/>
      <c r="BS90" s="216"/>
      <c r="BT90" s="216"/>
      <c r="BU90" s="216"/>
      <c r="BV90" s="216"/>
      <c r="BW90" s="216"/>
      <c r="BX90" s="216"/>
      <c r="BY90" s="216"/>
      <c r="BZ90" s="216"/>
      <c r="CA90" s="216"/>
      <c r="CB90" s="216"/>
      <c r="CC90" s="216"/>
      <c r="CD90" s="216"/>
      <c r="CE90" s="216"/>
      <c r="CF90" s="216"/>
      <c r="CG90" s="216"/>
      <c r="CH90" s="216"/>
      <c r="CI90" s="216"/>
      <c r="CJ90" s="216"/>
      <c r="CK90" s="216"/>
      <c r="CL90" s="216"/>
      <c r="CM90" s="216"/>
      <c r="CN90" s="216"/>
      <c r="CO90" s="216"/>
      <c r="CP90" s="216"/>
      <c r="CQ90" s="216"/>
      <c r="CR90" s="216"/>
      <c r="CS90" s="216"/>
      <c r="CT90" s="216"/>
      <c r="CU90" s="216"/>
      <c r="CV90" s="216"/>
      <c r="CW90" s="216"/>
      <c r="CX90" s="216"/>
      <c r="CY90" s="216"/>
      <c r="CZ90" s="216"/>
      <c r="DA90" s="216"/>
      <c r="DB90" s="216"/>
      <c r="DC90" s="216"/>
      <c r="DD90" s="216"/>
      <c r="DE90" s="216"/>
      <c r="DF90" s="216"/>
      <c r="DG90" s="216"/>
      <c r="DH90" s="216"/>
      <c r="DI90" s="216"/>
      <c r="DJ90" s="216"/>
      <c r="DK90" s="216"/>
      <c r="DL90" s="216"/>
      <c r="DM90" s="216"/>
      <c r="DN90" s="216"/>
      <c r="DO90" s="216"/>
      <c r="DP90" s="216"/>
      <c r="DQ90" s="216"/>
      <c r="DR90" s="216"/>
      <c r="DS90" s="216"/>
      <c r="DT90" s="216"/>
      <c r="DU90" s="216"/>
      <c r="DV90" s="216"/>
      <c r="DW90" s="216"/>
      <c r="DX90" s="216"/>
      <c r="DY90" s="216"/>
      <c r="DZ90" s="216"/>
      <c r="EA90" s="216"/>
      <c r="EB90" s="216"/>
      <c r="EC90" s="216"/>
      <c r="ED90" s="216"/>
      <c r="EE90" s="216"/>
      <c r="EF90" s="216"/>
      <c r="EG90" s="216"/>
      <c r="EH90" s="216"/>
      <c r="EI90" s="216"/>
      <c r="EJ90" s="216"/>
      <c r="EK90" s="216"/>
      <c r="EL90" s="216"/>
      <c r="EM90" s="216"/>
      <c r="EN90" s="216"/>
      <c r="EO90" s="216"/>
      <c r="EP90" s="216"/>
      <c r="EQ90" s="216"/>
      <c r="ER90" s="216"/>
    </row>
    <row r="91" spans="1:148" s="42" customFormat="1" hidden="1" x14ac:dyDescent="0.25">
      <c r="A91" s="217"/>
      <c r="B91" s="369"/>
      <c r="C91" s="370"/>
      <c r="D91" s="328"/>
      <c r="E91" s="187"/>
      <c r="AE91" s="40"/>
      <c r="AF91" s="40"/>
      <c r="AG91" s="5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</row>
    <row r="92" spans="1:148" s="42" customFormat="1" hidden="1" x14ac:dyDescent="0.25">
      <c r="A92" s="217"/>
      <c r="B92" s="369"/>
      <c r="C92" s="370"/>
      <c r="D92" s="328"/>
      <c r="E92" s="187"/>
      <c r="AE92" s="40"/>
      <c r="AF92" s="40"/>
      <c r="AG92" s="5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</row>
    <row r="93" spans="1:148" s="42" customFormat="1" hidden="1" x14ac:dyDescent="0.25">
      <c r="A93" s="217"/>
      <c r="B93" s="371"/>
      <c r="C93" s="372" t="s">
        <v>194</v>
      </c>
      <c r="D93" s="373" t="s">
        <v>194</v>
      </c>
      <c r="E93" s="187"/>
      <c r="F93" s="374" t="b">
        <f>F85=F87+F88+F89</f>
        <v>1</v>
      </c>
      <c r="G93" s="374" t="b">
        <f t="shared" ref="G93:T93" si="145">G85=G87+G88+G89</f>
        <v>1</v>
      </c>
      <c r="H93" s="374" t="b">
        <f t="shared" si="145"/>
        <v>1</v>
      </c>
      <c r="I93" s="374" t="b">
        <f t="shared" si="145"/>
        <v>1</v>
      </c>
      <c r="J93" s="374" t="b">
        <f t="shared" si="145"/>
        <v>1</v>
      </c>
      <c r="K93" s="374" t="b">
        <f t="shared" si="145"/>
        <v>1</v>
      </c>
      <c r="L93" s="374" t="b">
        <f t="shared" si="145"/>
        <v>1</v>
      </c>
      <c r="M93" s="374" t="b">
        <f t="shared" si="145"/>
        <v>1</v>
      </c>
      <c r="N93" s="374" t="b">
        <f t="shared" si="145"/>
        <v>1</v>
      </c>
      <c r="O93" s="374" t="b">
        <f t="shared" si="145"/>
        <v>1</v>
      </c>
      <c r="P93" s="374" t="b">
        <f t="shared" si="145"/>
        <v>1</v>
      </c>
      <c r="Q93" s="374" t="b">
        <f t="shared" si="145"/>
        <v>1</v>
      </c>
      <c r="R93" s="374" t="b">
        <f t="shared" si="145"/>
        <v>1</v>
      </c>
      <c r="S93" s="374" t="b">
        <f t="shared" si="145"/>
        <v>1</v>
      </c>
      <c r="T93" s="374" t="b">
        <f t="shared" si="145"/>
        <v>1</v>
      </c>
      <c r="AE93" s="40"/>
      <c r="AF93" s="40"/>
      <c r="AG93" s="5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</row>
    <row r="94" spans="1:148" s="42" customFormat="1" hidden="1" x14ac:dyDescent="0.25">
      <c r="A94" s="217"/>
      <c r="B94" s="455"/>
      <c r="C94" s="455"/>
      <c r="D94" s="328"/>
      <c r="E94" s="187"/>
      <c r="F94" s="375"/>
      <c r="G94" s="375"/>
      <c r="H94" s="375"/>
      <c r="I94" s="375"/>
      <c r="J94" s="375"/>
      <c r="K94" s="375"/>
      <c r="L94" s="375"/>
      <c r="M94" s="375"/>
      <c r="N94" s="375"/>
      <c r="O94" s="375"/>
      <c r="P94" s="375"/>
      <c r="Q94" s="375"/>
      <c r="R94" s="375"/>
      <c r="S94" s="375"/>
      <c r="T94" s="375"/>
      <c r="U94" s="375"/>
      <c r="V94" s="375"/>
      <c r="W94" s="375"/>
      <c r="X94" s="375"/>
      <c r="Y94" s="375"/>
      <c r="Z94" s="375"/>
      <c r="AA94" s="375"/>
      <c r="AB94" s="375"/>
      <c r="AC94" s="375"/>
      <c r="AD94" s="375"/>
      <c r="AE94" s="142"/>
      <c r="AF94" s="142"/>
      <c r="AG94" s="142"/>
      <c r="AH94" s="142"/>
      <c r="AI94" s="375"/>
      <c r="AJ94" s="375">
        <f t="shared" ref="AJ94:BM94" si="146">AJ87-AJ78-AJ65-AJ17</f>
        <v>0</v>
      </c>
      <c r="AK94" s="375">
        <f t="shared" si="146"/>
        <v>0</v>
      </c>
      <c r="AL94" s="375">
        <f t="shared" si="146"/>
        <v>0</v>
      </c>
      <c r="AM94" s="375">
        <f t="shared" si="146"/>
        <v>0</v>
      </c>
      <c r="AN94" s="375">
        <f t="shared" si="146"/>
        <v>0</v>
      </c>
      <c r="AO94" s="375">
        <f t="shared" si="146"/>
        <v>0</v>
      </c>
      <c r="AP94" s="375">
        <f t="shared" si="146"/>
        <v>0</v>
      </c>
      <c r="AQ94" s="375">
        <f t="shared" si="146"/>
        <v>0</v>
      </c>
      <c r="AR94" s="375">
        <f t="shared" si="146"/>
        <v>0</v>
      </c>
      <c r="AS94" s="375">
        <f t="shared" si="146"/>
        <v>0</v>
      </c>
      <c r="AT94" s="375">
        <f t="shared" si="146"/>
        <v>0</v>
      </c>
      <c r="AU94" s="375">
        <f t="shared" si="146"/>
        <v>0</v>
      </c>
      <c r="AV94" s="375">
        <f t="shared" si="146"/>
        <v>0</v>
      </c>
      <c r="AW94" s="375">
        <f t="shared" si="146"/>
        <v>0</v>
      </c>
      <c r="AX94" s="375">
        <f t="shared" si="146"/>
        <v>0</v>
      </c>
      <c r="AY94" s="375">
        <f t="shared" si="146"/>
        <v>0</v>
      </c>
      <c r="AZ94" s="375">
        <f t="shared" si="146"/>
        <v>0</v>
      </c>
      <c r="BA94" s="375">
        <f t="shared" si="146"/>
        <v>0</v>
      </c>
      <c r="BB94" s="375">
        <f t="shared" si="146"/>
        <v>0</v>
      </c>
      <c r="BC94" s="375">
        <f t="shared" si="146"/>
        <v>0</v>
      </c>
      <c r="BD94" s="375">
        <f t="shared" si="146"/>
        <v>0</v>
      </c>
      <c r="BE94" s="375">
        <f t="shared" si="146"/>
        <v>0</v>
      </c>
      <c r="BF94" s="375">
        <f t="shared" si="146"/>
        <v>0</v>
      </c>
      <c r="BG94" s="375">
        <f t="shared" si="146"/>
        <v>0</v>
      </c>
      <c r="BH94" s="375">
        <f t="shared" si="146"/>
        <v>0</v>
      </c>
      <c r="BI94" s="375">
        <f t="shared" si="146"/>
        <v>0</v>
      </c>
      <c r="BJ94" s="375">
        <f t="shared" si="146"/>
        <v>0</v>
      </c>
      <c r="BK94" s="375">
        <f t="shared" si="146"/>
        <v>0</v>
      </c>
      <c r="BL94" s="375">
        <f t="shared" si="146"/>
        <v>0</v>
      </c>
      <c r="BM94" s="375">
        <f t="shared" si="146"/>
        <v>0</v>
      </c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</row>
    <row r="95" spans="1:148" s="42" customFormat="1" hidden="1" x14ac:dyDescent="0.25">
      <c r="A95" s="217"/>
      <c r="B95" s="369"/>
      <c r="C95" s="370"/>
      <c r="D95" s="328" t="s">
        <v>195</v>
      </c>
      <c r="E95" s="187"/>
      <c r="F95" s="375">
        <f>F85-I85</f>
        <v>4822110443.999999</v>
      </c>
      <c r="P95" s="375">
        <f>P85-S85</f>
        <v>87787924.159999996</v>
      </c>
      <c r="U95" s="375"/>
      <c r="V95" s="375"/>
      <c r="W95" s="375"/>
      <c r="X95" s="375"/>
      <c r="Y95" s="375"/>
      <c r="Z95" s="375"/>
      <c r="AA95" s="375"/>
      <c r="AB95" s="375"/>
      <c r="AC95" s="375"/>
      <c r="AD95" s="375"/>
      <c r="AE95" s="40"/>
      <c r="AF95" s="40"/>
      <c r="AG95" s="5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</row>
    <row r="96" spans="1:148" s="42" customFormat="1" hidden="1" x14ac:dyDescent="0.25">
      <c r="A96" s="217"/>
      <c r="B96" s="369"/>
      <c r="C96" s="370"/>
      <c r="D96" s="328"/>
      <c r="E96" s="187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5"/>
      <c r="V96" s="375"/>
      <c r="W96" s="375"/>
      <c r="X96" s="375"/>
      <c r="Y96" s="375"/>
      <c r="Z96" s="375"/>
      <c r="AA96" s="375"/>
      <c r="AB96" s="375"/>
      <c r="AC96" s="375"/>
      <c r="AD96" s="375"/>
      <c r="AE96" s="40"/>
      <c r="AF96" s="40"/>
      <c r="AG96" s="5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</row>
    <row r="97" spans="6:30" hidden="1" x14ac:dyDescent="0.25">
      <c r="F97" s="219" t="b">
        <f>F85=SUM(G85:J85)</f>
        <v>1</v>
      </c>
      <c r="P97" s="219" t="b">
        <f>P85=SUM(Q85:T85)</f>
        <v>1</v>
      </c>
      <c r="U97" s="375"/>
      <c r="V97" s="375"/>
      <c r="W97" s="375"/>
      <c r="X97" s="375"/>
      <c r="Y97" s="375"/>
      <c r="Z97" s="375"/>
      <c r="AA97" s="375"/>
      <c r="AB97" s="375"/>
      <c r="AC97" s="375"/>
      <c r="AD97" s="375"/>
    </row>
    <row r="98" spans="6:30" hidden="1" x14ac:dyDescent="0.25">
      <c r="F98" s="376" t="b">
        <f>F87=SUM(G87:J87)</f>
        <v>1</v>
      </c>
      <c r="G98" s="376"/>
      <c r="H98" s="376"/>
      <c r="I98" s="376"/>
      <c r="J98" s="376"/>
      <c r="K98" s="376"/>
      <c r="L98" s="376"/>
      <c r="M98" s="376"/>
      <c r="N98" s="376"/>
      <c r="O98" s="376"/>
      <c r="P98" s="376" t="b">
        <f>P87=SUM(Q87:T87)</f>
        <v>1</v>
      </c>
      <c r="Q98" s="376"/>
      <c r="R98" s="376"/>
      <c r="S98" s="376"/>
      <c r="T98" s="376"/>
      <c r="U98" s="375"/>
      <c r="V98" s="375"/>
      <c r="W98" s="375"/>
      <c r="X98" s="375"/>
      <c r="Y98" s="375"/>
      <c r="Z98" s="375"/>
      <c r="AA98" s="375"/>
      <c r="AB98" s="375"/>
      <c r="AC98" s="375"/>
      <c r="AD98" s="375"/>
    </row>
    <row r="99" spans="6:30" hidden="1" x14ac:dyDescent="0.25">
      <c r="F99" s="219" t="b">
        <f>F88=SUM(G88:J88)</f>
        <v>1</v>
      </c>
      <c r="P99" s="219" t="b">
        <f>P88=SUM(Q88:T88)</f>
        <v>1</v>
      </c>
    </row>
    <row r="100" spans="6:30" hidden="1" x14ac:dyDescent="0.25">
      <c r="F100" s="376" t="b">
        <f>F89=SUM(G89:J89)</f>
        <v>1</v>
      </c>
      <c r="G100" s="376"/>
      <c r="H100" s="376"/>
      <c r="I100" s="376"/>
      <c r="J100" s="376"/>
      <c r="K100" s="376"/>
      <c r="L100" s="376"/>
      <c r="M100" s="376"/>
      <c r="N100" s="376"/>
      <c r="O100" s="376"/>
      <c r="P100" s="376" t="b">
        <f>P89=SUM(Q89:T89)</f>
        <v>1</v>
      </c>
      <c r="Q100" s="376"/>
      <c r="R100" s="376"/>
      <c r="S100" s="376"/>
      <c r="T100" s="376"/>
    </row>
    <row r="101" spans="6:30" hidden="1" x14ac:dyDescent="0.25"/>
    <row r="102" spans="6:30" x14ac:dyDescent="0.25">
      <c r="F102" s="378"/>
      <c r="G102" s="378"/>
      <c r="H102" s="378"/>
      <c r="I102" s="378"/>
      <c r="J102" s="378"/>
    </row>
    <row r="103" spans="6:30" x14ac:dyDescent="0.25">
      <c r="F103" s="376"/>
      <c r="G103" s="376"/>
    </row>
  </sheetData>
  <mergeCells count="61">
    <mergeCell ref="AI17:AM17"/>
    <mergeCell ref="A1:AD1"/>
    <mergeCell ref="A2:A3"/>
    <mergeCell ref="B2:B3"/>
    <mergeCell ref="C2:C3"/>
    <mergeCell ref="D2:D3"/>
    <mergeCell ref="E2:E3"/>
    <mergeCell ref="F2:J2"/>
    <mergeCell ref="K2:O2"/>
    <mergeCell ref="P2:T2"/>
    <mergeCell ref="U2:Y2"/>
    <mergeCell ref="Z2:AD2"/>
    <mergeCell ref="A5:AD5"/>
    <mergeCell ref="A6:AD6"/>
    <mergeCell ref="A8:A20"/>
    <mergeCell ref="AE17:AG17"/>
    <mergeCell ref="A46:AD46"/>
    <mergeCell ref="B28:D28"/>
    <mergeCell ref="B31:D31"/>
    <mergeCell ref="A32:A34"/>
    <mergeCell ref="B32:B34"/>
    <mergeCell ref="B35:D35"/>
    <mergeCell ref="A36:A37"/>
    <mergeCell ref="B38:D38"/>
    <mergeCell ref="B44:D44"/>
    <mergeCell ref="A59:A65"/>
    <mergeCell ref="AE65:AG65"/>
    <mergeCell ref="A67:A68"/>
    <mergeCell ref="B69:D69"/>
    <mergeCell ref="D47:D48"/>
    <mergeCell ref="D52:D56"/>
    <mergeCell ref="D59:D65"/>
    <mergeCell ref="D67:D68"/>
    <mergeCell ref="A47:A49"/>
    <mergeCell ref="AG48:AG49"/>
    <mergeCell ref="A51:AD51"/>
    <mergeCell ref="A52:A56"/>
    <mergeCell ref="A58:AD58"/>
    <mergeCell ref="A84:AD84"/>
    <mergeCell ref="A71:AD71"/>
    <mergeCell ref="A72:A73"/>
    <mergeCell ref="B74:D74"/>
    <mergeCell ref="A75:A76"/>
    <mergeCell ref="B78:D78"/>
    <mergeCell ref="A80:AD80"/>
    <mergeCell ref="A81:A82"/>
    <mergeCell ref="D72:D73"/>
    <mergeCell ref="D81:D82"/>
    <mergeCell ref="B94:C94"/>
    <mergeCell ref="A85:D85"/>
    <mergeCell ref="A86:AD86"/>
    <mergeCell ref="A87:C87"/>
    <mergeCell ref="A88:C88"/>
    <mergeCell ref="A89:C89"/>
    <mergeCell ref="A90:C90"/>
    <mergeCell ref="D8:D20"/>
    <mergeCell ref="B22:B24"/>
    <mergeCell ref="B41:D41"/>
    <mergeCell ref="A39:A40"/>
    <mergeCell ref="D39:D40"/>
    <mergeCell ref="D36:D37"/>
  </mergeCells>
  <pageMargins left="0.25" right="0.25" top="0.75" bottom="0.75" header="0.3" footer="0.3"/>
  <pageSetup paperSize="9" scale="29" orientation="landscape" r:id="rId1"/>
  <colBreaks count="1" manualBreakCount="1">
    <brk id="30" max="8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531" t="s">
        <v>41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</row>
    <row r="2" spans="1:14" ht="32.25" customHeight="1" x14ac:dyDescent="0.25">
      <c r="A2" s="533" t="s">
        <v>0</v>
      </c>
      <c r="B2" s="1" t="s">
        <v>1</v>
      </c>
      <c r="C2" s="534" t="s">
        <v>17</v>
      </c>
      <c r="D2" s="535" t="s">
        <v>38</v>
      </c>
      <c r="E2" s="535"/>
      <c r="F2" s="535"/>
      <c r="G2" s="536" t="s">
        <v>46</v>
      </c>
      <c r="H2" s="536"/>
      <c r="I2" s="536"/>
      <c r="J2" s="537" t="s">
        <v>44</v>
      </c>
      <c r="K2" s="538"/>
      <c r="L2" s="539"/>
      <c r="M2" s="540" t="s">
        <v>39</v>
      </c>
      <c r="N2" s="540" t="s">
        <v>40</v>
      </c>
    </row>
    <row r="3" spans="1:14" ht="25.5" x14ac:dyDescent="0.25">
      <c r="A3" s="533"/>
      <c r="B3" s="2" t="s">
        <v>2</v>
      </c>
      <c r="C3" s="534"/>
      <c r="D3" s="3" t="s">
        <v>22</v>
      </c>
      <c r="E3" s="3" t="s">
        <v>23</v>
      </c>
      <c r="F3" s="3" t="s">
        <v>24</v>
      </c>
      <c r="G3" s="3" t="s">
        <v>22</v>
      </c>
      <c r="H3" s="3" t="s">
        <v>23</v>
      </c>
      <c r="I3" s="3" t="s">
        <v>24</v>
      </c>
      <c r="J3" s="3" t="s">
        <v>22</v>
      </c>
      <c r="K3" s="3" t="s">
        <v>23</v>
      </c>
      <c r="L3" s="3" t="s">
        <v>24</v>
      </c>
      <c r="M3" s="541"/>
      <c r="N3" s="541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530" t="s">
        <v>42</v>
      </c>
      <c r="C5" s="530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5</v>
      </c>
      <c r="B6" s="10" t="s">
        <v>20</v>
      </c>
      <c r="C6" s="10" t="s">
        <v>45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6</v>
      </c>
      <c r="B7" s="10" t="s">
        <v>43</v>
      </c>
      <c r="C7" s="10" t="s">
        <v>45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549" t="s">
        <v>0</v>
      </c>
      <c r="B1" s="17" t="s">
        <v>1</v>
      </c>
      <c r="C1" s="550" t="s">
        <v>17</v>
      </c>
      <c r="D1" s="551" t="s">
        <v>57</v>
      </c>
      <c r="E1" s="551"/>
      <c r="F1" s="551"/>
      <c r="G1" s="551"/>
      <c r="H1" s="551" t="s">
        <v>58</v>
      </c>
      <c r="I1" s="551"/>
      <c r="J1" s="551"/>
      <c r="K1" s="551"/>
      <c r="L1" s="552" t="s">
        <v>68</v>
      </c>
      <c r="M1" s="553"/>
      <c r="N1" s="553"/>
      <c r="O1" s="554"/>
      <c r="P1" s="546" t="s">
        <v>59</v>
      </c>
      <c r="Q1" s="546"/>
      <c r="R1" s="546"/>
      <c r="S1" s="546"/>
      <c r="T1" s="546" t="s">
        <v>60</v>
      </c>
      <c r="U1" s="547"/>
      <c r="V1" s="547"/>
      <c r="W1" s="547"/>
    </row>
    <row r="2" spans="1:23" ht="22.5" x14ac:dyDescent="0.25">
      <c r="A2" s="549"/>
      <c r="B2" s="17" t="s">
        <v>2</v>
      </c>
      <c r="C2" s="550"/>
      <c r="D2" s="18" t="s">
        <v>22</v>
      </c>
      <c r="E2" s="18" t="s">
        <v>23</v>
      </c>
      <c r="F2" s="18" t="s">
        <v>47</v>
      </c>
      <c r="G2" s="18" t="s">
        <v>24</v>
      </c>
      <c r="H2" s="18" t="s">
        <v>22</v>
      </c>
      <c r="I2" s="18" t="s">
        <v>23</v>
      </c>
      <c r="J2" s="18" t="s">
        <v>47</v>
      </c>
      <c r="K2" s="18" t="s">
        <v>24</v>
      </c>
      <c r="L2" s="18" t="s">
        <v>22</v>
      </c>
      <c r="M2" s="18" t="s">
        <v>23</v>
      </c>
      <c r="N2" s="18" t="s">
        <v>47</v>
      </c>
      <c r="O2" s="18" t="s">
        <v>24</v>
      </c>
      <c r="P2" s="18" t="s">
        <v>22</v>
      </c>
      <c r="Q2" s="18" t="s">
        <v>23</v>
      </c>
      <c r="R2" s="18" t="s">
        <v>47</v>
      </c>
      <c r="S2" s="18" t="s">
        <v>24</v>
      </c>
      <c r="T2" s="18" t="s">
        <v>22</v>
      </c>
      <c r="U2" s="19" t="s">
        <v>23</v>
      </c>
      <c r="V2" s="18" t="s">
        <v>47</v>
      </c>
      <c r="W2" s="18" t="s">
        <v>24</v>
      </c>
    </row>
    <row r="3" spans="1:23" x14ac:dyDescent="0.25">
      <c r="A3" s="15" t="s">
        <v>4</v>
      </c>
      <c r="B3" s="15" t="s">
        <v>13</v>
      </c>
      <c r="C3" s="15" t="s">
        <v>26</v>
      </c>
      <c r="D3" s="15" t="s">
        <v>28</v>
      </c>
      <c r="E3" s="15" t="s">
        <v>15</v>
      </c>
      <c r="F3" s="15" t="s">
        <v>29</v>
      </c>
      <c r="G3" s="15" t="s">
        <v>29</v>
      </c>
      <c r="H3" s="15" t="s">
        <v>37</v>
      </c>
      <c r="I3" s="15" t="s">
        <v>30</v>
      </c>
      <c r="J3" s="15" t="s">
        <v>31</v>
      </c>
      <c r="K3" s="15" t="s">
        <v>32</v>
      </c>
      <c r="L3" s="15" t="s">
        <v>33</v>
      </c>
      <c r="M3" s="15" t="s">
        <v>34</v>
      </c>
      <c r="N3" s="15" t="s">
        <v>35</v>
      </c>
      <c r="O3" s="15" t="s">
        <v>36</v>
      </c>
      <c r="P3" s="15" t="s">
        <v>16</v>
      </c>
      <c r="Q3" s="15" t="s">
        <v>30</v>
      </c>
      <c r="R3" s="15" t="s">
        <v>56</v>
      </c>
      <c r="S3" s="15" t="s">
        <v>31</v>
      </c>
      <c r="T3" s="15" t="s">
        <v>32</v>
      </c>
      <c r="U3" s="15" t="s">
        <v>61</v>
      </c>
      <c r="V3" s="15" t="s">
        <v>50</v>
      </c>
      <c r="W3" s="15" t="s">
        <v>55</v>
      </c>
    </row>
    <row r="4" spans="1:23" x14ac:dyDescent="0.25">
      <c r="A4" s="548" t="s">
        <v>25</v>
      </c>
      <c r="B4" s="548"/>
      <c r="C4" s="548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530" t="s">
        <v>9</v>
      </c>
      <c r="C5" s="530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6</v>
      </c>
      <c r="B6" s="23" t="s">
        <v>49</v>
      </c>
      <c r="C6" s="1" t="s">
        <v>54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13</v>
      </c>
      <c r="B7" s="530" t="s">
        <v>62</v>
      </c>
      <c r="C7" s="530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7</v>
      </c>
      <c r="B8" s="25" t="s">
        <v>63</v>
      </c>
      <c r="C8" s="1" t="s">
        <v>54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8</v>
      </c>
      <c r="B9" s="25" t="s">
        <v>64</v>
      </c>
      <c r="C9" s="1" t="s">
        <v>54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26</v>
      </c>
      <c r="B10" s="14" t="s">
        <v>10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65</v>
      </c>
      <c r="B11" s="25" t="s">
        <v>66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26</v>
      </c>
      <c r="B12" s="530" t="s">
        <v>11</v>
      </c>
      <c r="C12" s="530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27</v>
      </c>
      <c r="B13" s="29" t="s">
        <v>14</v>
      </c>
      <c r="C13" s="1" t="s">
        <v>54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16</v>
      </c>
      <c r="B14" s="542" t="s">
        <v>12</v>
      </c>
      <c r="C14" s="543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540" t="s">
        <v>19</v>
      </c>
      <c r="B15" s="25" t="s">
        <v>67</v>
      </c>
      <c r="C15" s="1" t="s">
        <v>54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544"/>
      <c r="B16" s="25" t="s">
        <v>51</v>
      </c>
      <c r="C16" s="1" t="s">
        <v>54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544"/>
      <c r="B17" s="25" t="s">
        <v>52</v>
      </c>
      <c r="C17" s="1" t="s">
        <v>54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545"/>
      <c r="B18" s="25" t="s">
        <v>53</v>
      </c>
      <c r="C18" s="1" t="s">
        <v>54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 сайте</vt:lpstr>
      <vt:lpstr>ведомственная</vt:lpstr>
      <vt:lpstr>АИП</vt:lpstr>
      <vt:lpstr>'На сайте'!Область_печати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Анастасия Юрьевна Труханова</cp:lastModifiedBy>
  <cp:lastPrinted>2022-02-24T05:49:44Z</cp:lastPrinted>
  <dcterms:created xsi:type="dcterms:W3CDTF">2012-05-22T08:33:39Z</dcterms:created>
  <dcterms:modified xsi:type="dcterms:W3CDTF">2022-03-09T05:22:01Z</dcterms:modified>
</cp:coreProperties>
</file>