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590" windowHeight="12255"/>
  </bookViews>
  <sheets>
    <sheet name="На 28.02.2022" sheetId="38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для">'[1]УКС по состоянию на 01.05.2010'!#REF!</definedName>
    <definedName name="копия">'[1]УКС по состоянию на 01.05.2010'!#REF!</definedName>
    <definedName name="_xlnm.Print_Area" localSheetId="0">'На 28.02.2022'!$A$1:$AE$90</definedName>
  </definedNames>
  <calcPr calcId="145621"/>
</workbook>
</file>

<file path=xl/calcChain.xml><?xml version="1.0" encoding="utf-8"?>
<calcChain xmlns="http://schemas.openxmlformats.org/spreadsheetml/2006/main">
  <c r="AC45" i="38" l="1"/>
  <c r="AC21" i="38"/>
  <c r="X45" i="38"/>
  <c r="X90" i="38"/>
  <c r="AC17" i="38" l="1"/>
  <c r="Z17" i="38"/>
  <c r="X17" i="38"/>
  <c r="U17" i="38"/>
  <c r="AA25" i="38"/>
  <c r="AD25" i="38"/>
  <c r="Z25" i="38"/>
  <c r="AA22" i="38"/>
  <c r="AD22" i="38"/>
  <c r="Z22" i="38"/>
  <c r="Y22" i="38"/>
  <c r="Y25" i="38"/>
  <c r="V25" i="38"/>
  <c r="U72" i="38"/>
  <c r="Y72" i="38"/>
  <c r="AD64" i="38"/>
  <c r="AA59" i="38"/>
  <c r="V59" i="38"/>
  <c r="G59" i="38"/>
  <c r="H59" i="38"/>
  <c r="I59" i="38"/>
  <c r="J59" i="38"/>
  <c r="L59" i="38"/>
  <c r="M59" i="38"/>
  <c r="N59" i="38"/>
  <c r="O59" i="38"/>
  <c r="Q59" i="38"/>
  <c r="R59" i="38"/>
  <c r="S59" i="38"/>
  <c r="T59" i="38"/>
  <c r="AD59" i="38" s="1"/>
  <c r="F59" i="38"/>
  <c r="K52" i="38"/>
  <c r="L52" i="38"/>
  <c r="M52" i="38"/>
  <c r="N52" i="38"/>
  <c r="O52" i="38"/>
  <c r="P52" i="38"/>
  <c r="Q52" i="38"/>
  <c r="R52" i="38"/>
  <c r="S52" i="38"/>
  <c r="T52" i="38"/>
  <c r="G52" i="38"/>
  <c r="H52" i="38"/>
  <c r="I52" i="38"/>
  <c r="J52" i="38"/>
  <c r="F52" i="38"/>
  <c r="F57" i="38"/>
  <c r="Z53" i="38"/>
  <c r="AA52" i="38"/>
  <c r="P47" i="38"/>
  <c r="Q47" i="38"/>
  <c r="R47" i="38"/>
  <c r="S47" i="38"/>
  <c r="T47" i="38"/>
  <c r="L47" i="38"/>
  <c r="M47" i="38"/>
  <c r="N47" i="38"/>
  <c r="O47" i="38"/>
  <c r="K47" i="38"/>
  <c r="F47" i="38"/>
  <c r="H47" i="38"/>
  <c r="I47" i="38"/>
  <c r="J47" i="38"/>
  <c r="G47" i="38"/>
  <c r="U40" i="38"/>
  <c r="V40" i="38"/>
  <c r="W40" i="38"/>
  <c r="Y40" i="38"/>
  <c r="V39" i="38"/>
  <c r="W39" i="38"/>
  <c r="Y39" i="38"/>
  <c r="U39" i="38"/>
  <c r="R39" i="38"/>
  <c r="S39" i="38"/>
  <c r="T39" i="38"/>
  <c r="Q39" i="38"/>
  <c r="M39" i="38"/>
  <c r="N39" i="38"/>
  <c r="O39" i="38"/>
  <c r="L39" i="38"/>
  <c r="H39" i="38"/>
  <c r="I39" i="38"/>
  <c r="J39" i="38"/>
  <c r="G39" i="38"/>
  <c r="H36" i="38"/>
  <c r="P39" i="38"/>
  <c r="Y59" i="38" l="1"/>
  <c r="Z13" i="38"/>
  <c r="AA13" i="38"/>
  <c r="U13" i="38"/>
  <c r="V13" i="38"/>
  <c r="Z12" i="38"/>
  <c r="AA12" i="38"/>
  <c r="U12" i="38"/>
  <c r="V12" i="38"/>
  <c r="P13" i="38"/>
  <c r="P12" i="38"/>
  <c r="V11" i="38"/>
  <c r="L21" i="38" l="1"/>
  <c r="L7" i="38" s="1"/>
  <c r="AB7" i="38"/>
  <c r="AC7" i="38"/>
  <c r="K82" i="38"/>
  <c r="K81" i="38" s="1"/>
  <c r="L81" i="38"/>
  <c r="M81" i="38"/>
  <c r="N81" i="38"/>
  <c r="O81" i="38"/>
  <c r="G81" i="38"/>
  <c r="H81" i="38"/>
  <c r="I81" i="38"/>
  <c r="J81" i="38"/>
  <c r="P82" i="38"/>
  <c r="F82" i="38"/>
  <c r="F81" i="38" s="1"/>
  <c r="Y76" i="38"/>
  <c r="T75" i="38"/>
  <c r="S75" i="38"/>
  <c r="S78" i="38" s="1"/>
  <c r="R75" i="38"/>
  <c r="R78" i="38" s="1"/>
  <c r="Q75" i="38"/>
  <c r="Q78" i="38" s="1"/>
  <c r="O75" i="38"/>
  <c r="O78" i="38" s="1"/>
  <c r="N75" i="38"/>
  <c r="N78" i="38" s="1"/>
  <c r="M75" i="38"/>
  <c r="M78" i="38" s="1"/>
  <c r="L75" i="38"/>
  <c r="L78" i="38" s="1"/>
  <c r="G75" i="38"/>
  <c r="G78" i="38" s="1"/>
  <c r="H75" i="38"/>
  <c r="H78" i="38" s="1"/>
  <c r="I75" i="38"/>
  <c r="I78" i="38" s="1"/>
  <c r="J75" i="38"/>
  <c r="J78" i="38" s="1"/>
  <c r="G74" i="38"/>
  <c r="H74" i="38"/>
  <c r="I74" i="38"/>
  <c r="J74" i="38"/>
  <c r="L74" i="38"/>
  <c r="M74" i="38"/>
  <c r="N74" i="38"/>
  <c r="O74" i="38"/>
  <c r="Q74" i="38"/>
  <c r="R74" i="38"/>
  <c r="S74" i="38"/>
  <c r="T74" i="38"/>
  <c r="G72" i="38"/>
  <c r="H72" i="38"/>
  <c r="I72" i="38"/>
  <c r="J72" i="38"/>
  <c r="L72" i="38"/>
  <c r="M72" i="38"/>
  <c r="N72" i="38"/>
  <c r="O72" i="38"/>
  <c r="Q72" i="38"/>
  <c r="R72" i="38"/>
  <c r="S72" i="38"/>
  <c r="T72" i="38"/>
  <c r="P73" i="38"/>
  <c r="P72" i="38" s="1"/>
  <c r="K73" i="38"/>
  <c r="K74" i="38" s="1"/>
  <c r="F73" i="38"/>
  <c r="F74" i="38" s="1"/>
  <c r="G67" i="38"/>
  <c r="H67" i="38"/>
  <c r="I67" i="38"/>
  <c r="J67" i="38"/>
  <c r="L67" i="38"/>
  <c r="M67" i="38"/>
  <c r="N67" i="38"/>
  <c r="O67" i="38"/>
  <c r="Q67" i="38"/>
  <c r="R67" i="38"/>
  <c r="S67" i="38"/>
  <c r="T67" i="38"/>
  <c r="AD68" i="38"/>
  <c r="P68" i="38"/>
  <c r="P67" i="38" s="1"/>
  <c r="K68" i="38"/>
  <c r="F68" i="38"/>
  <c r="F67" i="38" s="1"/>
  <c r="T78" i="38" l="1"/>
  <c r="Y75" i="38"/>
  <c r="J79" i="38"/>
  <c r="N79" i="38"/>
  <c r="O79" i="38"/>
  <c r="R79" i="38"/>
  <c r="L79" i="38"/>
  <c r="T79" i="38"/>
  <c r="I79" i="38"/>
  <c r="M79" i="38"/>
  <c r="H79" i="38"/>
  <c r="S79" i="38"/>
  <c r="G79" i="38"/>
  <c r="Q79" i="38"/>
  <c r="Y78" i="38"/>
  <c r="F72" i="38"/>
  <c r="P74" i="38"/>
  <c r="K72" i="38"/>
  <c r="U68" i="38"/>
  <c r="Z68" i="38"/>
  <c r="K67" i="38"/>
  <c r="Q41" i="38"/>
  <c r="G57" i="38"/>
  <c r="H57" i="38"/>
  <c r="I57" i="38"/>
  <c r="J57" i="38"/>
  <c r="L57" i="38"/>
  <c r="M57" i="38"/>
  <c r="N57" i="38"/>
  <c r="O57" i="38"/>
  <c r="Q57" i="38"/>
  <c r="R57" i="38"/>
  <c r="S57" i="38"/>
  <c r="T57" i="38"/>
  <c r="P43" i="38"/>
  <c r="P42" i="38"/>
  <c r="K43" i="38"/>
  <c r="K42" i="38"/>
  <c r="K48" i="38"/>
  <c r="AA48" i="38"/>
  <c r="P48" i="38"/>
  <c r="F48" i="38"/>
  <c r="Y32" i="38"/>
  <c r="X32" i="38"/>
  <c r="W32" i="38"/>
  <c r="V32" i="38"/>
  <c r="G41" i="38"/>
  <c r="H41" i="38"/>
  <c r="I41" i="38"/>
  <c r="J41" i="38"/>
  <c r="L41" i="38"/>
  <c r="M41" i="38"/>
  <c r="N41" i="38"/>
  <c r="O41" i="38"/>
  <c r="R41" i="38"/>
  <c r="S41" i="38"/>
  <c r="T41" i="38"/>
  <c r="U41" i="38"/>
  <c r="V41" i="38"/>
  <c r="W41" i="38"/>
  <c r="X41" i="38"/>
  <c r="Y41" i="38"/>
  <c r="AC41" i="38"/>
  <c r="U23" i="38"/>
  <c r="T21" i="38"/>
  <c r="T7" i="38" s="1"/>
  <c r="S21" i="38"/>
  <c r="S7" i="38" s="1"/>
  <c r="R21" i="38"/>
  <c r="R7" i="38" s="1"/>
  <c r="Q21" i="38"/>
  <c r="Q7" i="38" s="1"/>
  <c r="O21" i="38"/>
  <c r="O7" i="38" s="1"/>
  <c r="N21" i="38"/>
  <c r="N7" i="38" s="1"/>
  <c r="M21" i="38"/>
  <c r="M7" i="38" s="1"/>
  <c r="G21" i="38"/>
  <c r="G7" i="38" s="1"/>
  <c r="J21" i="38"/>
  <c r="J7" i="38" s="1"/>
  <c r="H21" i="38"/>
  <c r="H7" i="38" s="1"/>
  <c r="I21" i="38"/>
  <c r="I7" i="38" s="1"/>
  <c r="AD40" i="38"/>
  <c r="AB40" i="38"/>
  <c r="AA40" i="38"/>
  <c r="P40" i="38"/>
  <c r="K40" i="38"/>
  <c r="F40" i="38"/>
  <c r="G36" i="38"/>
  <c r="I36" i="38"/>
  <c r="J36" i="38"/>
  <c r="L36" i="38"/>
  <c r="M36" i="38"/>
  <c r="N36" i="38"/>
  <c r="O36" i="38"/>
  <c r="Q36" i="38"/>
  <c r="R36" i="38"/>
  <c r="S36" i="38"/>
  <c r="T36" i="38"/>
  <c r="P37" i="38"/>
  <c r="P36" i="38" s="1"/>
  <c r="K37" i="38"/>
  <c r="K36" i="38" s="1"/>
  <c r="F37" i="38"/>
  <c r="F36" i="38" s="1"/>
  <c r="K34" i="38"/>
  <c r="K33" i="38"/>
  <c r="O32" i="38"/>
  <c r="O35" i="38" s="1"/>
  <c r="N32" i="38"/>
  <c r="N35" i="38" s="1"/>
  <c r="M32" i="38"/>
  <c r="M35" i="38" s="1"/>
  <c r="L32" i="38"/>
  <c r="L35" i="38" s="1"/>
  <c r="T29" i="38"/>
  <c r="S29" i="38"/>
  <c r="R29" i="38"/>
  <c r="Q29" i="38"/>
  <c r="O29" i="38"/>
  <c r="N29" i="38"/>
  <c r="M29" i="38"/>
  <c r="L29" i="38"/>
  <c r="G29" i="38"/>
  <c r="H29" i="38"/>
  <c r="I29" i="38"/>
  <c r="J29" i="38"/>
  <c r="P25" i="38"/>
  <c r="P24" i="38" s="1"/>
  <c r="P88" i="38" s="1"/>
  <c r="F25" i="38"/>
  <c r="F24" i="38" s="1"/>
  <c r="F88" i="38" s="1"/>
  <c r="G24" i="38"/>
  <c r="H24" i="38"/>
  <c r="H88" i="38" s="1"/>
  <c r="I24" i="38"/>
  <c r="I88" i="38" s="1"/>
  <c r="J24" i="38"/>
  <c r="J88" i="38" s="1"/>
  <c r="L24" i="38"/>
  <c r="L88" i="38" s="1"/>
  <c r="O24" i="38"/>
  <c r="O88" i="38" s="1"/>
  <c r="Q24" i="38"/>
  <c r="Q88" i="38" s="1"/>
  <c r="V88" i="38" s="1"/>
  <c r="R24" i="38"/>
  <c r="R88" i="38" s="1"/>
  <c r="S24" i="38"/>
  <c r="S88" i="38" s="1"/>
  <c r="T24" i="38"/>
  <c r="T88" i="38" s="1"/>
  <c r="V24" i="38"/>
  <c r="Y24" i="38"/>
  <c r="AD88" i="38" l="1"/>
  <c r="Y88" i="38"/>
  <c r="Z88" i="38"/>
  <c r="G88" i="38"/>
  <c r="AA88" i="38" s="1"/>
  <c r="Z40" i="38"/>
  <c r="Z48" i="38"/>
  <c r="U32" i="38"/>
  <c r="K32" i="38"/>
  <c r="K35" i="38" s="1"/>
  <c r="W21" i="38" l="1"/>
  <c r="W7" i="38" s="1"/>
  <c r="K76" i="38" l="1"/>
  <c r="K75" i="38" s="1"/>
  <c r="K78" i="38" s="1"/>
  <c r="K79" i="38" s="1"/>
  <c r="K39" i="38"/>
  <c r="K41" i="38" s="1"/>
  <c r="K23" i="38"/>
  <c r="BM94" i="38" l="1"/>
  <c r="BL94" i="38"/>
  <c r="BK94" i="38"/>
  <c r="BJ94" i="38"/>
  <c r="BI94" i="38"/>
  <c r="BH94" i="38"/>
  <c r="BG94" i="38"/>
  <c r="BF94" i="38"/>
  <c r="BE94" i="38"/>
  <c r="BD94" i="38"/>
  <c r="BC94" i="38"/>
  <c r="BB94" i="38"/>
  <c r="BA94" i="38"/>
  <c r="AZ94" i="38"/>
  <c r="AY94" i="38"/>
  <c r="AX94" i="38"/>
  <c r="AW94" i="38"/>
  <c r="AV94" i="38"/>
  <c r="AU94" i="38"/>
  <c r="AT94" i="38"/>
  <c r="AS94" i="38"/>
  <c r="AR94" i="38"/>
  <c r="AQ94" i="38"/>
  <c r="AP94" i="38"/>
  <c r="AO94" i="38"/>
  <c r="AN94" i="38"/>
  <c r="AM94" i="38"/>
  <c r="AL94" i="38"/>
  <c r="AK94" i="38"/>
  <c r="AJ94" i="38"/>
  <c r="T89" i="38"/>
  <c r="S89" i="38"/>
  <c r="R89" i="38"/>
  <c r="Q89" i="38"/>
  <c r="J89" i="38"/>
  <c r="I89" i="38"/>
  <c r="H89" i="38"/>
  <c r="G89" i="38"/>
  <c r="T83" i="38"/>
  <c r="S83" i="38"/>
  <c r="R83" i="38"/>
  <c r="Q83" i="38"/>
  <c r="O83" i="38"/>
  <c r="N83" i="38"/>
  <c r="M83" i="38"/>
  <c r="L83" i="38"/>
  <c r="K83" i="38"/>
  <c r="J83" i="38"/>
  <c r="I83" i="38"/>
  <c r="H83" i="38"/>
  <c r="G83" i="38"/>
  <c r="AD82" i="38"/>
  <c r="AD81" i="38"/>
  <c r="P81" i="38"/>
  <c r="P83" i="38" s="1"/>
  <c r="F83" i="38"/>
  <c r="AD76" i="38"/>
  <c r="P76" i="38"/>
  <c r="U76" i="38" s="1"/>
  <c r="F76" i="38"/>
  <c r="F75" i="38" s="1"/>
  <c r="F78" i="38" s="1"/>
  <c r="F79" i="38" s="1"/>
  <c r="Y74" i="38"/>
  <c r="AD74" i="38"/>
  <c r="AD73" i="38"/>
  <c r="Y73" i="38"/>
  <c r="AD72" i="38"/>
  <c r="T69" i="38"/>
  <c r="S69" i="38"/>
  <c r="R69" i="38"/>
  <c r="Q69" i="38"/>
  <c r="O69" i="38"/>
  <c r="N69" i="38"/>
  <c r="M69" i="38"/>
  <c r="L69" i="38"/>
  <c r="J69" i="38"/>
  <c r="I69" i="38"/>
  <c r="H69" i="38"/>
  <c r="G69" i="38"/>
  <c r="P69" i="38"/>
  <c r="K69" i="38"/>
  <c r="F69" i="38"/>
  <c r="AD67" i="38"/>
  <c r="T66" i="38"/>
  <c r="T70" i="38" s="1"/>
  <c r="S66" i="38"/>
  <c r="S70" i="38" s="1"/>
  <c r="R66" i="38"/>
  <c r="R70" i="38" s="1"/>
  <c r="Q66" i="38"/>
  <c r="Q70" i="38" s="1"/>
  <c r="O66" i="38"/>
  <c r="O70" i="38" s="1"/>
  <c r="N66" i="38"/>
  <c r="N70" i="38" s="1"/>
  <c r="M66" i="38"/>
  <c r="M70" i="38" s="1"/>
  <c r="L66" i="38"/>
  <c r="L70" i="38" s="1"/>
  <c r="J66" i="38"/>
  <c r="J70" i="38" s="1"/>
  <c r="I66" i="38"/>
  <c r="I70" i="38" s="1"/>
  <c r="H66" i="38"/>
  <c r="H70" i="38" s="1"/>
  <c r="G66" i="38"/>
  <c r="G70" i="38" s="1"/>
  <c r="P65" i="38"/>
  <c r="K65" i="38"/>
  <c r="F65" i="38"/>
  <c r="Y64" i="38"/>
  <c r="P64" i="38"/>
  <c r="K64" i="38"/>
  <c r="F64" i="38"/>
  <c r="AA63" i="38"/>
  <c r="V63" i="38"/>
  <c r="P63" i="38"/>
  <c r="K63" i="38"/>
  <c r="F63" i="38"/>
  <c r="AA62" i="38"/>
  <c r="P62" i="38"/>
  <c r="K62" i="38"/>
  <c r="F62" i="38"/>
  <c r="AD61" i="38"/>
  <c r="Y61" i="38"/>
  <c r="P61" i="38"/>
  <c r="K61" i="38"/>
  <c r="F61" i="38"/>
  <c r="AD60" i="38"/>
  <c r="Y60" i="38"/>
  <c r="P60" i="38"/>
  <c r="K60" i="38"/>
  <c r="K59" i="38" s="1"/>
  <c r="F60" i="38"/>
  <c r="AD56" i="38"/>
  <c r="P56" i="38"/>
  <c r="K56" i="38"/>
  <c r="F56" i="38"/>
  <c r="P55" i="38"/>
  <c r="K55" i="38"/>
  <c r="F55" i="38"/>
  <c r="AB54" i="38"/>
  <c r="AB53" i="38" s="1"/>
  <c r="AB52" i="38" s="1"/>
  <c r="AA54" i="38"/>
  <c r="P54" i="38"/>
  <c r="K54" i="38"/>
  <c r="F54" i="38"/>
  <c r="P53" i="38"/>
  <c r="K53" i="38"/>
  <c r="F53" i="38"/>
  <c r="T50" i="38"/>
  <c r="S50" i="38"/>
  <c r="R50" i="38"/>
  <c r="Q50" i="38"/>
  <c r="O50" i="38"/>
  <c r="N50" i="38"/>
  <c r="M50" i="38"/>
  <c r="L50" i="38"/>
  <c r="K50" i="38"/>
  <c r="J50" i="38"/>
  <c r="I50" i="38"/>
  <c r="H50" i="38"/>
  <c r="G50" i="38"/>
  <c r="AB49" i="38"/>
  <c r="P49" i="38"/>
  <c r="K49" i="38"/>
  <c r="F49" i="38"/>
  <c r="AD47" i="38"/>
  <c r="AA47" i="38"/>
  <c r="F50" i="38"/>
  <c r="T44" i="38"/>
  <c r="S44" i="38"/>
  <c r="R44" i="38"/>
  <c r="Q44" i="38"/>
  <c r="O44" i="38"/>
  <c r="N44" i="38"/>
  <c r="M44" i="38"/>
  <c r="L44" i="38"/>
  <c r="J44" i="38"/>
  <c r="I44" i="38"/>
  <c r="H44" i="38"/>
  <c r="G44" i="38"/>
  <c r="K44" i="38"/>
  <c r="F43" i="38"/>
  <c r="F44" i="38" s="1"/>
  <c r="F42" i="38"/>
  <c r="AD39" i="38"/>
  <c r="AD41" i="38" s="1"/>
  <c r="AB39" i="38"/>
  <c r="AB41" i="38" s="1"/>
  <c r="AA39" i="38"/>
  <c r="AA41" i="38" s="1"/>
  <c r="P41" i="38"/>
  <c r="F39" i="38"/>
  <c r="F41" i="38" s="1"/>
  <c r="T38" i="38"/>
  <c r="S38" i="38"/>
  <c r="R38" i="38"/>
  <c r="Q38" i="38"/>
  <c r="O38" i="38"/>
  <c r="N38" i="38"/>
  <c r="M38" i="38"/>
  <c r="L38" i="38"/>
  <c r="J38" i="38"/>
  <c r="I38" i="38"/>
  <c r="H38" i="38"/>
  <c r="G38" i="38"/>
  <c r="AB37" i="38"/>
  <c r="W37" i="38"/>
  <c r="K38" i="38"/>
  <c r="AB36" i="38"/>
  <c r="P34" i="38"/>
  <c r="F34" i="38"/>
  <c r="P33" i="38"/>
  <c r="F33" i="38"/>
  <c r="T32" i="38"/>
  <c r="T35" i="38" s="1"/>
  <c r="S32" i="38"/>
  <c r="S35" i="38" s="1"/>
  <c r="R32" i="38"/>
  <c r="R35" i="38" s="1"/>
  <c r="Q32" i="38"/>
  <c r="Q35" i="38" s="1"/>
  <c r="J32" i="38"/>
  <c r="J35" i="38" s="1"/>
  <c r="I32" i="38"/>
  <c r="I35" i="38" s="1"/>
  <c r="H32" i="38"/>
  <c r="H35" i="38" s="1"/>
  <c r="G32" i="38"/>
  <c r="G35" i="38" s="1"/>
  <c r="T31" i="38"/>
  <c r="S31" i="38"/>
  <c r="R31" i="38"/>
  <c r="Q31" i="38"/>
  <c r="O31" i="38"/>
  <c r="N31" i="38"/>
  <c r="M31" i="38"/>
  <c r="L31" i="38"/>
  <c r="J31" i="38"/>
  <c r="J87" i="38" s="1"/>
  <c r="I31" i="38"/>
  <c r="H31" i="38"/>
  <c r="H87" i="38" s="1"/>
  <c r="G31" i="38"/>
  <c r="AD30" i="38"/>
  <c r="Y30" i="38"/>
  <c r="P30" i="38"/>
  <c r="P29" i="38" s="1"/>
  <c r="K30" i="38"/>
  <c r="F30" i="38"/>
  <c r="F29" i="38" s="1"/>
  <c r="AD29" i="38"/>
  <c r="P27" i="38"/>
  <c r="P89" i="38" s="1"/>
  <c r="K27" i="38"/>
  <c r="K26" i="38" s="1"/>
  <c r="F27" i="38"/>
  <c r="F89" i="38" s="1"/>
  <c r="W26" i="38"/>
  <c r="T26" i="38"/>
  <c r="T22" i="38" s="1"/>
  <c r="T28" i="38" s="1"/>
  <c r="S26" i="38"/>
  <c r="S22" i="38" s="1"/>
  <c r="S28" i="38" s="1"/>
  <c r="R26" i="38"/>
  <c r="R22" i="38" s="1"/>
  <c r="R28" i="38" s="1"/>
  <c r="Q26" i="38"/>
  <c r="Q22" i="38" s="1"/>
  <c r="Q28" i="38" s="1"/>
  <c r="O26" i="38"/>
  <c r="O22" i="38" s="1"/>
  <c r="O28" i="38" s="1"/>
  <c r="N26" i="38"/>
  <c r="N25" i="38" s="1"/>
  <c r="N24" i="38" s="1"/>
  <c r="M26" i="38"/>
  <c r="M25" i="38" s="1"/>
  <c r="L26" i="38"/>
  <c r="L22" i="38" s="1"/>
  <c r="J26" i="38"/>
  <c r="J22" i="38" s="1"/>
  <c r="J28" i="38" s="1"/>
  <c r="I26" i="38"/>
  <c r="I22" i="38" s="1"/>
  <c r="I28" i="38" s="1"/>
  <c r="H26" i="38"/>
  <c r="H22" i="38" s="1"/>
  <c r="H28" i="38" s="1"/>
  <c r="G26" i="38"/>
  <c r="AD24" i="38"/>
  <c r="AA24" i="38"/>
  <c r="P23" i="38"/>
  <c r="F23" i="38"/>
  <c r="AA20" i="38"/>
  <c r="V20" i="38"/>
  <c r="P20" i="38"/>
  <c r="K20" i="38"/>
  <c r="F20" i="38"/>
  <c r="AA19" i="38"/>
  <c r="V19" i="38"/>
  <c r="P19" i="38"/>
  <c r="K19" i="38"/>
  <c r="F19" i="38"/>
  <c r="AD18" i="38"/>
  <c r="Y18" i="38"/>
  <c r="P18" i="38"/>
  <c r="K18" i="38"/>
  <c r="F18" i="38"/>
  <c r="X21" i="38"/>
  <c r="X7" i="38" s="1"/>
  <c r="P17" i="38"/>
  <c r="K17" i="38"/>
  <c r="F17" i="38"/>
  <c r="AD16" i="38"/>
  <c r="Y16" i="38"/>
  <c r="P16" i="38"/>
  <c r="K16" i="38"/>
  <c r="F16" i="38"/>
  <c r="AD15" i="38"/>
  <c r="Y15" i="38"/>
  <c r="P15" i="38"/>
  <c r="K15" i="38"/>
  <c r="F15" i="38"/>
  <c r="AA14" i="38"/>
  <c r="V14" i="38"/>
  <c r="P14" i="38"/>
  <c r="K14" i="38"/>
  <c r="F14" i="38"/>
  <c r="K13" i="38"/>
  <c r="F13" i="38"/>
  <c r="K12" i="38"/>
  <c r="F12" i="38"/>
  <c r="AA11" i="38"/>
  <c r="P11" i="38"/>
  <c r="F11" i="38"/>
  <c r="AA10" i="38"/>
  <c r="V10" i="38"/>
  <c r="P10" i="38"/>
  <c r="K10" i="38"/>
  <c r="F10" i="38"/>
  <c r="AA9" i="38"/>
  <c r="V9" i="38"/>
  <c r="P9" i="38"/>
  <c r="K9" i="38"/>
  <c r="F9" i="38"/>
  <c r="AA8" i="38"/>
  <c r="V8" i="38"/>
  <c r="P8" i="38"/>
  <c r="K8" i="38"/>
  <c r="F8" i="38"/>
  <c r="L28" i="38" l="1"/>
  <c r="V22" i="38"/>
  <c r="P59" i="38"/>
  <c r="Z59" i="38" s="1"/>
  <c r="Z52" i="38"/>
  <c r="U52" i="38"/>
  <c r="G22" i="38"/>
  <c r="G28" i="38" s="1"/>
  <c r="G45" i="38" s="1"/>
  <c r="G85" i="38" s="1"/>
  <c r="M87" i="38"/>
  <c r="O87" i="38"/>
  <c r="R87" i="38"/>
  <c r="T87" i="38"/>
  <c r="H90" i="38"/>
  <c r="J90" i="38"/>
  <c r="N22" i="38"/>
  <c r="N28" i="38" s="1"/>
  <c r="N45" i="38" s="1"/>
  <c r="N85" i="38" s="1"/>
  <c r="N88" i="38"/>
  <c r="G87" i="38"/>
  <c r="G90" i="38" s="1"/>
  <c r="L87" i="38"/>
  <c r="Q87" i="38"/>
  <c r="I87" i="38"/>
  <c r="I90" i="38" s="1"/>
  <c r="N87" i="38"/>
  <c r="S87" i="38"/>
  <c r="K57" i="38"/>
  <c r="Z76" i="38"/>
  <c r="P75" i="38"/>
  <c r="R45" i="38"/>
  <c r="R85" i="38" s="1"/>
  <c r="F100" i="38"/>
  <c r="I45" i="38"/>
  <c r="I85" i="38" s="1"/>
  <c r="I93" i="38" s="1"/>
  <c r="S45" i="38"/>
  <c r="S85" i="38" s="1"/>
  <c r="Z73" i="38"/>
  <c r="F99" i="38"/>
  <c r="T45" i="38"/>
  <c r="T85" i="38" s="1"/>
  <c r="P100" i="38"/>
  <c r="J45" i="38"/>
  <c r="J85" i="38" s="1"/>
  <c r="J93" i="38" s="1"/>
  <c r="K21" i="38"/>
  <c r="K7" i="38" s="1"/>
  <c r="H45" i="38"/>
  <c r="Q45" i="38"/>
  <c r="Q85" i="38" s="1"/>
  <c r="Z63" i="38"/>
  <c r="Z60" i="38"/>
  <c r="P66" i="38"/>
  <c r="P70" i="38" s="1"/>
  <c r="P57" i="38"/>
  <c r="U57" i="38" s="1"/>
  <c r="Z54" i="38"/>
  <c r="U53" i="38"/>
  <c r="O45" i="38"/>
  <c r="L45" i="38"/>
  <c r="U26" i="38"/>
  <c r="Z56" i="38"/>
  <c r="K25" i="38"/>
  <c r="M24" i="38"/>
  <c r="Y21" i="38"/>
  <c r="Y7" i="38" s="1"/>
  <c r="P21" i="38"/>
  <c r="P7" i="38" s="1"/>
  <c r="F21" i="38"/>
  <c r="F7" i="38" s="1"/>
  <c r="F32" i="38"/>
  <c r="F35" i="38" s="1"/>
  <c r="U37" i="38"/>
  <c r="K31" i="38"/>
  <c r="K29" i="38"/>
  <c r="V21" i="38"/>
  <c r="V7" i="38" s="1"/>
  <c r="Z39" i="38"/>
  <c r="Z41" i="38" s="1"/>
  <c r="U60" i="38"/>
  <c r="Z82" i="38"/>
  <c r="F26" i="38"/>
  <c r="F22" i="38" s="1"/>
  <c r="Y66" i="38"/>
  <c r="Z72" i="38"/>
  <c r="Z29" i="38"/>
  <c r="U30" i="38"/>
  <c r="P32" i="38"/>
  <c r="P35" i="38" s="1"/>
  <c r="AA50" i="38"/>
  <c r="W38" i="38"/>
  <c r="F38" i="38"/>
  <c r="P38" i="38"/>
  <c r="U38" i="38" s="1"/>
  <c r="Z55" i="38"/>
  <c r="K66" i="38"/>
  <c r="K70" i="38" s="1"/>
  <c r="Z64" i="38"/>
  <c r="Z67" i="38"/>
  <c r="AD75" i="38"/>
  <c r="AD78" i="38"/>
  <c r="AD83" i="38"/>
  <c r="S90" i="38"/>
  <c r="AC90" i="38" s="1"/>
  <c r="Z37" i="38"/>
  <c r="Z47" i="38"/>
  <c r="U55" i="38"/>
  <c r="Z61" i="38"/>
  <c r="Z62" i="38"/>
  <c r="AA70" i="38"/>
  <c r="AD50" i="38"/>
  <c r="U61" i="38"/>
  <c r="F66" i="38"/>
  <c r="AA66" i="38"/>
  <c r="Y69" i="38"/>
  <c r="Z81" i="38"/>
  <c r="U67" i="38"/>
  <c r="F31" i="38"/>
  <c r="P31" i="38"/>
  <c r="AD31" i="38"/>
  <c r="Y70" i="38"/>
  <c r="Z36" i="38"/>
  <c r="Y57" i="38"/>
  <c r="V57" i="38"/>
  <c r="U18" i="38"/>
  <c r="Z10" i="38"/>
  <c r="U10" i="38"/>
  <c r="Z8" i="38"/>
  <c r="U8" i="38"/>
  <c r="Z14" i="38"/>
  <c r="U14" i="38"/>
  <c r="U16" i="38"/>
  <c r="AD21" i="38"/>
  <c r="AD7" i="38" s="1"/>
  <c r="AA21" i="38"/>
  <c r="AA7" i="38" s="1"/>
  <c r="Z9" i="38"/>
  <c r="Z11" i="38"/>
  <c r="Z15" i="38"/>
  <c r="U19" i="38"/>
  <c r="Z20" i="38"/>
  <c r="U11" i="38"/>
  <c r="U15" i="38"/>
  <c r="Z16" i="38"/>
  <c r="Z18" i="38"/>
  <c r="Z69" i="38"/>
  <c r="Y79" i="38"/>
  <c r="AD79" i="38"/>
  <c r="Z19" i="38"/>
  <c r="U20" i="38"/>
  <c r="U9" i="38"/>
  <c r="P99" i="38"/>
  <c r="P26" i="38"/>
  <c r="P22" i="38" s="1"/>
  <c r="P28" i="38" s="1"/>
  <c r="Z24" i="38"/>
  <c r="Z83" i="38"/>
  <c r="Z30" i="38"/>
  <c r="P50" i="38"/>
  <c r="AA57" i="38"/>
  <c r="U63" i="38"/>
  <c r="U64" i="38"/>
  <c r="AD69" i="38"/>
  <c r="U73" i="38"/>
  <c r="Y31" i="38"/>
  <c r="AB38" i="38"/>
  <c r="P44" i="38"/>
  <c r="AD57" i="38"/>
  <c r="V66" i="38"/>
  <c r="U69" i="38"/>
  <c r="V70" i="38"/>
  <c r="AD66" i="38"/>
  <c r="AD70" i="38"/>
  <c r="K24" i="38" l="1"/>
  <c r="U25" i="38"/>
  <c r="U24" i="38" s="1"/>
  <c r="P78" i="38"/>
  <c r="Z78" i="38" s="1"/>
  <c r="U75" i="38"/>
  <c r="AA87" i="38"/>
  <c r="V87" i="38"/>
  <c r="AB87" i="38"/>
  <c r="W87" i="38"/>
  <c r="X87" i="38"/>
  <c r="AC87" i="38"/>
  <c r="AD87" i="38"/>
  <c r="Y87" i="38"/>
  <c r="U59" i="38"/>
  <c r="T90" i="38"/>
  <c r="AD90" i="38" s="1"/>
  <c r="R90" i="38"/>
  <c r="AB90" i="38" s="1"/>
  <c r="F90" i="38"/>
  <c r="M22" i="38"/>
  <c r="M88" i="38"/>
  <c r="G93" i="38"/>
  <c r="F87" i="38"/>
  <c r="F98" i="38" s="1"/>
  <c r="K22" i="38"/>
  <c r="K88" i="38"/>
  <c r="U88" i="38" s="1"/>
  <c r="P87" i="38"/>
  <c r="Q90" i="38"/>
  <c r="AA90" i="38" s="1"/>
  <c r="K87" i="38"/>
  <c r="AA45" i="38"/>
  <c r="AR45" i="38"/>
  <c r="O85" i="38"/>
  <c r="O93" i="38" s="1"/>
  <c r="AO45" i="38"/>
  <c r="L85" i="38"/>
  <c r="V85" i="38" s="1"/>
  <c r="U78" i="38"/>
  <c r="P79" i="38"/>
  <c r="Z79" i="38" s="1"/>
  <c r="X85" i="38"/>
  <c r="Z57" i="38"/>
  <c r="U70" i="38"/>
  <c r="V45" i="38"/>
  <c r="Y45" i="38"/>
  <c r="Y85" i="38" s="1"/>
  <c r="AB45" i="38"/>
  <c r="AD45" i="38"/>
  <c r="H85" i="38"/>
  <c r="H93" i="38" s="1"/>
  <c r="Z66" i="38"/>
  <c r="F70" i="38"/>
  <c r="Z70" i="38" s="1"/>
  <c r="U66" i="38"/>
  <c r="P45" i="38"/>
  <c r="P85" i="38" s="1"/>
  <c r="AQ45" i="38"/>
  <c r="M28" i="38"/>
  <c r="Z21" i="38"/>
  <c r="Z7" i="38" s="1"/>
  <c r="U31" i="38"/>
  <c r="F28" i="38"/>
  <c r="F45" i="38" s="1"/>
  <c r="Z38" i="38"/>
  <c r="U21" i="38"/>
  <c r="U7" i="38" s="1"/>
  <c r="Z31" i="38"/>
  <c r="Z75" i="38"/>
  <c r="AA85" i="38"/>
  <c r="Q93" i="38"/>
  <c r="U74" i="38"/>
  <c r="Z74" i="38"/>
  <c r="Z50" i="38"/>
  <c r="T93" i="38"/>
  <c r="AD85" i="38"/>
  <c r="R93" i="38"/>
  <c r="O90" i="38"/>
  <c r="AA28" i="38"/>
  <c r="N93" i="38"/>
  <c r="N90" i="38"/>
  <c r="AD28" i="38"/>
  <c r="Y28" i="38"/>
  <c r="L90" i="38"/>
  <c r="S93" i="38"/>
  <c r="AC85" i="38"/>
  <c r="K28" i="38" l="1"/>
  <c r="K45" i="38" s="1"/>
  <c r="K85" i="38" s="1"/>
  <c r="K93" i="38" s="1"/>
  <c r="U22" i="38"/>
  <c r="U87" i="38"/>
  <c r="Y90" i="38"/>
  <c r="P90" i="38"/>
  <c r="Z90" i="38" s="1"/>
  <c r="F85" i="38"/>
  <c r="F95" i="38" s="1"/>
  <c r="P98" i="38"/>
  <c r="Z87" i="38"/>
  <c r="U79" i="38"/>
  <c r="V90" i="38"/>
  <c r="AN45" i="38"/>
  <c r="L93" i="38"/>
  <c r="AB85" i="38"/>
  <c r="M45" i="38"/>
  <c r="K90" i="38"/>
  <c r="Z45" i="38"/>
  <c r="AS45" i="38"/>
  <c r="Z28" i="38"/>
  <c r="U28" i="38"/>
  <c r="U45" i="38" l="1"/>
  <c r="U90" i="38"/>
  <c r="U85" i="38"/>
  <c r="AP45" i="38"/>
  <c r="M85" i="38"/>
  <c r="M93" i="38" s="1"/>
  <c r="F97" i="38"/>
  <c r="F93" i="38"/>
  <c r="W45" i="38"/>
  <c r="W85" i="38" s="1"/>
  <c r="M90" i="38"/>
  <c r="W90" i="38" s="1"/>
  <c r="P95" i="38"/>
  <c r="P93" i="38"/>
  <c r="P97" i="38"/>
  <c r="Z85" i="38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<sst xmlns="http://schemas.openxmlformats.org/spreadsheetml/2006/main" count="353" uniqueCount="206">
  <si>
    <t>№ п/п</t>
  </si>
  <si>
    <t>Наименование программы</t>
  </si>
  <si>
    <t>Запланированные мероприятия</t>
  </si>
  <si>
    <t>ДЖКХ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</si>
  <si>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</si>
  <si>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</si>
  <si>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</si>
  <si>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</si>
  <si>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</si>
  <si>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</si>
  <si>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</si>
  <si>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</si>
  <si>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</si>
  <si>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</si>
  <si>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</si>
  <si>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</si>
  <si>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</si>
  <si>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</si>
  <si>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</si>
  <si>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</si>
  <si>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</si>
  <si>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</si>
  <si>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</si>
  <si>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</si>
  <si>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</si>
  <si>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</si>
  <si>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</si>
  <si>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</si>
  <si>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</si>
  <si>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</si>
  <si>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</si>
  <si>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</si>
  <si>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</si>
  <si>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</si>
  <si>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</si>
  <si>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</si>
  <si>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</si>
  <si>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</si>
  <si>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</si>
  <si>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</si>
  <si>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</si>
  <si>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</si>
  <si>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</si>
  <si>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</si>
  <si>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</si>
  <si>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</si>
  <si>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</si>
  <si>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</si>
  <si>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Реализация мероприятий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</si>
  <si>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</si>
  <si>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</si>
  <si>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</si>
  <si>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</si>
  <si>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</si>
  <si>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</si>
  <si>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</si>
  <si>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</si>
  <si>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</si>
  <si>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</si>
  <si>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</si>
  <si>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</si>
  <si>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</si>
  <si>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</si>
  <si>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</si>
  <si>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</si>
  <si>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</si>
  <si>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</si>
  <si>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</si>
  <si>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</si>
  <si>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образования и молодёжной политики в городе Нефтеюганске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</si>
  <si>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</si>
  <si>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Основное мероприятие</t>
  </si>
  <si>
    <t>КЦСР</t>
  </si>
  <si>
    <t>Исполнитель ГРБС</t>
  </si>
  <si>
    <t>Источники финансирования</t>
  </si>
  <si>
    <t>ПЛАН 2022 год (в рублях)</t>
  </si>
  <si>
    <t>% исполнения к годовому плану 2022 года</t>
  </si>
  <si>
    <t xml:space="preserve">ИТОГО </t>
  </si>
  <si>
    <t>внебюджет</t>
  </si>
  <si>
    <t>ИТОГО</t>
  </si>
  <si>
    <t>Подпрограмма I. «Общее образование. Дополнительное образование детей»</t>
  </si>
  <si>
    <t>1.1.</t>
  </si>
  <si>
    <t>Обеспечение предоставления дошкольного, общего, дополнительного образования (показатель №№ 1,2,5,7,8,21,22,23)</t>
  </si>
  <si>
    <t>ДО и МП г.Нефтеюганска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</si>
  <si>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</t>
  </si>
  <si>
    <t>0210184301</t>
  </si>
  <si>
    <t>бюджет автономного округа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</si>
  <si>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</t>
  </si>
  <si>
    <t>0210184302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</si>
  <si>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</t>
  </si>
  <si>
    <t>0210184303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</si>
  <si>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</t>
  </si>
  <si>
    <t>0210184304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</si>
  <si>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</si>
  <si>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0210184030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</si>
  <si>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</si>
  <si>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0210184050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</si>
  <si>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</si>
  <si>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0210182470</t>
  </si>
  <si>
    <t>0210161804</t>
  </si>
  <si>
    <t>0210100590</t>
  </si>
  <si>
    <t xml:space="preserve">Внебюджетные источники </t>
  </si>
  <si>
    <t>иные внебюджетные источники</t>
  </si>
  <si>
    <t>0210199990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</si>
  <si>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</si>
  <si>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трансферы на реализацию наказов избирателей депутатам Думы Ханты-Мансийского автономного округа-Югры за счет средств автономного округа</t>
  </si>
  <si>
    <t>0210185160</t>
  </si>
  <si>
    <t>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организаций,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</t>
  </si>
  <si>
    <t>0210182480.</t>
  </si>
  <si>
    <t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</t>
  </si>
  <si>
    <t>На организацию бесплатного горячего питания обучающихся, получающих начальное общее образование в муниципальных образовательных организациях за счет средств местного бюджета, за счет средств бюджета автономного округа, за счет средств федерального бюджета</t>
  </si>
  <si>
    <t>Итого 1.1</t>
  </si>
  <si>
    <t>1.2.</t>
  </si>
  <si>
    <t>Развитие материально-технической базы образовательных организаций (показатель №№ 6,22)</t>
  </si>
  <si>
    <t>ДОиМП г.Нефтеюганска, ДГиЗО, ДЖКХ, в том числе</t>
  </si>
  <si>
    <t>всего</t>
  </si>
  <si>
    <t>ДГ и ЗО</t>
  </si>
  <si>
    <t xml:space="preserve">ДЖКХ </t>
  </si>
  <si>
    <t>Итого 1.2</t>
  </si>
  <si>
    <t>1.3.</t>
  </si>
  <si>
    <t>Обеспечение персонифицированного финансирования дополнительного образования (показатель № 9)</t>
  </si>
  <si>
    <t>0210399990</t>
  </si>
  <si>
    <t>Итого 1.3</t>
  </si>
  <si>
    <t>1.4.</t>
  </si>
  <si>
    <t>Региональный проект «Современная школа» (показатель №№ 6,22)</t>
  </si>
  <si>
    <t>ДОиМП г.Нефтеюганска, ДГиЗО, в том числе</t>
  </si>
  <si>
    <t>Итого 1.4</t>
  </si>
  <si>
    <t>1.5.</t>
  </si>
  <si>
    <t>Ежемесячное денежное вознаграждение за классное руководство педагогическим работникам муниципальных образовательных организаций (показатель № 24)</t>
  </si>
  <si>
    <t>0210553030</t>
  </si>
  <si>
    <t>Итого 1.5</t>
  </si>
  <si>
    <t>1.6.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</si>
  <si>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(показатель № 25)</t>
  </si>
  <si>
    <t>1.7.</t>
  </si>
  <si>
    <t>Региональный проект «Успех каждого ребенка» (показатель № 8)</t>
  </si>
  <si>
    <t>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бюджета, бюджета автономного округа и федерального бюджета</t>
  </si>
  <si>
    <t>021E254910</t>
  </si>
  <si>
    <t>Итого 1.7</t>
  </si>
  <si>
    <t>Итого по подпрограмме 1</t>
  </si>
  <si>
    <t>Подпрограмма II. «Система оценки качества образования и информационная прозрачность системы образования»</t>
  </si>
  <si>
    <t>2.1.</t>
  </si>
  <si>
    <t>Обеспечение организации и проведения государственной итоговой аттестации (показатель №№ 3, 4)</t>
  </si>
  <si>
    <t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за счет средств бюджета автономного округа</t>
  </si>
  <si>
    <t>0220184305</t>
  </si>
  <si>
    <t>0220199990</t>
  </si>
  <si>
    <t>Итого по подпрограмме 2</t>
  </si>
  <si>
    <t>Подпрограмма III. «Отдых и оздоровление детей в каникулярное время»</t>
  </si>
  <si>
    <t>3.1.</t>
  </si>
  <si>
    <t>Обеспечение отдыха и оздоровления детей в каникулярное время (показатель № 10)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</si>
  <si>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</si>
  <si>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0230184080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</si>
  <si>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 за счет средств бюджета автономного округа</t>
  </si>
  <si>
    <t>0230182050</t>
  </si>
  <si>
    <t>Мероприятия по организации отдыха и оздоровления детей</t>
  </si>
  <si>
    <t>0230120010</t>
  </si>
  <si>
    <t>На оплату стоимости питания детей школьного возраста в оздоровительных лагерях с дневным пребыванием детей</t>
  </si>
  <si>
    <t>02301S2050</t>
  </si>
  <si>
    <t>Итого по подпрограмме 3</t>
  </si>
  <si>
    <t>Подпрограмма IV. «Молодёжь Нефтеюганска»</t>
  </si>
  <si>
    <t>4.1.</t>
  </si>
  <si>
    <t>Обеспечение реализации молодёжной политики (показатель № 11, 12, 13)</t>
  </si>
  <si>
    <t>0240100590</t>
  </si>
  <si>
    <t xml:space="preserve">Реализация мероприятий </t>
  </si>
  <si>
    <t>0240199990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</si>
  <si>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</si>
  <si>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0240185160</t>
  </si>
  <si>
    <t>0240185060</t>
  </si>
  <si>
    <t>Реализация мероприятий по содействию трудоустройства граждан</t>
  </si>
  <si>
    <t>0240120610</t>
  </si>
  <si>
    <t>Внебюджетные источники</t>
  </si>
  <si>
    <t>Итого 4.1</t>
  </si>
  <si>
    <t>4.2.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</si>
  <si>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 (показатель № 20)</t>
  </si>
  <si>
    <t>0240299990</t>
  </si>
  <si>
    <t>Итого по подпрограмме 4</t>
  </si>
  <si>
    <t>Подпрограмма V. «Ресурсное обеспечение в сфере образования и молодежной политики»</t>
  </si>
  <si>
    <t>5.1.</t>
  </si>
  <si>
    <t>Обеспечение выполнения функции управления и контроля в сфере образования и молодёжной политики (показатель №№ 14,15,16,17,18,23)</t>
  </si>
  <si>
    <t>0250102040</t>
  </si>
  <si>
    <t>Итого 5.1</t>
  </si>
  <si>
    <t>5.2.</t>
  </si>
  <si>
    <t xml:space="preserve">Обеспечение функционирования казённого учреждения (показатель №№ 14,15,16,17,18,23)
</t>
  </si>
  <si>
    <t>Итого 5.2</t>
  </si>
  <si>
    <t>Итого по подпрограмме 5</t>
  </si>
  <si>
    <t>Подпрограмма VI. «Формирование законопослушного поведения участников дорожного движения»</t>
  </si>
  <si>
    <t>6.1.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</si>
  <si>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19)</t>
  </si>
  <si>
    <t>Итого по подпрограмме 6</t>
  </si>
  <si>
    <t>Всего по муниципальной программе</t>
  </si>
  <si>
    <t>Ответственный исполнитель</t>
  </si>
  <si>
    <t>Соисполнитель 1</t>
  </si>
  <si>
    <t>Соисполнитель 2</t>
  </si>
  <si>
    <t xml:space="preserve">ВСЕГО </t>
  </si>
  <si>
    <t>Проверка</t>
  </si>
  <si>
    <t>без внебюджета</t>
  </si>
  <si>
    <t>% исполнения к плану 1 квартал 2022 года</t>
  </si>
  <si>
    <t>Итого 1.6</t>
  </si>
  <si>
    <t>Создание образовательных организаций, организаций для отдыха и оздоровления детей (Строительство детского сада на 300 мест в 16 микрорайоне г. Нефтеюганска)</t>
  </si>
  <si>
    <t>0250200590.</t>
  </si>
  <si>
    <t>0260199990.</t>
  </si>
  <si>
    <t>в том числе:</t>
  </si>
  <si>
    <t>Отчёт о ходе исполнения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на 28.02.2022 года</t>
  </si>
  <si>
    <t>Освоение на 01.03.2022</t>
  </si>
  <si>
    <t>02106L3040</t>
  </si>
  <si>
    <t>Итого 4.2</t>
  </si>
  <si>
    <t>ПЛАН на 1 квартал 2022 года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</si>
</sst>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  <numFmt numFmtId="169" formatCode="#,##0.000"/>
    <numFmt numFmtId="170" formatCode="?"/>
  </numFmts>
  <fonts count="56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6"/>
      <name val="Times New Roman"/>
      <family val="1"/>
      <charset val="204"/>
    </font>
    <font>
      <sz val="11"/>
      <name val="Times New Roman"/>
      <family val="2"/>
      <scheme val="minor"/>
    </font>
    <font>
      <b/>
      <sz val="11"/>
      <name val="Times New Roman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2"/>
      <scheme val="minor"/>
    </font>
    <font>
      <sz val="11"/>
      <name val="Times New Roman"/>
      <family val="2"/>
      <charset val="204"/>
      <scheme val="minor"/>
    </font>
    <font>
      <sz val="12"/>
      <name val="Times New Roman"/>
      <family val="2"/>
      <scheme val="minor"/>
    </font>
    <font>
      <sz val="12"/>
      <name val="Times New Roman"/>
      <family val="2"/>
      <charset val="204"/>
      <scheme val="minor"/>
    </font>
    <font>
      <b/>
      <sz val="12"/>
      <name val="Times New Roman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2"/>
      <scheme val="minor"/>
    </font>
    <font>
      <b/>
      <sz val="11"/>
      <name val="Times New Roman"/>
      <family val="1"/>
      <charset val="204"/>
      <scheme val="minor"/>
    </font>
    <font>
      <sz val="12"/>
      <name val="Times New Roman"/>
      <family val="1"/>
      <charset val="204"/>
    </font>
    <font>
      <sz val="12"/>
      <name val="Times New Roman"/>
      <family val="1"/>
      <charset val="204"/>
      <scheme val="minor"/>
    </font>
    <font>
      <b/>
      <sz val="16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9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8" borderId="11" applyNumberFormat="0" applyAlignment="0" applyProtection="0"/>
    <xf numFmtId="0" fontId="13" fillId="21" borderId="12" applyNumberFormat="0" applyAlignment="0" applyProtection="0"/>
    <xf numFmtId="0" fontId="14" fillId="21" borderId="11" applyNumberFormat="0" applyAlignment="0" applyProtection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0" fontId="20" fillId="22" borderId="17" applyNumberFormat="0" applyAlignment="0" applyProtection="0"/>
    <xf numFmtId="0" fontId="21" fillId="0" borderId="0" applyNumberFormat="0" applyFill="0" applyBorder="0" applyAlignment="0" applyProtection="0"/>
    <xf numFmtId="0" fontId="22" fillId="23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1" fillId="0" borderId="0"/>
    <xf numFmtId="0" fontId="1" fillId="0" borderId="0"/>
    <xf numFmtId="0" fontId="9" fillId="0" borderId="0"/>
    <xf numFmtId="0" fontId="10" fillId="0" borderId="0"/>
    <xf numFmtId="0" fontId="23" fillId="0" borderId="0"/>
    <xf numFmtId="0" fontId="1" fillId="0" borderId="0"/>
    <xf numFmtId="0" fontId="9" fillId="0" borderId="0"/>
    <xf numFmtId="0" fontId="24" fillId="0" borderId="0"/>
    <xf numFmtId="0" fontId="10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24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2" fillId="0" borderId="0"/>
    <xf numFmtId="0" fontId="10" fillId="0" borderId="0"/>
    <xf numFmtId="0" fontId="9" fillId="0" borderId="0"/>
    <xf numFmtId="0" fontId="25" fillId="4" borderId="0" applyNumberFormat="0" applyBorder="0" applyAlignment="0" applyProtection="0"/>
    <xf numFmtId="0" fontId="26" fillId="0" borderId="0" applyNumberFormat="0" applyFill="0" applyBorder="0" applyAlignment="0" applyProtection="0"/>
    <xf numFmtId="0" fontId="23" fillId="24" borderId="18" applyNumberFormat="0" applyAlignment="0" applyProtection="0"/>
    <xf numFmtId="9" fontId="10" fillId="0" borderId="0" applyFont="0" applyFill="0" applyBorder="0" applyAlignment="0" applyProtection="0"/>
    <xf numFmtId="0" fontId="27" fillId="0" borderId="19" applyNumberFormat="0" applyFill="0" applyAlignment="0" applyProtection="0"/>
    <xf numFmtId="0" fontId="28" fillId="0" borderId="0" applyNumberForma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23" fillId="0" borderId="0" applyFill="0" applyBorder="0" applyAlignment="0" applyProtection="0"/>
    <xf numFmtId="43" fontId="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30" fillId="5" borderId="0" applyNumberFormat="0" applyBorder="0" applyAlignment="0" applyProtection="0"/>
    <xf numFmtId="0" fontId="10" fillId="0" borderId="0"/>
    <xf numFmtId="0" fontId="2" fillId="0" borderId="0"/>
  </cellStyleXfs>
  <cellXfs count="545"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2" fontId="33" fillId="0" borderId="1" xfId="0" applyNumberFormat="1" applyFont="1" applyFill="1" applyBorder="1" applyAlignment="1">
      <alignment horizontal="center" vertical="center" wrapText="1"/>
    </xf>
    <xf numFmtId="164" fontId="34" fillId="0" borderId="1" xfId="0" applyNumberFormat="1" applyFont="1" applyFill="1" applyBorder="1" applyAlignment="1">
      <alignment horizontal="center" vertical="center" wrapText="1"/>
    </xf>
    <xf numFmtId="168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left" vertical="center" wrapText="1"/>
    </xf>
    <xf numFmtId="16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/>
    </xf>
    <xf numFmtId="168" fontId="8" fillId="0" borderId="1" xfId="0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6" fillId="0" borderId="1" xfId="0" applyNumberFormat="1" applyFont="1" applyFill="1" applyBorder="1" applyAlignment="1">
      <alignment horizontal="center" vertical="center"/>
    </xf>
    <xf numFmtId="168" fontId="36" fillId="0" borderId="1" xfId="0" applyNumberFormat="1" applyFont="1" applyFill="1" applyBorder="1" applyAlignment="1">
      <alignment horizontal="center" vertical="center" wrapText="1"/>
    </xf>
    <xf numFmtId="0" fontId="37" fillId="0" borderId="0" xfId="0" applyFont="1"/>
    <xf numFmtId="0" fontId="31" fillId="0" borderId="0" xfId="0" applyFont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left" vertical="center"/>
    </xf>
    <xf numFmtId="49" fontId="3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Fill="1" applyBorder="1" applyAlignment="1">
      <alignment horizontal="center" vertical="center" wrapText="1"/>
    </xf>
    <xf numFmtId="2" fontId="33" fillId="0" borderId="1" xfId="0" applyNumberFormat="1" applyFont="1" applyFill="1" applyBorder="1" applyAlignment="1">
      <alignment horizontal="center" vertical="center" wrapText="1"/>
    </xf>
    <xf numFmtId="2" fontId="33" fillId="0" borderId="2" xfId="0" applyNumberFormat="1" applyFont="1" applyFill="1" applyBorder="1" applyAlignment="1">
      <alignment horizontal="center" vertical="center" wrapText="1"/>
    </xf>
    <xf numFmtId="2" fontId="33" fillId="0" borderId="3" xfId="0" applyNumberFormat="1" applyFont="1" applyFill="1" applyBorder="1" applyAlignment="1">
      <alignment horizontal="center" vertical="center" wrapText="1"/>
    </xf>
    <xf numFmtId="2" fontId="33" fillId="0" borderId="6" xfId="0" applyNumberFormat="1" applyFont="1" applyFill="1" applyBorder="1" applyAlignment="1">
      <alignment horizontal="center" vertical="center" wrapText="1"/>
    </xf>
    <xf numFmtId="0" fontId="38" fillId="0" borderId="0" xfId="0" applyFont="1" applyFill="1" applyAlignment="1">
      <alignment horizontal="center" vertical="center" wrapText="1"/>
    </xf>
    <xf numFmtId="0" fontId="39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39" fillId="0" borderId="0" xfId="0" applyFont="1" applyFill="1"/>
    <xf numFmtId="0" fontId="42" fillId="0" borderId="22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 vertical="center" wrapText="1"/>
    </xf>
    <xf numFmtId="49" fontId="41" fillId="0" borderId="24" xfId="0" applyNumberFormat="1" applyFont="1" applyFill="1" applyBorder="1" applyAlignment="1">
      <alignment horizontal="center" vertical="center" wrapText="1"/>
    </xf>
    <xf numFmtId="0" fontId="42" fillId="0" borderId="25" xfId="0" applyFont="1" applyFill="1" applyBorder="1" applyAlignment="1">
      <alignment horizontal="center" vertical="center" wrapText="1"/>
    </xf>
    <xf numFmtId="0" fontId="41" fillId="0" borderId="26" xfId="0" applyFont="1" applyFill="1" applyBorder="1" applyAlignment="1">
      <alignment horizontal="center" vertical="center" wrapText="1"/>
    </xf>
    <xf numFmtId="0" fontId="42" fillId="0" borderId="24" xfId="0" applyFont="1" applyFill="1" applyBorder="1" applyAlignment="1">
      <alignment horizontal="center" vertical="center" wrapText="1"/>
    </xf>
    <xf numFmtId="0" fontId="42" fillId="0" borderId="27" xfId="0" applyFont="1" applyFill="1" applyBorder="1" applyAlignment="1">
      <alignment horizontal="center" vertical="center" wrapText="1"/>
    </xf>
    <xf numFmtId="0" fontId="42" fillId="0" borderId="26" xfId="0" applyFont="1" applyFill="1" applyBorder="1" applyAlignment="1">
      <alignment horizontal="center" vertical="center" wrapText="1"/>
    </xf>
    <xf numFmtId="0" fontId="43" fillId="0" borderId="0" xfId="0" applyFont="1" applyFill="1" applyBorder="1"/>
    <xf numFmtId="0" fontId="43" fillId="0" borderId="0" xfId="0" applyFont="1" applyFill="1"/>
    <xf numFmtId="0" fontId="42" fillId="0" borderId="30" xfId="0" applyFont="1" applyFill="1" applyBorder="1" applyAlignment="1">
      <alignment horizontal="center" vertical="center" wrapText="1"/>
    </xf>
    <xf numFmtId="0" fontId="42" fillId="0" borderId="56" xfId="0" applyFont="1" applyFill="1" applyBorder="1" applyAlignment="1">
      <alignment horizontal="center" vertical="center" wrapText="1"/>
    </xf>
    <xf numFmtId="49" fontId="41" fillId="0" borderId="31" xfId="0" applyNumberFormat="1" applyFont="1" applyFill="1" applyBorder="1" applyAlignment="1">
      <alignment horizontal="center" vertical="center" wrapText="1"/>
    </xf>
    <xf numFmtId="0" fontId="42" fillId="0" borderId="32" xfId="0" applyFont="1" applyFill="1" applyBorder="1" applyAlignment="1">
      <alignment horizontal="center" vertical="center" wrapText="1"/>
    </xf>
    <xf numFmtId="0" fontId="41" fillId="0" borderId="33" xfId="0" applyFont="1" applyFill="1" applyBorder="1" applyAlignment="1">
      <alignment horizontal="center" vertical="center" wrapText="1"/>
    </xf>
    <xf numFmtId="0" fontId="42" fillId="0" borderId="31" xfId="0" applyFont="1" applyFill="1" applyBorder="1" applyAlignment="1">
      <alignment horizontal="center" vertical="center" wrapText="1"/>
    </xf>
    <xf numFmtId="0" fontId="42" fillId="0" borderId="34" xfId="0" applyFont="1" applyFill="1" applyBorder="1" applyAlignment="1">
      <alignment horizontal="center" vertical="center" wrapText="1"/>
    </xf>
    <xf numFmtId="0" fontId="42" fillId="0" borderId="30" xfId="0" applyFont="1" applyFill="1" applyBorder="1" applyAlignment="1">
      <alignment horizontal="center" vertical="center" wrapText="1"/>
    </xf>
    <xf numFmtId="0" fontId="42" fillId="0" borderId="32" xfId="0" applyFont="1" applyFill="1" applyBorder="1" applyAlignment="1">
      <alignment horizontal="center" vertical="center" wrapText="1"/>
    </xf>
    <xf numFmtId="0" fontId="42" fillId="0" borderId="33" xfId="0" applyFont="1" applyFill="1" applyBorder="1" applyAlignment="1">
      <alignment horizontal="center" vertical="center" wrapText="1"/>
    </xf>
    <xf numFmtId="0" fontId="43" fillId="0" borderId="0" xfId="0" applyFont="1" applyFill="1" applyBorder="1" applyAlignment="1">
      <alignment horizontal="center"/>
    </xf>
    <xf numFmtId="0" fontId="43" fillId="0" borderId="0" xfId="0" applyFont="1" applyFill="1" applyAlignment="1">
      <alignment horizontal="center"/>
    </xf>
    <xf numFmtId="0" fontId="42" fillId="0" borderId="51" xfId="0" applyFont="1" applyFill="1" applyBorder="1" applyAlignment="1">
      <alignment horizontal="center" vertical="center" wrapText="1"/>
    </xf>
    <xf numFmtId="0" fontId="41" fillId="0" borderId="56" xfId="0" applyFont="1" applyFill="1" applyBorder="1" applyAlignment="1">
      <alignment horizontal="center" vertical="top" wrapText="1"/>
    </xf>
    <xf numFmtId="49" fontId="41" fillId="0" borderId="56" xfId="0" applyNumberFormat="1" applyFont="1" applyFill="1" applyBorder="1" applyAlignment="1">
      <alignment horizontal="center" vertical="center" wrapText="1"/>
    </xf>
    <xf numFmtId="0" fontId="42" fillId="0" borderId="67" xfId="0" applyFont="1" applyFill="1" applyBorder="1" applyAlignment="1">
      <alignment horizontal="center" vertical="center" wrapText="1"/>
    </xf>
    <xf numFmtId="0" fontId="41" fillId="0" borderId="53" xfId="0" applyFont="1" applyFill="1" applyBorder="1" applyAlignment="1">
      <alignment horizontal="center" vertical="center" wrapText="1"/>
    </xf>
    <xf numFmtId="0" fontId="41" fillId="0" borderId="56" xfId="0" applyFont="1" applyFill="1" applyBorder="1" applyAlignment="1">
      <alignment horizontal="center" vertical="center" wrapText="1"/>
    </xf>
    <xf numFmtId="0" fontId="41" fillId="0" borderId="52" xfId="0" applyFont="1" applyFill="1" applyBorder="1" applyAlignment="1">
      <alignment horizontal="center" vertical="center" wrapText="1"/>
    </xf>
    <xf numFmtId="0" fontId="41" fillId="0" borderId="51" xfId="0" applyFont="1" applyFill="1" applyBorder="1" applyAlignment="1">
      <alignment horizontal="center" vertical="center" wrapText="1"/>
    </xf>
    <xf numFmtId="0" fontId="41" fillId="0" borderId="67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32" fillId="0" borderId="42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43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/>
    </xf>
    <xf numFmtId="0" fontId="45" fillId="0" borderId="0" xfId="0" applyFont="1" applyFill="1" applyAlignment="1">
      <alignment horizontal="center"/>
    </xf>
    <xf numFmtId="0" fontId="53" fillId="0" borderId="44" xfId="0" applyFont="1" applyFill="1" applyBorder="1" applyAlignment="1">
      <alignment horizontal="center" vertical="center" wrapText="1"/>
    </xf>
    <xf numFmtId="0" fontId="53" fillId="0" borderId="4" xfId="0" applyFont="1" applyFill="1" applyBorder="1" applyAlignment="1">
      <alignment horizontal="center" vertical="center" wrapText="1"/>
    </xf>
    <xf numFmtId="0" fontId="53" fillId="0" borderId="45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/>
    </xf>
    <xf numFmtId="0" fontId="42" fillId="0" borderId="24" xfId="0" applyFont="1" applyFill="1" applyBorder="1" applyAlignment="1">
      <alignment vertical="top" wrapText="1"/>
    </xf>
    <xf numFmtId="0" fontId="41" fillId="0" borderId="26" xfId="0" applyFont="1" applyFill="1" applyBorder="1" applyAlignment="1">
      <alignment vertical="center" wrapText="1"/>
    </xf>
    <xf numFmtId="0" fontId="42" fillId="0" borderId="24" xfId="0" applyFont="1" applyFill="1" applyBorder="1" applyAlignment="1">
      <alignment horizontal="center" vertical="center" wrapText="1"/>
    </xf>
    <xf numFmtId="0" fontId="41" fillId="0" borderId="27" xfId="0" applyFont="1" applyFill="1" applyBorder="1" applyAlignment="1">
      <alignment horizontal="center" vertical="center" wrapText="1"/>
    </xf>
    <xf numFmtId="4" fontId="42" fillId="0" borderId="22" xfId="0" applyNumberFormat="1" applyFont="1" applyFill="1" applyBorder="1" applyAlignment="1">
      <alignment horizontal="center" vertical="center"/>
    </xf>
    <xf numFmtId="4" fontId="42" fillId="0" borderId="24" xfId="0" applyNumberFormat="1" applyFont="1" applyFill="1" applyBorder="1" applyAlignment="1">
      <alignment horizontal="center" vertical="center"/>
    </xf>
    <xf numFmtId="3" fontId="42" fillId="0" borderId="24" xfId="0" applyNumberFormat="1" applyFont="1" applyFill="1" applyBorder="1" applyAlignment="1">
      <alignment horizontal="center" vertical="center"/>
    </xf>
    <xf numFmtId="4" fontId="42" fillId="0" borderId="25" xfId="0" applyNumberFormat="1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/>
    </xf>
    <xf numFmtId="169" fontId="50" fillId="0" borderId="0" xfId="0" applyNumberFormat="1" applyFont="1" applyFill="1" applyBorder="1" applyAlignment="1">
      <alignment horizontal="center"/>
    </xf>
    <xf numFmtId="0" fontId="50" fillId="0" borderId="0" xfId="0" applyFont="1" applyFill="1" applyAlignment="1">
      <alignment horizontal="center"/>
    </xf>
    <xf numFmtId="0" fontId="51" fillId="0" borderId="5" xfId="0" applyFont="1" applyFill="1" applyBorder="1" applyAlignment="1">
      <alignment horizontal="left" vertical="top" wrapText="1"/>
    </xf>
    <xf numFmtId="49" fontId="48" fillId="0" borderId="40" xfId="0" applyNumberFormat="1" applyFont="1" applyFill="1" applyBorder="1" applyAlignment="1">
      <alignment horizontal="center" vertical="center" wrapText="1"/>
    </xf>
    <xf numFmtId="0" fontId="51" fillId="0" borderId="7" xfId="0" applyFont="1" applyFill="1" applyBorder="1" applyAlignment="1">
      <alignment horizontal="center" vertical="center" wrapText="1"/>
    </xf>
    <xf numFmtId="0" fontId="48" fillId="0" borderId="41" xfId="0" applyFont="1" applyFill="1" applyBorder="1" applyAlignment="1">
      <alignment horizontal="center" vertical="center" wrapText="1"/>
    </xf>
    <xf numFmtId="4" fontId="51" fillId="0" borderId="42" xfId="0" applyNumberFormat="1" applyFont="1" applyFill="1" applyBorder="1" applyAlignment="1">
      <alignment horizontal="center" vertical="center"/>
    </xf>
    <xf numFmtId="4" fontId="51" fillId="0" borderId="5" xfId="0" applyNumberFormat="1" applyFont="1" applyFill="1" applyBorder="1" applyAlignment="1" applyProtection="1">
      <alignment horizontal="center" vertical="center" wrapText="1"/>
    </xf>
    <xf numFmtId="3" fontId="51" fillId="0" borderId="5" xfId="0" applyNumberFormat="1" applyFont="1" applyFill="1" applyBorder="1" applyAlignment="1">
      <alignment horizontal="center" vertical="center" wrapText="1"/>
    </xf>
    <xf numFmtId="3" fontId="51" fillId="0" borderId="43" xfId="0" applyNumberFormat="1" applyFont="1" applyFill="1" applyBorder="1" applyAlignment="1">
      <alignment horizontal="center" vertical="center" wrapText="1"/>
    </xf>
    <xf numFmtId="4" fontId="51" fillId="0" borderId="42" xfId="0" applyNumberFormat="1" applyFont="1" applyFill="1" applyBorder="1" applyAlignment="1">
      <alignment horizontal="center" vertical="center" wrapText="1"/>
    </xf>
    <xf numFmtId="4" fontId="51" fillId="0" borderId="5" xfId="0" applyNumberFormat="1" applyFont="1" applyFill="1" applyBorder="1" applyAlignment="1">
      <alignment horizontal="center" vertical="center" wrapText="1"/>
    </xf>
    <xf numFmtId="4" fontId="51" fillId="0" borderId="5" xfId="0" applyNumberFormat="1" applyFont="1" applyFill="1" applyBorder="1" applyAlignment="1">
      <alignment horizontal="center" vertical="center"/>
    </xf>
    <xf numFmtId="3" fontId="51" fillId="0" borderId="5" xfId="0" applyNumberFormat="1" applyFont="1" applyFill="1" applyBorder="1" applyAlignment="1">
      <alignment horizontal="center" vertical="center"/>
    </xf>
    <xf numFmtId="3" fontId="51" fillId="0" borderId="43" xfId="0" applyNumberFormat="1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left" vertical="top" wrapText="1"/>
    </xf>
    <xf numFmtId="49" fontId="48" fillId="0" borderId="6" xfId="0" applyNumberFormat="1" applyFont="1" applyFill="1" applyBorder="1" applyAlignment="1">
      <alignment horizontal="center" vertical="center" wrapText="1"/>
    </xf>
    <xf numFmtId="0" fontId="48" fillId="0" borderId="2" xfId="0" applyFont="1" applyFill="1" applyBorder="1" applyAlignment="1">
      <alignment horizontal="center" vertical="center" wrapText="1"/>
    </xf>
    <xf numFmtId="4" fontId="51" fillId="0" borderId="28" xfId="0" applyNumberFormat="1" applyFont="1" applyFill="1" applyBorder="1" applyAlignment="1">
      <alignment horizontal="center" vertical="center"/>
    </xf>
    <xf numFmtId="4" fontId="51" fillId="0" borderId="1" xfId="0" applyNumberFormat="1" applyFont="1" applyFill="1" applyBorder="1" applyAlignment="1" applyProtection="1">
      <alignment horizontal="center" vertical="center" wrapText="1"/>
    </xf>
    <xf numFmtId="3" fontId="51" fillId="0" borderId="1" xfId="0" applyNumberFormat="1" applyFont="1" applyFill="1" applyBorder="1" applyAlignment="1">
      <alignment horizontal="center" vertical="center" wrapText="1"/>
    </xf>
    <xf numFmtId="3" fontId="51" fillId="0" borderId="29" xfId="0" applyNumberFormat="1" applyFont="1" applyFill="1" applyBorder="1" applyAlignment="1">
      <alignment horizontal="center" vertical="center" wrapText="1"/>
    </xf>
    <xf numFmtId="4" fontId="51" fillId="0" borderId="28" xfId="0" applyNumberFormat="1" applyFont="1" applyFill="1" applyBorder="1" applyAlignment="1">
      <alignment horizontal="center" vertical="center" wrapText="1"/>
    </xf>
    <xf numFmtId="4" fontId="51" fillId="0" borderId="1" xfId="0" applyNumberFormat="1" applyFont="1" applyFill="1" applyBorder="1" applyAlignment="1">
      <alignment horizontal="center" vertical="center" wrapText="1"/>
    </xf>
    <xf numFmtId="4" fontId="51" fillId="0" borderId="1" xfId="0" applyNumberFormat="1" applyFont="1" applyFill="1" applyBorder="1" applyAlignment="1">
      <alignment horizontal="center" vertical="center"/>
    </xf>
    <xf numFmtId="3" fontId="51" fillId="0" borderId="1" xfId="0" applyNumberFormat="1" applyFont="1" applyFill="1" applyBorder="1" applyAlignment="1">
      <alignment horizontal="center" vertical="center"/>
    </xf>
    <xf numFmtId="3" fontId="51" fillId="0" borderId="29" xfId="0" applyNumberFormat="1" applyFont="1" applyFill="1" applyBorder="1" applyAlignment="1">
      <alignment horizontal="center" vertical="center"/>
    </xf>
    <xf numFmtId="4" fontId="51" fillId="0" borderId="1" xfId="0" applyNumberFormat="1" applyFont="1" applyFill="1" applyBorder="1" applyAlignment="1">
      <alignment horizontal="left" vertical="top" wrapText="1"/>
    </xf>
    <xf numFmtId="4" fontId="48" fillId="0" borderId="2" xfId="0" applyNumberFormat="1" applyFont="1" applyFill="1" applyBorder="1" applyAlignment="1">
      <alignment horizontal="center" vertical="center" wrapText="1"/>
    </xf>
    <xf numFmtId="4" fontId="51" fillId="0" borderId="29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left"/>
    </xf>
    <xf numFmtId="0" fontId="44" fillId="0" borderId="0" xfId="0" applyFont="1" applyFill="1" applyBorder="1" applyAlignment="1">
      <alignment horizontal="left"/>
    </xf>
    <xf numFmtId="0" fontId="51" fillId="0" borderId="31" xfId="0" applyFont="1" applyFill="1" applyBorder="1" applyAlignment="1">
      <alignment horizontal="left" vertical="top" wrapText="1"/>
    </xf>
    <xf numFmtId="0" fontId="48" fillId="0" borderId="33" xfId="0" applyFont="1" applyFill="1" applyBorder="1" applyAlignment="1">
      <alignment horizontal="center" vertical="center" wrapText="1"/>
    </xf>
    <xf numFmtId="0" fontId="51" fillId="0" borderId="56" xfId="0" applyFont="1" applyFill="1" applyBorder="1" applyAlignment="1">
      <alignment horizontal="center" vertical="center" wrapText="1"/>
    </xf>
    <xf numFmtId="0" fontId="48" fillId="0" borderId="34" xfId="0" applyFont="1" applyFill="1" applyBorder="1" applyAlignment="1">
      <alignment horizontal="center" vertical="center" wrapText="1"/>
    </xf>
    <xf numFmtId="4" fontId="51" fillId="0" borderId="30" xfId="0" applyNumberFormat="1" applyFont="1" applyFill="1" applyBorder="1" applyAlignment="1">
      <alignment horizontal="center" vertical="center"/>
    </xf>
    <xf numFmtId="4" fontId="51" fillId="0" borderId="31" xfId="0" applyNumberFormat="1" applyFont="1" applyFill="1" applyBorder="1" applyAlignment="1">
      <alignment horizontal="center" vertical="center" wrapText="1"/>
    </xf>
    <xf numFmtId="3" fontId="51" fillId="0" borderId="31" xfId="0" applyNumberFormat="1" applyFont="1" applyFill="1" applyBorder="1" applyAlignment="1">
      <alignment horizontal="center" vertical="center"/>
    </xf>
    <xf numFmtId="3" fontId="51" fillId="0" borderId="32" xfId="0" applyNumberFormat="1" applyFont="1" applyFill="1" applyBorder="1" applyAlignment="1" applyProtection="1">
      <alignment horizontal="center" vertical="center"/>
    </xf>
    <xf numFmtId="4" fontId="51" fillId="0" borderId="30" xfId="0" applyNumberFormat="1" applyFont="1" applyFill="1" applyBorder="1" applyAlignment="1">
      <alignment horizontal="center" vertical="center" wrapText="1"/>
    </xf>
    <xf numFmtId="3" fontId="51" fillId="0" borderId="32" xfId="0" applyNumberFormat="1" applyFont="1" applyFill="1" applyBorder="1" applyAlignment="1">
      <alignment horizontal="center" vertical="center"/>
    </xf>
    <xf numFmtId="4" fontId="51" fillId="0" borderId="31" xfId="0" applyNumberFormat="1" applyFont="1" applyFill="1" applyBorder="1" applyAlignment="1">
      <alignment horizontal="center" vertical="center"/>
    </xf>
    <xf numFmtId="4" fontId="42" fillId="0" borderId="35" xfId="0" applyNumberFormat="1" applyFont="1" applyFill="1" applyBorder="1" applyAlignment="1">
      <alignment horizontal="center" vertical="center" wrapText="1"/>
    </xf>
    <xf numFmtId="0" fontId="42" fillId="0" borderId="36" xfId="0" applyFont="1" applyFill="1" applyBorder="1" applyAlignment="1">
      <alignment vertical="top" wrapText="1"/>
    </xf>
    <xf numFmtId="0" fontId="42" fillId="0" borderId="58" xfId="0" applyFont="1" applyFill="1" applyBorder="1" applyAlignment="1">
      <alignment vertical="center" wrapText="1"/>
    </xf>
    <xf numFmtId="0" fontId="42" fillId="0" borderId="37" xfId="0" applyFont="1" applyFill="1" applyBorder="1" applyAlignment="1">
      <alignment vertical="center" wrapText="1"/>
    </xf>
    <xf numFmtId="4" fontId="42" fillId="0" borderId="38" xfId="0" applyNumberFormat="1" applyFont="1" applyFill="1" applyBorder="1" applyAlignment="1">
      <alignment horizontal="center" vertical="center" wrapText="1"/>
    </xf>
    <xf numFmtId="4" fontId="42" fillId="0" borderId="35" xfId="0" applyNumberFormat="1" applyFont="1" applyFill="1" applyBorder="1" applyAlignment="1">
      <alignment horizontal="center" vertical="center"/>
    </xf>
    <xf numFmtId="4" fontId="42" fillId="0" borderId="36" xfId="0" applyNumberFormat="1" applyFont="1" applyFill="1" applyBorder="1" applyAlignment="1">
      <alignment horizontal="center" vertical="center"/>
    </xf>
    <xf numFmtId="3" fontId="42" fillId="0" borderId="36" xfId="0" applyNumberFormat="1" applyFont="1" applyFill="1" applyBorder="1" applyAlignment="1">
      <alignment horizontal="center" vertical="center"/>
    </xf>
    <xf numFmtId="4" fontId="42" fillId="0" borderId="39" xfId="0" applyNumberFormat="1" applyFont="1" applyFill="1" applyBorder="1" applyAlignment="1">
      <alignment horizontal="center" vertical="center"/>
    </xf>
    <xf numFmtId="4" fontId="42" fillId="0" borderId="46" xfId="0" applyNumberFormat="1" applyFont="1" applyFill="1" applyBorder="1" applyAlignment="1">
      <alignment horizontal="center" vertical="center"/>
    </xf>
    <xf numFmtId="4" fontId="42" fillId="0" borderId="23" xfId="0" applyNumberFormat="1" applyFont="1" applyFill="1" applyBorder="1" applyAlignment="1">
      <alignment horizontal="center" vertical="center"/>
    </xf>
    <xf numFmtId="3" fontId="42" fillId="0" borderId="23" xfId="0" applyNumberFormat="1" applyFont="1" applyFill="1" applyBorder="1" applyAlignment="1">
      <alignment horizontal="center" vertical="center"/>
    </xf>
    <xf numFmtId="4" fontId="42" fillId="0" borderId="66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" fontId="42" fillId="0" borderId="23" xfId="0" applyNumberFormat="1" applyFont="1" applyFill="1" applyBorder="1" applyAlignment="1">
      <alignment horizontal="left" vertical="top" wrapText="1"/>
    </xf>
    <xf numFmtId="0" fontId="42" fillId="0" borderId="24" xfId="0" applyFont="1" applyFill="1" applyBorder="1" applyAlignment="1">
      <alignment horizontal="center" vertical="top" wrapText="1"/>
    </xf>
    <xf numFmtId="4" fontId="41" fillId="0" borderId="27" xfId="0" applyNumberFormat="1" applyFont="1" applyFill="1" applyBorder="1" applyAlignment="1">
      <alignment horizontal="center" vertical="center" wrapText="1"/>
    </xf>
    <xf numFmtId="4" fontId="42" fillId="0" borderId="27" xfId="0" applyNumberFormat="1" applyFont="1" applyFill="1" applyBorder="1" applyAlignment="1">
      <alignment horizontal="center" vertical="center"/>
    </xf>
    <xf numFmtId="3" fontId="42" fillId="0" borderId="22" xfId="0" applyNumberFormat="1" applyFont="1" applyFill="1" applyBorder="1" applyAlignment="1">
      <alignment horizontal="center" vertical="center"/>
    </xf>
    <xf numFmtId="3" fontId="42" fillId="0" borderId="25" xfId="0" applyNumberFormat="1" applyFont="1" applyFill="1" applyBorder="1" applyAlignment="1">
      <alignment horizontal="center" vertical="center"/>
    </xf>
    <xf numFmtId="3" fontId="42" fillId="0" borderId="26" xfId="0" applyNumberFormat="1" applyFont="1" applyFill="1" applyBorder="1" applyAlignment="1">
      <alignment horizontal="center" vertical="center"/>
    </xf>
    <xf numFmtId="4" fontId="51" fillId="0" borderId="49" xfId="0" applyNumberFormat="1" applyFont="1" applyFill="1" applyBorder="1" applyAlignment="1">
      <alignment vertical="center" wrapText="1"/>
    </xf>
    <xf numFmtId="4" fontId="42" fillId="0" borderId="7" xfId="0" applyNumberFormat="1" applyFont="1" applyFill="1" applyBorder="1" applyAlignment="1">
      <alignment horizontal="left" vertical="top" wrapText="1"/>
    </xf>
    <xf numFmtId="4" fontId="48" fillId="0" borderId="50" xfId="0" applyNumberFormat="1" applyFont="1" applyFill="1" applyBorder="1" applyAlignment="1">
      <alignment vertical="center" wrapText="1"/>
    </xf>
    <xf numFmtId="4" fontId="41" fillId="0" borderId="2" xfId="0" applyNumberFormat="1" applyFont="1" applyFill="1" applyBorder="1" applyAlignment="1">
      <alignment horizontal="center" vertical="center" wrapText="1"/>
    </xf>
    <xf numFmtId="3" fontId="51" fillId="0" borderId="28" xfId="0" applyNumberFormat="1" applyFont="1" applyFill="1" applyBorder="1" applyAlignment="1">
      <alignment horizontal="center" vertical="center"/>
    </xf>
    <xf numFmtId="3" fontId="51" fillId="0" borderId="2" xfId="0" applyNumberFormat="1" applyFont="1" applyFill="1" applyBorder="1" applyAlignment="1">
      <alignment horizontal="center" vertical="center" wrapText="1"/>
    </xf>
    <xf numFmtId="3" fontId="51" fillId="0" borderId="28" xfId="0" applyNumberFormat="1" applyFont="1" applyFill="1" applyBorder="1" applyAlignment="1">
      <alignment horizontal="center" vertical="center" wrapText="1"/>
    </xf>
    <xf numFmtId="4" fontId="51" fillId="0" borderId="2" xfId="0" applyNumberFormat="1" applyFont="1" applyFill="1" applyBorder="1" applyAlignment="1">
      <alignment horizontal="center" vertical="center" wrapText="1"/>
    </xf>
    <xf numFmtId="3" fontId="51" fillId="0" borderId="6" xfId="0" applyNumberFormat="1" applyFont="1" applyFill="1" applyBorder="1" applyAlignment="1">
      <alignment horizontal="center" vertical="center"/>
    </xf>
    <xf numFmtId="4" fontId="42" fillId="0" borderId="5" xfId="0" applyNumberFormat="1" applyFont="1" applyFill="1" applyBorder="1" applyAlignment="1">
      <alignment horizontal="left" vertical="top" wrapText="1"/>
    </xf>
    <xf numFmtId="4" fontId="51" fillId="0" borderId="2" xfId="0" applyNumberFormat="1" applyFont="1" applyFill="1" applyBorder="1" applyAlignment="1">
      <alignment horizontal="center" vertical="center"/>
    </xf>
    <xf numFmtId="4" fontId="51" fillId="0" borderId="1" xfId="0" applyNumberFormat="1" applyFont="1" applyFill="1" applyBorder="1" applyAlignment="1">
      <alignment vertical="top" wrapText="1"/>
    </xf>
    <xf numFmtId="3" fontId="51" fillId="0" borderId="6" xfId="0" applyNumberFormat="1" applyFont="1" applyFill="1" applyBorder="1" applyAlignment="1">
      <alignment horizontal="center" vertical="center" wrapText="1"/>
    </xf>
    <xf numFmtId="0" fontId="48" fillId="0" borderId="0" xfId="0" applyFont="1" applyFill="1" applyBorder="1" applyAlignment="1">
      <alignment horizontal="center"/>
    </xf>
    <xf numFmtId="0" fontId="48" fillId="0" borderId="0" xfId="0" applyFont="1" applyFill="1" applyAlignment="1">
      <alignment horizontal="center"/>
    </xf>
    <xf numFmtId="4" fontId="51" fillId="0" borderId="51" xfId="0" applyNumberFormat="1" applyFont="1" applyFill="1" applyBorder="1" applyAlignment="1">
      <alignment vertical="center" wrapText="1"/>
    </xf>
    <xf numFmtId="4" fontId="51" fillId="0" borderId="31" xfId="0" applyNumberFormat="1" applyFont="1" applyFill="1" applyBorder="1" applyAlignment="1">
      <alignment vertical="top" wrapText="1"/>
    </xf>
    <xf numFmtId="4" fontId="48" fillId="0" borderId="53" xfId="0" applyNumberFormat="1" applyFont="1" applyFill="1" applyBorder="1" applyAlignment="1">
      <alignment vertical="center" wrapText="1"/>
    </xf>
    <xf numFmtId="4" fontId="48" fillId="0" borderId="34" xfId="0" applyNumberFormat="1" applyFont="1" applyFill="1" applyBorder="1" applyAlignment="1">
      <alignment horizontal="center" vertical="center" wrapText="1"/>
    </xf>
    <xf numFmtId="3" fontId="51" fillId="0" borderId="30" xfId="0" applyNumberFormat="1" applyFont="1" applyFill="1" applyBorder="1" applyAlignment="1">
      <alignment horizontal="center" vertical="center"/>
    </xf>
    <xf numFmtId="3" fontId="51" fillId="0" borderId="34" xfId="0" applyNumberFormat="1" applyFont="1" applyFill="1" applyBorder="1" applyAlignment="1">
      <alignment horizontal="center" vertical="center"/>
    </xf>
    <xf numFmtId="3" fontId="51" fillId="0" borderId="2" xfId="0" applyNumberFormat="1" applyFont="1" applyFill="1" applyBorder="1" applyAlignment="1">
      <alignment horizontal="center" vertical="center"/>
    </xf>
    <xf numFmtId="3" fontId="51" fillId="0" borderId="33" xfId="0" applyNumberFormat="1" applyFont="1" applyFill="1" applyBorder="1" applyAlignment="1">
      <alignment horizontal="center" vertical="center" wrapText="1"/>
    </xf>
    <xf numFmtId="3" fontId="51" fillId="0" borderId="31" xfId="0" applyNumberFormat="1" applyFont="1" applyFill="1" applyBorder="1" applyAlignment="1">
      <alignment horizontal="center" vertical="center" wrapText="1"/>
    </xf>
    <xf numFmtId="3" fontId="51" fillId="0" borderId="32" xfId="0" applyNumberFormat="1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/>
    </xf>
    <xf numFmtId="4" fontId="51" fillId="0" borderId="49" xfId="0" applyNumberFormat="1" applyFont="1" applyFill="1" applyBorder="1" applyAlignment="1">
      <alignment horizontal="center" vertical="center" wrapText="1"/>
    </xf>
    <xf numFmtId="0" fontId="42" fillId="0" borderId="7" xfId="0" applyFont="1" applyFill="1" applyBorder="1" applyAlignment="1">
      <alignment horizontal="left" vertical="center" wrapText="1"/>
    </xf>
    <xf numFmtId="4" fontId="42" fillId="0" borderId="21" xfId="0" applyNumberFormat="1" applyFont="1" applyFill="1" applyBorder="1" applyAlignment="1">
      <alignment horizontal="center" vertical="center" wrapText="1"/>
    </xf>
    <xf numFmtId="4" fontId="51" fillId="0" borderId="49" xfId="0" applyNumberFormat="1" applyFont="1" applyFill="1" applyBorder="1" applyAlignment="1">
      <alignment horizontal="center" vertical="center"/>
    </xf>
    <xf numFmtId="4" fontId="51" fillId="0" borderId="7" xfId="0" applyNumberFormat="1" applyFont="1" applyFill="1" applyBorder="1" applyAlignment="1">
      <alignment horizontal="center" vertical="center"/>
    </xf>
    <xf numFmtId="3" fontId="51" fillId="0" borderId="7" xfId="0" applyNumberFormat="1" applyFont="1" applyFill="1" applyBorder="1" applyAlignment="1">
      <alignment horizontal="center" vertical="center"/>
    </xf>
    <xf numFmtId="4" fontId="51" fillId="0" borderId="21" xfId="0" applyNumberFormat="1" applyFont="1" applyFill="1" applyBorder="1" applyAlignment="1">
      <alignment horizontal="center" vertical="center"/>
    </xf>
    <xf numFmtId="4" fontId="51" fillId="0" borderId="34" xfId="0" applyNumberFormat="1" applyFont="1" applyFill="1" applyBorder="1" applyAlignment="1">
      <alignment horizontal="center" vertical="center"/>
    </xf>
    <xf numFmtId="3" fontId="51" fillId="0" borderId="54" xfId="0" applyNumberFormat="1" applyFont="1" applyFill="1" applyBorder="1" applyAlignment="1">
      <alignment horizontal="center" vertical="center"/>
    </xf>
    <xf numFmtId="3" fontId="51" fillId="0" borderId="49" xfId="0" applyNumberFormat="1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/>
    </xf>
    <xf numFmtId="0" fontId="52" fillId="0" borderId="0" xfId="0" applyFont="1" applyFill="1" applyAlignment="1">
      <alignment horizontal="center"/>
    </xf>
    <xf numFmtId="4" fontId="41" fillId="0" borderId="55" xfId="0" applyNumberFormat="1" applyFont="1" applyFill="1" applyBorder="1" applyAlignment="1">
      <alignment horizontal="center" vertical="center" wrapText="1"/>
    </xf>
    <xf numFmtId="4" fontId="42" fillId="0" borderId="42" xfId="0" applyNumberFormat="1" applyFont="1" applyFill="1" applyBorder="1" applyAlignment="1">
      <alignment horizontal="center" vertical="center"/>
    </xf>
    <xf numFmtId="3" fontId="42" fillId="0" borderId="5" xfId="0" applyNumberFormat="1" applyFont="1" applyFill="1" applyBorder="1" applyAlignment="1">
      <alignment horizontal="center" vertical="center"/>
    </xf>
    <xf numFmtId="4" fontId="42" fillId="0" borderId="43" xfId="0" applyNumberFormat="1" applyFont="1" applyFill="1" applyBorder="1" applyAlignment="1">
      <alignment horizontal="center" vertical="center"/>
    </xf>
    <xf numFmtId="4" fontId="42" fillId="0" borderId="22" xfId="0" applyNumberFormat="1" applyFont="1" applyFill="1" applyBorder="1" applyAlignment="1">
      <alignment horizontal="center" vertical="center" wrapText="1"/>
    </xf>
    <xf numFmtId="3" fontId="42" fillId="0" borderId="24" xfId="0" applyNumberFormat="1" applyFont="1" applyFill="1" applyBorder="1" applyAlignment="1">
      <alignment horizontal="center" vertical="center" wrapText="1"/>
    </xf>
    <xf numFmtId="4" fontId="42" fillId="0" borderId="25" xfId="0" applyNumberFormat="1" applyFont="1" applyFill="1" applyBorder="1" applyAlignment="1">
      <alignment horizontal="center" vertical="center" wrapText="1"/>
    </xf>
    <xf numFmtId="4" fontId="51" fillId="0" borderId="56" xfId="0" applyNumberFormat="1" applyFont="1" applyFill="1" applyBorder="1" applyAlignment="1">
      <alignment horizontal="left" vertical="top" wrapText="1"/>
    </xf>
    <xf numFmtId="49" fontId="48" fillId="0" borderId="56" xfId="0" applyNumberFormat="1" applyFont="1" applyFill="1" applyBorder="1" applyAlignment="1">
      <alignment horizontal="center" vertical="center" wrapText="1"/>
    </xf>
    <xf numFmtId="4" fontId="51" fillId="0" borderId="67" xfId="0" applyNumberFormat="1" applyFont="1" applyFill="1" applyBorder="1" applyAlignment="1">
      <alignment horizontal="center" vertical="center" wrapText="1"/>
    </xf>
    <xf numFmtId="4" fontId="48" fillId="0" borderId="10" xfId="0" applyNumberFormat="1" applyFont="1" applyFill="1" applyBorder="1" applyAlignment="1">
      <alignment horizontal="center" vertical="center" wrapText="1"/>
    </xf>
    <xf numFmtId="4" fontId="51" fillId="0" borderId="32" xfId="0" applyNumberFormat="1" applyFont="1" applyFill="1" applyBorder="1" applyAlignment="1">
      <alignment horizontal="center" vertical="center"/>
    </xf>
    <xf numFmtId="4" fontId="51" fillId="0" borderId="8" xfId="0" applyNumberFormat="1" applyFont="1" applyFill="1" applyBorder="1" applyAlignment="1">
      <alignment horizontal="center" vertical="center" wrapText="1"/>
    </xf>
    <xf numFmtId="3" fontId="51" fillId="0" borderId="4" xfId="0" applyNumberFormat="1" applyFont="1" applyFill="1" applyBorder="1" applyAlignment="1">
      <alignment horizontal="center" vertical="center" wrapText="1"/>
    </xf>
    <xf numFmtId="4" fontId="51" fillId="0" borderId="45" xfId="0" applyNumberFormat="1" applyFont="1" applyFill="1" applyBorder="1" applyAlignment="1">
      <alignment horizontal="center" vertical="center"/>
    </xf>
    <xf numFmtId="4" fontId="51" fillId="0" borderId="44" xfId="0" applyNumberFormat="1" applyFont="1" applyFill="1" applyBorder="1" applyAlignment="1">
      <alignment horizontal="center" vertical="center"/>
    </xf>
    <xf numFmtId="3" fontId="51" fillId="0" borderId="4" xfId="0" applyNumberFormat="1" applyFont="1" applyFill="1" applyBorder="1" applyAlignment="1">
      <alignment horizontal="center" vertical="center"/>
    </xf>
    <xf numFmtId="4" fontId="51" fillId="0" borderId="51" xfId="0" applyNumberFormat="1" applyFont="1" applyFill="1" applyBorder="1" applyAlignment="1">
      <alignment horizontal="center" vertical="center" wrapText="1"/>
    </xf>
    <xf numFmtId="0" fontId="42" fillId="0" borderId="56" xfId="0" applyFont="1" applyFill="1" applyBorder="1" applyAlignment="1">
      <alignment horizontal="left" vertical="center" wrapText="1"/>
    </xf>
    <xf numFmtId="4" fontId="48" fillId="0" borderId="26" xfId="0" applyNumberFormat="1" applyFont="1" applyFill="1" applyBorder="1" applyAlignment="1">
      <alignment vertical="center" wrapText="1"/>
    </xf>
    <xf numFmtId="0" fontId="42" fillId="0" borderId="25" xfId="0" applyFont="1" applyFill="1" applyBorder="1" applyAlignment="1">
      <alignment horizontal="center" vertical="top" wrapText="1"/>
    </xf>
    <xf numFmtId="3" fontId="42" fillId="0" borderId="25" xfId="0" applyNumberFormat="1" applyFont="1" applyFill="1" applyBorder="1" applyAlignment="1">
      <alignment horizontal="center" vertical="center" wrapText="1"/>
    </xf>
    <xf numFmtId="3" fontId="48" fillId="0" borderId="0" xfId="0" applyNumberFormat="1" applyFont="1" applyFill="1" applyBorder="1" applyAlignment="1">
      <alignment horizontal="center" vertical="center" wrapText="1"/>
    </xf>
    <xf numFmtId="4" fontId="41" fillId="0" borderId="6" xfId="0" applyNumberFormat="1" applyFont="1" applyFill="1" applyBorder="1" applyAlignment="1">
      <alignment vertical="center" wrapText="1"/>
    </xf>
    <xf numFmtId="4" fontId="51" fillId="0" borderId="29" xfId="0" applyNumberFormat="1" applyFont="1" applyFill="1" applyBorder="1" applyAlignment="1">
      <alignment horizontal="center" vertical="center" wrapText="1"/>
    </xf>
    <xf numFmtId="4" fontId="41" fillId="0" borderId="3" xfId="0" applyNumberFormat="1" applyFont="1" applyFill="1" applyBorder="1" applyAlignment="1">
      <alignment horizontal="center" vertical="center" wrapText="1"/>
    </xf>
    <xf numFmtId="3" fontId="51" fillId="0" borderId="40" xfId="0" applyNumberFormat="1" applyFont="1" applyFill="1" applyBorder="1" applyAlignment="1">
      <alignment horizontal="center" vertical="center" wrapText="1"/>
    </xf>
    <xf numFmtId="3" fontId="51" fillId="0" borderId="41" xfId="0" applyNumberFormat="1" applyFont="1" applyFill="1" applyBorder="1" applyAlignment="1">
      <alignment horizontal="center" vertical="center" wrapText="1"/>
    </xf>
    <xf numFmtId="3" fontId="41" fillId="0" borderId="0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/>
    </xf>
    <xf numFmtId="4" fontId="42" fillId="0" borderId="56" xfId="0" applyNumberFormat="1" applyFont="1" applyFill="1" applyBorder="1" applyAlignment="1">
      <alignment horizontal="left" vertical="top" wrapText="1"/>
    </xf>
    <xf numFmtId="4" fontId="41" fillId="0" borderId="33" xfId="0" applyNumberFormat="1" applyFont="1" applyFill="1" applyBorder="1" applyAlignment="1">
      <alignment vertical="center" wrapText="1"/>
    </xf>
    <xf numFmtId="4" fontId="51" fillId="0" borderId="32" xfId="0" applyNumberFormat="1" applyFont="1" applyFill="1" applyBorder="1" applyAlignment="1">
      <alignment horizontal="center" vertical="center" wrapText="1"/>
    </xf>
    <xf numFmtId="4" fontId="41" fillId="0" borderId="65" xfId="0" applyNumberFormat="1" applyFont="1" applyFill="1" applyBorder="1" applyAlignment="1">
      <alignment horizontal="center" vertical="center" wrapText="1"/>
    </xf>
    <xf numFmtId="3" fontId="51" fillId="0" borderId="44" xfId="0" applyNumberFormat="1" applyFont="1" applyFill="1" applyBorder="1" applyAlignment="1">
      <alignment horizontal="center" vertical="center"/>
    </xf>
    <xf numFmtId="3" fontId="51" fillId="0" borderId="45" xfId="0" applyNumberFormat="1" applyFont="1" applyFill="1" applyBorder="1" applyAlignment="1">
      <alignment horizontal="center" vertical="center" wrapText="1"/>
    </xf>
    <xf numFmtId="3" fontId="51" fillId="0" borderId="53" xfId="0" applyNumberFormat="1" applyFont="1" applyFill="1" applyBorder="1" applyAlignment="1">
      <alignment horizontal="center" vertical="center" wrapText="1"/>
    </xf>
    <xf numFmtId="3" fontId="51" fillId="0" borderId="56" xfId="0" applyNumberFormat="1" applyFont="1" applyFill="1" applyBorder="1" applyAlignment="1">
      <alignment horizontal="center" vertical="center" wrapText="1"/>
    </xf>
    <xf numFmtId="3" fontId="51" fillId="0" borderId="52" xfId="0" applyNumberFormat="1" applyFont="1" applyFill="1" applyBorder="1" applyAlignment="1">
      <alignment horizontal="center" vertical="center" wrapText="1"/>
    </xf>
    <xf numFmtId="4" fontId="42" fillId="0" borderId="49" xfId="0" applyNumberFormat="1" applyFont="1" applyFill="1" applyBorder="1" applyAlignment="1">
      <alignment horizontal="center" vertical="center" wrapText="1"/>
    </xf>
    <xf numFmtId="3" fontId="42" fillId="0" borderId="35" xfId="0" applyNumberFormat="1" applyFont="1" applyFill="1" applyBorder="1" applyAlignment="1">
      <alignment horizontal="center" vertical="center"/>
    </xf>
    <xf numFmtId="3" fontId="42" fillId="0" borderId="39" xfId="0" applyNumberFormat="1" applyFont="1" applyFill="1" applyBorder="1" applyAlignment="1">
      <alignment horizontal="center" vertical="center"/>
    </xf>
    <xf numFmtId="3" fontId="42" fillId="0" borderId="50" xfId="0" applyNumberFormat="1" applyFont="1" applyFill="1" applyBorder="1" applyAlignment="1">
      <alignment horizontal="center" vertical="center"/>
    </xf>
    <xf numFmtId="3" fontId="42" fillId="0" borderId="7" xfId="0" applyNumberFormat="1" applyFont="1" applyFill="1" applyBorder="1" applyAlignment="1">
      <alignment horizontal="center" vertical="center"/>
    </xf>
    <xf numFmtId="3" fontId="42" fillId="0" borderId="21" xfId="0" applyNumberFormat="1" applyFont="1" applyFill="1" applyBorder="1" applyAlignment="1">
      <alignment horizontal="center" vertical="center"/>
    </xf>
    <xf numFmtId="3" fontId="42" fillId="0" borderId="49" xfId="0" applyNumberFormat="1" applyFont="1" applyFill="1" applyBorder="1" applyAlignment="1">
      <alignment horizontal="center" vertical="center"/>
    </xf>
    <xf numFmtId="3" fontId="42" fillId="0" borderId="54" xfId="0" applyNumberFormat="1" applyFont="1" applyFill="1" applyBorder="1" applyAlignment="1">
      <alignment horizontal="center" vertical="center"/>
    </xf>
    <xf numFmtId="4" fontId="51" fillId="0" borderId="22" xfId="0" applyNumberFormat="1" applyFont="1" applyFill="1" applyBorder="1" applyAlignment="1">
      <alignment horizontal="center" vertical="center" wrapText="1"/>
    </xf>
    <xf numFmtId="4" fontId="51" fillId="0" borderId="23" xfId="0" applyNumberFormat="1" applyFont="1" applyFill="1" applyBorder="1" applyAlignment="1">
      <alignment horizontal="center" vertical="center" wrapText="1"/>
    </xf>
    <xf numFmtId="4" fontId="42" fillId="0" borderId="5" xfId="0" applyNumberFormat="1" applyFont="1" applyFill="1" applyBorder="1" applyAlignment="1">
      <alignment horizontal="center" vertical="center"/>
    </xf>
    <xf numFmtId="3" fontId="42" fillId="0" borderId="43" xfId="0" applyNumberFormat="1" applyFont="1" applyFill="1" applyBorder="1" applyAlignment="1">
      <alignment horizontal="center" vertical="center"/>
    </xf>
    <xf numFmtId="4" fontId="42" fillId="0" borderId="26" xfId="0" applyNumberFormat="1" applyFont="1" applyFill="1" applyBorder="1" applyAlignment="1">
      <alignment horizontal="center" vertical="center"/>
    </xf>
    <xf numFmtId="3" fontId="42" fillId="0" borderId="27" xfId="0" applyNumberFormat="1" applyFont="1" applyFill="1" applyBorder="1" applyAlignment="1">
      <alignment horizontal="center" vertical="center"/>
    </xf>
    <xf numFmtId="4" fontId="40" fillId="0" borderId="0" xfId="0" applyNumberFormat="1" applyFont="1" applyFill="1" applyBorder="1" applyAlignment="1">
      <alignment horizontal="center"/>
    </xf>
    <xf numFmtId="4" fontId="51" fillId="0" borderId="30" xfId="0" applyNumberFormat="1" applyFont="1" applyFill="1" applyBorder="1" applyAlignment="1">
      <alignment horizontal="center" vertical="center" wrapText="1"/>
    </xf>
    <xf numFmtId="4" fontId="51" fillId="0" borderId="31" xfId="0" applyNumberFormat="1" applyFont="1" applyFill="1" applyBorder="1" applyAlignment="1">
      <alignment horizontal="left" vertical="top" wrapText="1"/>
    </xf>
    <xf numFmtId="49" fontId="48" fillId="0" borderId="31" xfId="0" applyNumberFormat="1" applyFont="1" applyFill="1" applyBorder="1" applyAlignment="1">
      <alignment horizontal="left" vertical="center" wrapText="1"/>
    </xf>
    <xf numFmtId="4" fontId="51" fillId="0" borderId="56" xfId="0" applyNumberFormat="1" applyFont="1" applyFill="1" applyBorder="1" applyAlignment="1">
      <alignment horizontal="center" vertical="center" wrapText="1"/>
    </xf>
    <xf numFmtId="4" fontId="51" fillId="0" borderId="33" xfId="0" applyNumberFormat="1" applyFont="1" applyFill="1" applyBorder="1" applyAlignment="1">
      <alignment horizontal="center" vertical="center" wrapText="1"/>
    </xf>
    <xf numFmtId="3" fontId="51" fillId="0" borderId="34" xfId="0" applyNumberFormat="1" applyFont="1" applyFill="1" applyBorder="1" applyAlignment="1">
      <alignment horizontal="center" vertical="center" wrapText="1"/>
    </xf>
    <xf numFmtId="0" fontId="42" fillId="0" borderId="36" xfId="0" applyFont="1" applyFill="1" applyBorder="1" applyAlignment="1">
      <alignment horizontal="left" vertical="center" wrapText="1"/>
    </xf>
    <xf numFmtId="4" fontId="42" fillId="0" borderId="48" xfId="0" applyNumberFormat="1" applyFont="1" applyFill="1" applyBorder="1" applyAlignment="1">
      <alignment horizontal="center" vertical="center"/>
    </xf>
    <xf numFmtId="3" fontId="42" fillId="0" borderId="47" xfId="0" applyNumberFormat="1" applyFont="1" applyFill="1" applyBorder="1" applyAlignment="1">
      <alignment horizontal="center" vertical="center"/>
    </xf>
    <xf numFmtId="4" fontId="51" fillId="0" borderId="46" xfId="0" applyNumberFormat="1" applyFont="1" applyFill="1" applyBorder="1" applyAlignment="1">
      <alignment horizontal="center" vertical="center" wrapText="1"/>
    </xf>
    <xf numFmtId="0" fontId="51" fillId="0" borderId="47" xfId="0" applyFont="1" applyFill="1" applyBorder="1" applyAlignment="1">
      <alignment horizontal="center" vertical="center" wrapText="1"/>
    </xf>
    <xf numFmtId="4" fontId="51" fillId="0" borderId="49" xfId="0" applyNumberFormat="1" applyFont="1" applyFill="1" applyBorder="1" applyAlignment="1">
      <alignment horizontal="center" vertical="center" wrapText="1"/>
    </xf>
    <xf numFmtId="0" fontId="51" fillId="0" borderId="7" xfId="0" applyFont="1" applyFill="1" applyBorder="1" applyAlignment="1">
      <alignment vertical="top" wrapText="1"/>
    </xf>
    <xf numFmtId="0" fontId="48" fillId="0" borderId="50" xfId="0" applyFont="1" applyFill="1" applyBorder="1" applyAlignment="1">
      <alignment vertical="center" wrapText="1"/>
    </xf>
    <xf numFmtId="0" fontId="51" fillId="0" borderId="52" xfId="0" applyFont="1" applyFill="1" applyBorder="1" applyAlignment="1">
      <alignment horizontal="center" vertical="center" wrapText="1"/>
    </xf>
    <xf numFmtId="4" fontId="41" fillId="0" borderId="0" xfId="0" applyNumberFormat="1" applyFont="1" applyFill="1" applyBorder="1" applyAlignment="1">
      <alignment horizontal="center" vertical="center" wrapText="1"/>
    </xf>
    <xf numFmtId="4" fontId="51" fillId="0" borderId="54" xfId="0" applyNumberFormat="1" applyFont="1" applyFill="1" applyBorder="1" applyAlignment="1">
      <alignment horizontal="center" vertical="center"/>
    </xf>
    <xf numFmtId="4" fontId="51" fillId="0" borderId="51" xfId="0" applyNumberFormat="1" applyFont="1" applyFill="1" applyBorder="1" applyAlignment="1">
      <alignment horizontal="center" vertical="center"/>
    </xf>
    <xf numFmtId="4" fontId="51" fillId="0" borderId="56" xfId="0" applyNumberFormat="1" applyFont="1" applyFill="1" applyBorder="1" applyAlignment="1">
      <alignment horizontal="center" vertical="center"/>
    </xf>
    <xf numFmtId="3" fontId="51" fillId="0" borderId="56" xfId="0" applyNumberFormat="1" applyFont="1" applyFill="1" applyBorder="1" applyAlignment="1">
      <alignment horizontal="center" vertical="center"/>
    </xf>
    <xf numFmtId="4" fontId="51" fillId="0" borderId="52" xfId="0" applyNumberFormat="1" applyFont="1" applyFill="1" applyBorder="1" applyAlignment="1">
      <alignment horizontal="center" vertical="center"/>
    </xf>
    <xf numFmtId="4" fontId="51" fillId="0" borderId="50" xfId="0" applyNumberFormat="1" applyFont="1" applyFill="1" applyBorder="1" applyAlignment="1">
      <alignment horizontal="center" vertical="center"/>
    </xf>
    <xf numFmtId="4" fontId="42" fillId="0" borderId="46" xfId="0" applyNumberFormat="1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left" vertical="center" wrapText="1"/>
    </xf>
    <xf numFmtId="4" fontId="42" fillId="0" borderId="68" xfId="0" applyNumberFormat="1" applyFont="1" applyFill="1" applyBorder="1" applyAlignment="1">
      <alignment horizontal="center" vertical="center" wrapText="1"/>
    </xf>
    <xf numFmtId="4" fontId="42" fillId="0" borderId="50" xfId="0" applyNumberFormat="1" applyFont="1" applyFill="1" applyBorder="1" applyAlignment="1">
      <alignment horizontal="center" vertical="center"/>
    </xf>
    <xf numFmtId="4" fontId="42" fillId="0" borderId="7" xfId="0" applyNumberFormat="1" applyFont="1" applyFill="1" applyBorder="1" applyAlignment="1">
      <alignment horizontal="center" vertical="center"/>
    </xf>
    <xf numFmtId="4" fontId="42" fillId="0" borderId="21" xfId="0" applyNumberFormat="1" applyFont="1" applyFill="1" applyBorder="1" applyAlignment="1">
      <alignment horizontal="center" vertical="center"/>
    </xf>
    <xf numFmtId="0" fontId="41" fillId="0" borderId="24" xfId="0" applyFont="1" applyFill="1" applyBorder="1" applyAlignment="1">
      <alignment vertical="center" wrapText="1"/>
    </xf>
    <xf numFmtId="0" fontId="51" fillId="0" borderId="23" xfId="0" applyFont="1" applyFill="1" applyBorder="1" applyAlignment="1">
      <alignment horizontal="center" vertical="center" wrapText="1"/>
    </xf>
    <xf numFmtId="4" fontId="44" fillId="0" borderId="0" xfId="0" applyNumberFormat="1" applyFont="1" applyFill="1" applyBorder="1" applyAlignment="1">
      <alignment horizontal="center"/>
    </xf>
    <xf numFmtId="0" fontId="42" fillId="0" borderId="67" xfId="0" applyFont="1" applyFill="1" applyBorder="1" applyAlignment="1">
      <alignment horizontal="left" vertical="center" wrapText="1"/>
    </xf>
    <xf numFmtId="4" fontId="42" fillId="0" borderId="69" xfId="0" applyNumberFormat="1" applyFont="1" applyFill="1" applyBorder="1" applyAlignment="1">
      <alignment horizontal="center" vertical="center" wrapText="1"/>
    </xf>
    <xf numFmtId="3" fontId="42" fillId="0" borderId="51" xfId="0" applyNumberFormat="1" applyFont="1" applyFill="1" applyBorder="1" applyAlignment="1">
      <alignment horizontal="center" vertical="center"/>
    </xf>
    <xf numFmtId="3" fontId="42" fillId="0" borderId="56" xfId="0" applyNumberFormat="1" applyFont="1" applyFill="1" applyBorder="1" applyAlignment="1">
      <alignment horizontal="center" vertical="center"/>
    </xf>
    <xf numFmtId="3" fontId="42" fillId="0" borderId="67" xfId="0" applyNumberFormat="1" applyFont="1" applyFill="1" applyBorder="1" applyAlignment="1">
      <alignment horizontal="center" vertical="center"/>
    </xf>
    <xf numFmtId="3" fontId="42" fillId="0" borderId="52" xfId="0" applyNumberFormat="1" applyFont="1" applyFill="1" applyBorder="1" applyAlignment="1">
      <alignment horizontal="center" vertical="center"/>
    </xf>
    <xf numFmtId="0" fontId="42" fillId="0" borderId="57" xfId="0" applyFont="1" applyFill="1" applyBorder="1" applyAlignment="1">
      <alignment vertical="center" wrapText="1"/>
    </xf>
    <xf numFmtId="0" fontId="42" fillId="0" borderId="38" xfId="0" applyFont="1" applyFill="1" applyBorder="1" applyAlignment="1">
      <alignment vertical="center" wrapText="1"/>
    </xf>
    <xf numFmtId="4" fontId="42" fillId="0" borderId="38" xfId="0" applyNumberFormat="1" applyFont="1" applyFill="1" applyBorder="1" applyAlignment="1">
      <alignment horizontal="center" vertical="center"/>
    </xf>
    <xf numFmtId="169" fontId="52" fillId="0" borderId="0" xfId="0" applyNumberFormat="1" applyFont="1" applyFill="1" applyBorder="1" applyAlignment="1">
      <alignment horizontal="center"/>
    </xf>
    <xf numFmtId="0" fontId="53" fillId="0" borderId="49" xfId="0" applyFont="1" applyFill="1" applyBorder="1" applyAlignment="1">
      <alignment horizontal="center" vertical="center" wrapText="1"/>
    </xf>
    <xf numFmtId="0" fontId="53" fillId="0" borderId="7" xfId="0" applyFont="1" applyFill="1" applyBorder="1" applyAlignment="1">
      <alignment horizontal="center" vertical="center" wrapText="1"/>
    </xf>
    <xf numFmtId="0" fontId="53" fillId="0" borderId="54" xfId="0" applyFont="1" applyFill="1" applyBorder="1" applyAlignment="1">
      <alignment horizontal="center" vertical="center" wrapText="1"/>
    </xf>
    <xf numFmtId="4" fontId="47" fillId="0" borderId="0" xfId="0" applyNumberFormat="1" applyFont="1" applyFill="1" applyBorder="1" applyAlignment="1">
      <alignment horizontal="center"/>
    </xf>
    <xf numFmtId="0" fontId="41" fillId="0" borderId="55" xfId="0" applyFont="1" applyFill="1" applyBorder="1" applyAlignment="1">
      <alignment vertical="center" wrapText="1"/>
    </xf>
    <xf numFmtId="4" fontId="51" fillId="0" borderId="66" xfId="0" applyNumberFormat="1" applyFont="1" applyFill="1" applyBorder="1" applyAlignment="1">
      <alignment horizontal="center" vertical="center" wrapText="1"/>
    </xf>
    <xf numFmtId="4" fontId="41" fillId="0" borderId="55" xfId="0" applyNumberFormat="1" applyFont="1" applyFill="1" applyBorder="1" applyAlignment="1">
      <alignment vertical="center" wrapText="1"/>
    </xf>
    <xf numFmtId="4" fontId="42" fillId="0" borderId="24" xfId="0" applyNumberFormat="1" applyFont="1" applyFill="1" applyBorder="1" applyAlignment="1">
      <alignment horizontal="center" vertical="center" wrapText="1"/>
    </xf>
    <xf numFmtId="4" fontId="42" fillId="0" borderId="27" xfId="0" applyNumberFormat="1" applyFont="1" applyFill="1" applyBorder="1" applyAlignment="1">
      <alignment horizontal="center" vertical="center" wrapText="1"/>
    </xf>
    <xf numFmtId="3" fontId="42" fillId="0" borderId="22" xfId="0" applyNumberFormat="1" applyFont="1" applyFill="1" applyBorder="1" applyAlignment="1">
      <alignment horizontal="center" vertical="center" wrapText="1"/>
    </xf>
    <xf numFmtId="3" fontId="42" fillId="0" borderId="26" xfId="0" applyNumberFormat="1" applyFont="1" applyFill="1" applyBorder="1" applyAlignment="1">
      <alignment horizontal="center" vertical="center" wrapText="1"/>
    </xf>
    <xf numFmtId="3" fontId="42" fillId="0" borderId="27" xfId="0" applyNumberFormat="1" applyFont="1" applyFill="1" applyBorder="1" applyAlignment="1">
      <alignment horizontal="center" vertical="center" wrapText="1"/>
    </xf>
    <xf numFmtId="49" fontId="48" fillId="0" borderId="1" xfId="0" applyNumberFormat="1" applyFont="1" applyFill="1" applyBorder="1" applyAlignment="1">
      <alignment horizontal="center" vertical="center" wrapText="1"/>
    </xf>
    <xf numFmtId="4" fontId="51" fillId="0" borderId="43" xfId="0" applyNumberFormat="1" applyFont="1" applyFill="1" applyBorder="1" applyAlignment="1">
      <alignment horizontal="center" vertical="center" wrapText="1"/>
    </xf>
    <xf numFmtId="4" fontId="48" fillId="0" borderId="3" xfId="0" applyNumberFormat="1" applyFont="1" applyFill="1" applyBorder="1" applyAlignment="1">
      <alignment horizontal="center" vertical="center" wrapText="1"/>
    </xf>
    <xf numFmtId="3" fontId="51" fillId="0" borderId="42" xfId="0" applyNumberFormat="1" applyFont="1" applyFill="1" applyBorder="1" applyAlignment="1">
      <alignment horizontal="center" vertical="center" wrapText="1"/>
    </xf>
    <xf numFmtId="4" fontId="39" fillId="0" borderId="0" xfId="0" applyNumberFormat="1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 vertical="center" wrapText="1"/>
    </xf>
    <xf numFmtId="49" fontId="48" fillId="0" borderId="31" xfId="0" applyNumberFormat="1" applyFont="1" applyFill="1" applyBorder="1" applyAlignment="1">
      <alignment horizontal="center" vertical="center" wrapText="1"/>
    </xf>
    <xf numFmtId="4" fontId="48" fillId="0" borderId="65" xfId="0" applyNumberFormat="1" applyFont="1" applyFill="1" applyBorder="1" applyAlignment="1">
      <alignment horizontal="center" vertical="center" wrapText="1"/>
    </xf>
    <xf numFmtId="4" fontId="51" fillId="0" borderId="41" xfId="0" applyNumberFormat="1" applyFont="1" applyFill="1" applyBorder="1" applyAlignment="1">
      <alignment horizontal="center" vertical="center" wrapText="1"/>
    </xf>
    <xf numFmtId="3" fontId="51" fillId="0" borderId="30" xfId="0" applyNumberFormat="1" applyFont="1" applyFill="1" applyBorder="1" applyAlignment="1">
      <alignment horizontal="center" vertical="center" wrapText="1"/>
    </xf>
    <xf numFmtId="3" fontId="51" fillId="0" borderId="33" xfId="0" applyNumberFormat="1" applyFont="1" applyFill="1" applyBorder="1" applyAlignment="1">
      <alignment horizontal="center" vertical="center"/>
    </xf>
    <xf numFmtId="0" fontId="42" fillId="0" borderId="70" xfId="0" applyFont="1" applyFill="1" applyBorder="1" applyAlignment="1">
      <alignment vertical="center" wrapText="1"/>
    </xf>
    <xf numFmtId="0" fontId="42" fillId="0" borderId="69" xfId="0" applyFont="1" applyFill="1" applyBorder="1" applyAlignment="1">
      <alignment vertical="center" wrapText="1"/>
    </xf>
    <xf numFmtId="0" fontId="42" fillId="0" borderId="53" xfId="0" applyFont="1" applyFill="1" applyBorder="1" applyAlignment="1">
      <alignment vertical="center" wrapText="1"/>
    </xf>
    <xf numFmtId="3" fontId="42" fillId="0" borderId="37" xfId="0" applyNumberFormat="1" applyFont="1" applyFill="1" applyBorder="1" applyAlignment="1">
      <alignment horizontal="center" vertical="center"/>
    </xf>
    <xf numFmtId="3" fontId="42" fillId="0" borderId="38" xfId="0" applyNumberFormat="1" applyFont="1" applyFill="1" applyBorder="1" applyAlignment="1">
      <alignment horizontal="center" vertical="center"/>
    </xf>
    <xf numFmtId="3" fontId="42" fillId="0" borderId="39" xfId="2" applyNumberFormat="1" applyFont="1" applyFill="1" applyBorder="1" applyAlignment="1">
      <alignment horizontal="center" vertical="center" wrapText="1"/>
    </xf>
    <xf numFmtId="49" fontId="52" fillId="0" borderId="1" xfId="0" applyNumberFormat="1" applyFont="1" applyFill="1" applyBorder="1" applyAlignment="1" applyProtection="1">
      <alignment horizontal="left" vertical="top" wrapText="1"/>
    </xf>
    <xf numFmtId="4" fontId="51" fillId="0" borderId="54" xfId="0" applyNumberFormat="1" applyFont="1" applyFill="1" applyBorder="1" applyAlignment="1">
      <alignment horizontal="center" vertical="center" wrapText="1"/>
    </xf>
    <xf numFmtId="170" fontId="52" fillId="0" borderId="1" xfId="0" applyNumberFormat="1" applyFont="1" applyFill="1" applyBorder="1" applyAlignment="1" applyProtection="1">
      <alignment horizontal="left" vertical="top" wrapText="1"/>
    </xf>
    <xf numFmtId="49" fontId="52" fillId="0" borderId="31" xfId="0" applyNumberFormat="1" applyFont="1" applyFill="1" applyBorder="1" applyAlignment="1" applyProtection="1">
      <alignment horizontal="left" vertical="top" wrapText="1"/>
    </xf>
    <xf numFmtId="4" fontId="51" fillId="0" borderId="67" xfId="0" applyNumberFormat="1" applyFont="1" applyFill="1" applyBorder="1" applyAlignment="1">
      <alignment horizontal="center" vertical="center" wrapText="1"/>
    </xf>
    <xf numFmtId="4" fontId="51" fillId="0" borderId="7" xfId="0" applyNumberFormat="1" applyFont="1" applyFill="1" applyBorder="1" applyAlignment="1">
      <alignment horizontal="center" vertical="center" wrapText="1"/>
    </xf>
    <xf numFmtId="3" fontId="51" fillId="0" borderId="7" xfId="0" applyNumberFormat="1" applyFont="1" applyFill="1" applyBorder="1" applyAlignment="1">
      <alignment horizontal="center" vertical="center" wrapText="1"/>
    </xf>
    <xf numFmtId="4" fontId="51" fillId="0" borderId="54" xfId="0" applyNumberFormat="1" applyFont="1" applyFill="1" applyBorder="1" applyAlignment="1">
      <alignment horizontal="center" vertical="center" wrapText="1"/>
    </xf>
    <xf numFmtId="3" fontId="51" fillId="0" borderId="50" xfId="0" applyNumberFormat="1" applyFont="1" applyFill="1" applyBorder="1" applyAlignment="1">
      <alignment horizontal="center" vertical="center" wrapText="1"/>
    </xf>
    <xf numFmtId="3" fontId="51" fillId="0" borderId="21" xfId="0" applyNumberFormat="1" applyFont="1" applyFill="1" applyBorder="1" applyAlignment="1">
      <alignment horizontal="center" vertical="center" wrapText="1"/>
    </xf>
    <xf numFmtId="3" fontId="51" fillId="0" borderId="49" xfId="0" applyNumberFormat="1" applyFont="1" applyFill="1" applyBorder="1" applyAlignment="1">
      <alignment horizontal="center" vertical="center" wrapText="1"/>
    </xf>
    <xf numFmtId="3" fontId="51" fillId="0" borderId="54" xfId="0" applyNumberFormat="1" applyFont="1" applyFill="1" applyBorder="1" applyAlignment="1">
      <alignment horizontal="center" vertical="center" wrapText="1"/>
    </xf>
    <xf numFmtId="0" fontId="39" fillId="0" borderId="70" xfId="0" applyFont="1" applyFill="1" applyBorder="1" applyAlignment="1">
      <alignment horizontal="center"/>
    </xf>
    <xf numFmtId="0" fontId="42" fillId="0" borderId="71" xfId="0" applyFont="1" applyFill="1" applyBorder="1" applyAlignment="1">
      <alignment vertical="center" wrapText="1"/>
    </xf>
    <xf numFmtId="4" fontId="41" fillId="0" borderId="58" xfId="0" applyNumberFormat="1" applyFont="1" applyFill="1" applyBorder="1" applyAlignment="1">
      <alignment horizontal="center" vertical="center" wrapText="1"/>
    </xf>
    <xf numFmtId="4" fontId="51" fillId="0" borderId="7" xfId="0" applyNumberFormat="1" applyFont="1" applyFill="1" applyBorder="1" applyAlignment="1">
      <alignment horizontal="center" vertical="center" wrapText="1"/>
    </xf>
    <xf numFmtId="4" fontId="51" fillId="0" borderId="6" xfId="0" applyNumberFormat="1" applyFont="1" applyFill="1" applyBorder="1" applyAlignment="1">
      <alignment horizontal="center" vertical="center" wrapText="1"/>
    </xf>
    <xf numFmtId="4" fontId="51" fillId="0" borderId="6" xfId="0" applyNumberFormat="1" applyFont="1" applyFill="1" applyBorder="1" applyAlignment="1">
      <alignment horizontal="center" vertical="center"/>
    </xf>
    <xf numFmtId="4" fontId="51" fillId="0" borderId="51" xfId="0" applyNumberFormat="1" applyFont="1" applyFill="1" applyBorder="1" applyAlignment="1">
      <alignment horizontal="center" vertical="center" wrapText="1"/>
    </xf>
    <xf numFmtId="49" fontId="55" fillId="0" borderId="33" xfId="0" applyNumberFormat="1" applyFont="1" applyFill="1" applyBorder="1" applyAlignment="1">
      <alignment horizontal="center" vertical="center" wrapText="1"/>
    </xf>
    <xf numFmtId="4" fontId="55" fillId="0" borderId="34" xfId="0" applyNumberFormat="1" applyFont="1" applyFill="1" applyBorder="1" applyAlignment="1">
      <alignment horizontal="center" vertical="center" wrapText="1"/>
    </xf>
    <xf numFmtId="3" fontId="54" fillId="0" borderId="30" xfId="0" applyNumberFormat="1" applyFont="1" applyFill="1" applyBorder="1" applyAlignment="1">
      <alignment horizontal="center" vertical="center"/>
    </xf>
    <xf numFmtId="3" fontId="54" fillId="0" borderId="31" xfId="0" applyNumberFormat="1" applyFont="1" applyFill="1" applyBorder="1" applyAlignment="1">
      <alignment horizontal="center" vertical="center" wrapText="1"/>
    </xf>
    <xf numFmtId="3" fontId="54" fillId="0" borderId="32" xfId="0" applyNumberFormat="1" applyFont="1" applyFill="1" applyBorder="1" applyAlignment="1">
      <alignment horizontal="center" vertical="center"/>
    </xf>
    <xf numFmtId="3" fontId="54" fillId="0" borderId="33" xfId="0" applyNumberFormat="1" applyFont="1" applyFill="1" applyBorder="1" applyAlignment="1">
      <alignment horizontal="center" vertical="center" wrapText="1"/>
    </xf>
    <xf numFmtId="3" fontId="54" fillId="0" borderId="34" xfId="0" applyNumberFormat="1" applyFont="1" applyFill="1" applyBorder="1" applyAlignment="1">
      <alignment horizontal="center" vertical="center"/>
    </xf>
    <xf numFmtId="3" fontId="54" fillId="0" borderId="32" xfId="0" applyNumberFormat="1" applyFont="1" applyFill="1" applyBorder="1" applyAlignment="1">
      <alignment horizontal="center" vertical="center" wrapText="1"/>
    </xf>
    <xf numFmtId="3" fontId="54" fillId="0" borderId="33" xfId="0" applyNumberFormat="1" applyFont="1" applyFill="1" applyBorder="1" applyAlignment="1">
      <alignment horizontal="center" vertical="center"/>
    </xf>
    <xf numFmtId="3" fontId="54" fillId="0" borderId="31" xfId="0" applyNumberFormat="1" applyFont="1" applyFill="1" applyBorder="1" applyAlignment="1">
      <alignment horizontal="center" vertical="center"/>
    </xf>
    <xf numFmtId="0" fontId="55" fillId="0" borderId="0" xfId="0" applyFont="1" applyFill="1" applyBorder="1" applyAlignment="1">
      <alignment horizontal="left"/>
    </xf>
    <xf numFmtId="0" fontId="55" fillId="0" borderId="0" xfId="0" applyFont="1" applyFill="1" applyBorder="1" applyAlignment="1">
      <alignment horizontal="center"/>
    </xf>
    <xf numFmtId="0" fontId="55" fillId="0" borderId="0" xfId="0" applyFont="1" applyFill="1" applyAlignment="1">
      <alignment horizontal="center"/>
    </xf>
    <xf numFmtId="4" fontId="51" fillId="0" borderId="46" xfId="0" applyNumberFormat="1" applyFont="1" applyFill="1" applyBorder="1" applyAlignment="1">
      <alignment horizontal="center" vertical="center" wrapText="1"/>
    </xf>
    <xf numFmtId="0" fontId="51" fillId="0" borderId="23" xfId="0" applyFont="1" applyFill="1" applyBorder="1" applyAlignment="1">
      <alignment vertical="top" wrapText="1"/>
    </xf>
    <xf numFmtId="0" fontId="51" fillId="0" borderId="68" xfId="0" applyFont="1" applyFill="1" applyBorder="1" applyAlignment="1">
      <alignment vertical="center" wrapText="1"/>
    </xf>
    <xf numFmtId="0" fontId="51" fillId="0" borderId="48" xfId="0" applyFont="1" applyFill="1" applyBorder="1" applyAlignment="1">
      <alignment vertical="center" wrapText="1"/>
    </xf>
    <xf numFmtId="4" fontId="51" fillId="0" borderId="47" xfId="0" applyNumberFormat="1" applyFont="1" applyFill="1" applyBorder="1" applyAlignment="1">
      <alignment horizontal="center" vertical="center" wrapText="1"/>
    </xf>
    <xf numFmtId="4" fontId="51" fillId="0" borderId="46" xfId="0" applyNumberFormat="1" applyFont="1" applyFill="1" applyBorder="1" applyAlignment="1">
      <alignment horizontal="center" vertical="center"/>
    </xf>
    <xf numFmtId="4" fontId="51" fillId="0" borderId="23" xfId="0" applyNumberFormat="1" applyFont="1" applyFill="1" applyBorder="1" applyAlignment="1">
      <alignment horizontal="center" vertical="center"/>
    </xf>
    <xf numFmtId="3" fontId="51" fillId="0" borderId="23" xfId="0" applyNumberFormat="1" applyFont="1" applyFill="1" applyBorder="1" applyAlignment="1">
      <alignment horizontal="center" vertical="center"/>
    </xf>
    <xf numFmtId="4" fontId="51" fillId="0" borderId="66" xfId="0" applyNumberFormat="1" applyFont="1" applyFill="1" applyBorder="1" applyAlignment="1">
      <alignment horizontal="center" vertical="center"/>
    </xf>
    <xf numFmtId="4" fontId="51" fillId="0" borderId="48" xfId="0" applyNumberFormat="1" applyFont="1" applyFill="1" applyBorder="1" applyAlignment="1">
      <alignment horizontal="center" vertical="center"/>
    </xf>
    <xf numFmtId="4" fontId="51" fillId="0" borderId="47" xfId="0" applyNumberFormat="1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0" fontId="41" fillId="0" borderId="55" xfId="0" applyFont="1" applyFill="1" applyBorder="1" applyAlignment="1">
      <alignment vertical="top" wrapText="1"/>
    </xf>
    <xf numFmtId="4" fontId="41" fillId="0" borderId="0" xfId="0" applyNumberFormat="1" applyFont="1" applyFill="1" applyBorder="1" applyAlignment="1">
      <alignment horizontal="center" vertical="center"/>
    </xf>
    <xf numFmtId="4" fontId="51" fillId="0" borderId="4" xfId="0" applyNumberFormat="1" applyFont="1" applyFill="1" applyBorder="1" applyAlignment="1">
      <alignment horizontal="left" vertical="top" wrapText="1"/>
    </xf>
    <xf numFmtId="49" fontId="48" fillId="0" borderId="4" xfId="0" applyNumberFormat="1" applyFont="1" applyFill="1" applyBorder="1" applyAlignment="1">
      <alignment horizontal="center" vertical="center" wrapText="1"/>
    </xf>
    <xf numFmtId="3" fontId="51" fillId="0" borderId="8" xfId="0" applyNumberFormat="1" applyFont="1" applyFill="1" applyBorder="1" applyAlignment="1">
      <alignment horizontal="center" vertical="center"/>
    </xf>
    <xf numFmtId="3" fontId="51" fillId="0" borderId="9" xfId="0" applyNumberFormat="1" applyFont="1" applyFill="1" applyBorder="1" applyAlignment="1">
      <alignment horizontal="center" vertical="center"/>
    </xf>
    <xf numFmtId="3" fontId="39" fillId="0" borderId="0" xfId="0" applyNumberFormat="1" applyFont="1" applyFill="1" applyBorder="1" applyAlignment="1">
      <alignment horizontal="center"/>
    </xf>
    <xf numFmtId="4" fontId="51" fillId="0" borderId="35" xfId="0" applyNumberFormat="1" applyFont="1" applyFill="1" applyBorder="1" applyAlignment="1">
      <alignment horizontal="center" vertical="center" wrapText="1"/>
    </xf>
    <xf numFmtId="0" fontId="51" fillId="0" borderId="36" xfId="0" applyFont="1" applyFill="1" applyBorder="1" applyAlignment="1">
      <alignment horizontal="left" vertical="center" wrapText="1"/>
    </xf>
    <xf numFmtId="0" fontId="51" fillId="0" borderId="39" xfId="0" applyFont="1" applyFill="1" applyBorder="1" applyAlignment="1">
      <alignment horizontal="left" vertical="center" wrapText="1"/>
    </xf>
    <xf numFmtId="4" fontId="51" fillId="0" borderId="58" xfId="0" applyNumberFormat="1" applyFont="1" applyFill="1" applyBorder="1" applyAlignment="1">
      <alignment horizontal="center" vertical="center" wrapText="1"/>
    </xf>
    <xf numFmtId="4" fontId="51" fillId="0" borderId="35" xfId="0" applyNumberFormat="1" applyFont="1" applyFill="1" applyBorder="1" applyAlignment="1">
      <alignment horizontal="center" vertical="center"/>
    </xf>
    <xf numFmtId="3" fontId="51" fillId="0" borderId="36" xfId="0" applyNumberFormat="1" applyFont="1" applyFill="1" applyBorder="1" applyAlignment="1">
      <alignment horizontal="center" vertical="center"/>
    </xf>
    <xf numFmtId="4" fontId="51" fillId="0" borderId="39" xfId="0" applyNumberFormat="1" applyFont="1" applyFill="1" applyBorder="1" applyAlignment="1">
      <alignment horizontal="center" vertical="center"/>
    </xf>
    <xf numFmtId="3" fontId="51" fillId="0" borderId="37" xfId="0" applyNumberFormat="1" applyFont="1" applyFill="1" applyBorder="1" applyAlignment="1">
      <alignment horizontal="center" vertical="center"/>
    </xf>
    <xf numFmtId="3" fontId="51" fillId="0" borderId="38" xfId="0" applyNumberFormat="1" applyFont="1" applyFill="1" applyBorder="1" applyAlignment="1">
      <alignment horizontal="center" vertical="center"/>
    </xf>
    <xf numFmtId="3" fontId="51" fillId="0" borderId="35" xfId="0" applyNumberFormat="1" applyFont="1" applyFill="1" applyBorder="1" applyAlignment="1">
      <alignment horizontal="center" vertical="center"/>
    </xf>
    <xf numFmtId="3" fontId="51" fillId="0" borderId="39" xfId="0" applyNumberFormat="1" applyFont="1" applyFill="1" applyBorder="1" applyAlignment="1">
      <alignment horizontal="center" vertical="center"/>
    </xf>
    <xf numFmtId="0" fontId="42" fillId="0" borderId="59" xfId="0" applyFont="1" applyFill="1" applyBorder="1" applyAlignment="1">
      <alignment vertical="center" wrapText="1"/>
    </xf>
    <xf numFmtId="4" fontId="42" fillId="0" borderId="51" xfId="0" applyNumberFormat="1" applyFont="1" applyFill="1" applyBorder="1" applyAlignment="1">
      <alignment horizontal="center" vertical="center"/>
    </xf>
    <xf numFmtId="4" fontId="42" fillId="0" borderId="56" xfId="0" applyNumberFormat="1" applyFont="1" applyFill="1" applyBorder="1" applyAlignment="1">
      <alignment horizontal="center" vertical="center"/>
    </xf>
    <xf numFmtId="4" fontId="42" fillId="0" borderId="67" xfId="0" applyNumberFormat="1" applyFont="1" applyFill="1" applyBorder="1" applyAlignment="1">
      <alignment horizontal="center" vertical="center"/>
    </xf>
    <xf numFmtId="4" fontId="42" fillId="0" borderId="53" xfId="0" applyNumberFormat="1" applyFont="1" applyFill="1" applyBorder="1" applyAlignment="1">
      <alignment horizontal="center" vertical="center"/>
    </xf>
    <xf numFmtId="4" fontId="42" fillId="0" borderId="52" xfId="0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0" fillId="0" borderId="0" xfId="0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4" fontId="51" fillId="0" borderId="33" xfId="0" applyNumberFormat="1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51" fillId="0" borderId="7" xfId="0" applyFont="1" applyFill="1" applyBorder="1" applyAlignment="1">
      <alignment horizontal="left" vertical="center" wrapText="1"/>
    </xf>
    <xf numFmtId="0" fontId="51" fillId="0" borderId="56" xfId="0" applyFont="1" applyFill="1" applyBorder="1" applyAlignment="1">
      <alignment horizontal="left" vertical="center" wrapText="1"/>
    </xf>
    <xf numFmtId="0" fontId="51" fillId="0" borderId="67" xfId="0" applyFont="1" applyFill="1" applyBorder="1" applyAlignment="1">
      <alignment horizontal="left" vertical="center" wrapText="1"/>
    </xf>
    <xf numFmtId="4" fontId="51" fillId="0" borderId="0" xfId="0" applyNumberFormat="1" applyFont="1" applyFill="1" applyBorder="1" applyAlignment="1">
      <alignment horizontal="center" vertical="center" wrapText="1"/>
    </xf>
    <xf numFmtId="4" fontId="51" fillId="0" borderId="67" xfId="0" applyNumberFormat="1" applyFont="1" applyFill="1" applyBorder="1" applyAlignment="1">
      <alignment horizontal="center" vertical="center"/>
    </xf>
    <xf numFmtId="0" fontId="42" fillId="0" borderId="27" xfId="0" applyFont="1" applyFill="1" applyBorder="1" applyAlignment="1">
      <alignment vertical="top" wrapText="1"/>
    </xf>
    <xf numFmtId="0" fontId="48" fillId="0" borderId="24" xfId="0" applyFont="1" applyFill="1" applyBorder="1" applyAlignment="1">
      <alignment vertical="top" wrapText="1"/>
    </xf>
    <xf numFmtId="0" fontId="51" fillId="0" borderId="25" xfId="0" applyFont="1" applyFill="1" applyBorder="1" applyAlignment="1">
      <alignment horizontal="center" vertical="top" wrapText="1"/>
    </xf>
    <xf numFmtId="4" fontId="48" fillId="0" borderId="55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48" fillId="0" borderId="1" xfId="0" applyFont="1" applyFill="1" applyBorder="1" applyAlignment="1">
      <alignment wrapText="1"/>
    </xf>
    <xf numFmtId="4" fontId="51" fillId="0" borderId="20" xfId="0" applyNumberFormat="1" applyFont="1" applyFill="1" applyBorder="1" applyAlignment="1">
      <alignment horizontal="center" vertical="center" wrapText="1"/>
    </xf>
    <xf numFmtId="0" fontId="42" fillId="0" borderId="52" xfId="0" applyFont="1" applyFill="1" applyBorder="1" applyAlignment="1">
      <alignment vertical="center" wrapText="1"/>
    </xf>
    <xf numFmtId="4" fontId="42" fillId="0" borderId="37" xfId="0" applyNumberFormat="1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center" vertical="center"/>
    </xf>
    <xf numFmtId="0" fontId="50" fillId="0" borderId="0" xfId="0" applyFont="1" applyFill="1" applyAlignment="1">
      <alignment horizontal="center" vertical="center"/>
    </xf>
    <xf numFmtId="4" fontId="42" fillId="0" borderId="51" xfId="0" applyNumberFormat="1" applyFont="1" applyFill="1" applyBorder="1" applyAlignment="1">
      <alignment horizontal="center" vertical="center" wrapText="1"/>
    </xf>
    <xf numFmtId="0" fontId="48" fillId="0" borderId="69" xfId="0" applyFont="1" applyFill="1" applyBorder="1" applyAlignment="1">
      <alignment vertical="center" wrapText="1"/>
    </xf>
    <xf numFmtId="4" fontId="51" fillId="0" borderId="34" xfId="0" applyNumberFormat="1" applyFont="1" applyFill="1" applyBorder="1" applyAlignment="1">
      <alignment horizontal="center" vertical="center" wrapText="1"/>
    </xf>
    <xf numFmtId="3" fontId="51" fillId="0" borderId="67" xfId="0" applyNumberFormat="1" applyFont="1" applyFill="1" applyBorder="1" applyAlignment="1">
      <alignment horizontal="center" vertical="center" wrapText="1"/>
    </xf>
    <xf numFmtId="4" fontId="41" fillId="0" borderId="38" xfId="0" applyNumberFormat="1" applyFont="1" applyFill="1" applyBorder="1" applyAlignment="1">
      <alignment horizontal="center" vertical="center" wrapText="1"/>
    </xf>
    <xf numFmtId="4" fontId="41" fillId="0" borderId="60" xfId="0" applyNumberFormat="1" applyFont="1" applyFill="1" applyBorder="1" applyAlignment="1">
      <alignment horizontal="center" vertical="center" wrapText="1"/>
    </xf>
    <xf numFmtId="4" fontId="41" fillId="0" borderId="0" xfId="0" applyNumberFormat="1" applyFont="1" applyFill="1" applyBorder="1" applyAlignment="1">
      <alignment horizontal="center" vertical="center" wrapText="1"/>
    </xf>
    <xf numFmtId="4" fontId="41" fillId="0" borderId="61" xfId="0" applyNumberFormat="1" applyFont="1" applyFill="1" applyBorder="1" applyAlignment="1">
      <alignment horizontal="center" vertical="center" wrapText="1"/>
    </xf>
    <xf numFmtId="4" fontId="42" fillId="0" borderId="57" xfId="0" applyNumberFormat="1" applyFont="1" applyFill="1" applyBorder="1" applyAlignment="1">
      <alignment horizontal="center" vertical="center" wrapText="1"/>
    </xf>
    <xf numFmtId="4" fontId="42" fillId="0" borderId="58" xfId="0" applyNumberFormat="1" applyFont="1" applyFill="1" applyBorder="1" applyAlignment="1">
      <alignment horizontal="center" vertical="center" wrapText="1"/>
    </xf>
    <xf numFmtId="4" fontId="42" fillId="0" borderId="59" xfId="0" applyNumberFormat="1" applyFont="1" applyFill="1" applyBorder="1" applyAlignment="1">
      <alignment horizontal="center" vertical="center" wrapText="1"/>
    </xf>
    <xf numFmtId="4" fontId="42" fillId="0" borderId="55" xfId="0" applyNumberFormat="1" applyFont="1" applyFill="1" applyBorder="1" applyAlignment="1">
      <alignment horizontal="center" vertical="center" wrapText="1"/>
    </xf>
    <xf numFmtId="4" fontId="51" fillId="0" borderId="36" xfId="0" applyNumberFormat="1" applyFont="1" applyFill="1" applyBorder="1" applyAlignment="1">
      <alignment horizontal="center" vertical="center"/>
    </xf>
    <xf numFmtId="4" fontId="42" fillId="0" borderId="60" xfId="0" applyNumberFormat="1" applyFont="1" applyFill="1" applyBorder="1" applyAlignment="1">
      <alignment horizontal="left" vertical="center" wrapText="1"/>
    </xf>
    <xf numFmtId="4" fontId="42" fillId="0" borderId="0" xfId="0" applyNumberFormat="1" applyFont="1" applyFill="1" applyBorder="1" applyAlignment="1">
      <alignment horizontal="left" vertical="center" wrapText="1"/>
    </xf>
    <xf numFmtId="4" fontId="42" fillId="0" borderId="10" xfId="0" applyNumberFormat="1" applyFont="1" applyFill="1" applyBorder="1" applyAlignment="1">
      <alignment horizontal="left" vertical="center" wrapText="1"/>
    </xf>
    <xf numFmtId="4" fontId="42" fillId="0" borderId="61" xfId="0" applyNumberFormat="1" applyFont="1" applyFill="1" applyBorder="1" applyAlignment="1">
      <alignment horizontal="left" vertical="center" wrapText="1"/>
    </xf>
    <xf numFmtId="0" fontId="42" fillId="0" borderId="62" xfId="0" applyFont="1" applyFill="1" applyBorder="1" applyAlignment="1">
      <alignment horizontal="center" vertical="center" wrapText="1"/>
    </xf>
    <xf numFmtId="0" fontId="42" fillId="0" borderId="55" xfId="0" applyFont="1" applyFill="1" applyBorder="1" applyAlignment="1">
      <alignment horizontal="center" vertical="center" wrapText="1"/>
    </xf>
    <xf numFmtId="4" fontId="42" fillId="0" borderId="55" xfId="0" applyNumberFormat="1" applyFont="1" applyFill="1" applyBorder="1" applyAlignment="1">
      <alignment horizontal="center" vertical="center"/>
    </xf>
    <xf numFmtId="4" fontId="42" fillId="0" borderId="0" xfId="0" applyNumberFormat="1" applyFont="1" applyFill="1" applyBorder="1" applyAlignment="1">
      <alignment horizontal="center" vertical="center"/>
    </xf>
    <xf numFmtId="0" fontId="42" fillId="0" borderId="63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0" fontId="42" fillId="0" borderId="6" xfId="0" applyFont="1" applyFill="1" applyBorder="1" applyAlignment="1">
      <alignment horizontal="center" vertical="center" wrapText="1"/>
    </xf>
    <xf numFmtId="4" fontId="42" fillId="0" borderId="29" xfId="0" applyNumberFormat="1" applyFont="1" applyFill="1" applyBorder="1" applyAlignment="1">
      <alignment horizontal="center" vertical="center" wrapText="1"/>
    </xf>
    <xf numFmtId="4" fontId="42" fillId="0" borderId="3" xfId="0" applyNumberFormat="1" applyFont="1" applyFill="1" applyBorder="1" applyAlignment="1">
      <alignment horizontal="center" vertical="center"/>
    </xf>
    <xf numFmtId="4" fontId="42" fillId="0" borderId="28" xfId="0" applyNumberFormat="1" applyFont="1" applyFill="1" applyBorder="1" applyAlignment="1">
      <alignment horizontal="center" vertical="center"/>
    </xf>
    <xf numFmtId="4" fontId="42" fillId="0" borderId="1" xfId="0" applyNumberFormat="1" applyFont="1" applyFill="1" applyBorder="1" applyAlignment="1">
      <alignment horizontal="center" vertical="center"/>
    </xf>
    <xf numFmtId="3" fontId="42" fillId="0" borderId="1" xfId="0" applyNumberFormat="1" applyFont="1" applyFill="1" applyBorder="1" applyAlignment="1">
      <alignment horizontal="center" vertical="center"/>
    </xf>
    <xf numFmtId="4" fontId="42" fillId="0" borderId="29" xfId="0" applyNumberFormat="1" applyFont="1" applyFill="1" applyBorder="1" applyAlignment="1">
      <alignment horizontal="center" vertical="center"/>
    </xf>
    <xf numFmtId="169" fontId="42" fillId="0" borderId="0" xfId="0" applyNumberFormat="1" applyFont="1" applyFill="1" applyBorder="1" applyAlignment="1">
      <alignment horizontal="center" vertical="center"/>
    </xf>
    <xf numFmtId="0" fontId="42" fillId="0" borderId="64" xfId="0" applyFont="1" applyFill="1" applyBorder="1" applyAlignment="1">
      <alignment horizontal="center" vertical="center" wrapText="1"/>
    </xf>
    <xf numFmtId="0" fontId="42" fillId="0" borderId="65" xfId="0" applyFont="1" applyFill="1" applyBorder="1" applyAlignment="1">
      <alignment horizontal="center" vertical="center" wrapText="1"/>
    </xf>
    <xf numFmtId="0" fontId="42" fillId="0" borderId="33" xfId="0" applyFont="1" applyFill="1" applyBorder="1" applyAlignment="1">
      <alignment horizontal="center" vertical="center" wrapText="1"/>
    </xf>
    <xf numFmtId="4" fontId="42" fillId="0" borderId="32" xfId="0" applyNumberFormat="1" applyFont="1" applyFill="1" applyBorder="1" applyAlignment="1">
      <alignment horizontal="center" vertical="center" wrapText="1"/>
    </xf>
    <xf numFmtId="4" fontId="42" fillId="0" borderId="65" xfId="0" applyNumberFormat="1" applyFont="1" applyFill="1" applyBorder="1" applyAlignment="1">
      <alignment horizontal="center" vertical="center"/>
    </xf>
    <xf numFmtId="3" fontId="42" fillId="0" borderId="30" xfId="0" applyNumberFormat="1" applyFont="1" applyFill="1" applyBorder="1" applyAlignment="1">
      <alignment horizontal="center" vertical="center"/>
    </xf>
    <xf numFmtId="3" fontId="42" fillId="0" borderId="31" xfId="0" applyNumberFormat="1" applyFont="1" applyFill="1" applyBorder="1" applyAlignment="1">
      <alignment horizontal="center" vertical="center"/>
    </xf>
    <xf numFmtId="3" fontId="42" fillId="0" borderId="32" xfId="0" applyNumberFormat="1" applyFont="1" applyFill="1" applyBorder="1" applyAlignment="1">
      <alignment horizontal="center" vertical="center"/>
    </xf>
    <xf numFmtId="3" fontId="42" fillId="0" borderId="34" xfId="0" applyNumberFormat="1" applyFont="1" applyFill="1" applyBorder="1" applyAlignment="1">
      <alignment horizontal="center" vertical="center"/>
    </xf>
    <xf numFmtId="3" fontId="42" fillId="0" borderId="33" xfId="0" applyNumberFormat="1" applyFont="1" applyFill="1" applyBorder="1" applyAlignment="1">
      <alignment horizontal="center" vertical="center"/>
    </xf>
    <xf numFmtId="4" fontId="42" fillId="0" borderId="56" xfId="0" applyNumberFormat="1" applyFont="1" applyFill="1" applyBorder="1" applyAlignment="1">
      <alignment horizontal="center" vertical="center" wrapText="1"/>
    </xf>
    <xf numFmtId="4" fontId="42" fillId="0" borderId="56" xfId="0" applyNumberFormat="1" applyFont="1" applyFill="1" applyBorder="1" applyAlignment="1">
      <alignment horizontal="center" vertical="center" wrapText="1"/>
    </xf>
    <xf numFmtId="4" fontId="42" fillId="0" borderId="52" xfId="0" applyNumberFormat="1" applyFont="1" applyFill="1" applyBorder="1" applyAlignment="1">
      <alignment horizontal="center" vertical="center" wrapText="1"/>
    </xf>
    <xf numFmtId="4" fontId="42" fillId="0" borderId="51" xfId="0" applyNumberFormat="1" applyFont="1" applyFill="1" applyBorder="1" applyAlignment="1">
      <alignment horizontal="center" vertical="center" wrapText="1"/>
    </xf>
    <xf numFmtId="4" fontId="42" fillId="0" borderId="67" xfId="0" applyNumberFormat="1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left" vertical="top"/>
    </xf>
    <xf numFmtId="49" fontId="49" fillId="0" borderId="0" xfId="0" applyNumberFormat="1" applyFont="1" applyFill="1" applyAlignment="1">
      <alignment horizontal="center"/>
    </xf>
    <xf numFmtId="0" fontId="39" fillId="0" borderId="0" xfId="0" applyFont="1" applyFill="1" applyAlignment="1">
      <alignment horizontal="right" vertical="top"/>
    </xf>
    <xf numFmtId="0" fontId="39" fillId="0" borderId="0" xfId="0" applyFont="1" applyFill="1" applyAlignment="1">
      <alignment horizontal="right"/>
    </xf>
    <xf numFmtId="0" fontId="52" fillId="0" borderId="0" xfId="0" applyFont="1" applyFill="1" applyAlignment="1">
      <alignment horizontal="right"/>
    </xf>
    <xf numFmtId="2" fontId="39" fillId="0" borderId="0" xfId="0" applyNumberFormat="1" applyFont="1" applyFill="1" applyAlignment="1">
      <alignment horizontal="center"/>
    </xf>
    <xf numFmtId="0" fontId="39" fillId="0" borderId="0" xfId="0" applyFont="1" applyFill="1" applyAlignment="1">
      <alignment horizontal="right"/>
    </xf>
    <xf numFmtId="4" fontId="39" fillId="0" borderId="0" xfId="0" applyNumberFormat="1" applyFont="1" applyFill="1" applyAlignment="1">
      <alignment horizontal="center"/>
    </xf>
    <xf numFmtId="4" fontId="39" fillId="0" borderId="0" xfId="0" applyNumberFormat="1" applyFont="1" applyFill="1"/>
    <xf numFmtId="0" fontId="39" fillId="0" borderId="0" xfId="0" applyFont="1" applyFill="1" applyAlignment="1">
      <alignment vertical="center"/>
    </xf>
    <xf numFmtId="169" fontId="39" fillId="0" borderId="0" xfId="0" applyNumberFormat="1" applyFont="1" applyFill="1"/>
    <xf numFmtId="0" fontId="51" fillId="0" borderId="4" xfId="0" applyFont="1" applyFill="1" applyBorder="1" applyAlignment="1">
      <alignment horizontal="left" vertical="top" wrapText="1"/>
    </xf>
    <xf numFmtId="0" fontId="51" fillId="0" borderId="56" xfId="0" applyFont="1" applyFill="1" applyBorder="1" applyAlignment="1">
      <alignment horizontal="left" vertical="top" wrapText="1"/>
    </xf>
    <xf numFmtId="4" fontId="51" fillId="0" borderId="4" xfId="0" applyNumberFormat="1" applyFont="1" applyFill="1" applyBorder="1" applyAlignment="1">
      <alignment horizontal="center" vertical="center"/>
    </xf>
    <xf numFmtId="4" fontId="42" fillId="0" borderId="5" xfId="0" applyNumberFormat="1" applyFont="1" applyFill="1" applyBorder="1" applyAlignment="1">
      <alignment vertical="top" wrapText="1"/>
    </xf>
    <xf numFmtId="4" fontId="41" fillId="0" borderId="5" xfId="0" applyNumberFormat="1" applyFont="1" applyFill="1" applyBorder="1" applyAlignment="1">
      <alignment vertical="center" wrapText="1"/>
    </xf>
    <xf numFmtId="4" fontId="51" fillId="0" borderId="43" xfId="0" applyNumberFormat="1" applyFont="1" applyFill="1" applyBorder="1" applyAlignment="1">
      <alignment horizontal="center" vertical="center" wrapText="1"/>
    </xf>
    <xf numFmtId="4" fontId="51" fillId="0" borderId="7" xfId="0" applyNumberFormat="1" applyFont="1" applyFill="1" applyBorder="1" applyAlignment="1">
      <alignment vertical="top" wrapText="1"/>
    </xf>
    <xf numFmtId="4" fontId="48" fillId="0" borderId="52" xfId="0" applyNumberFormat="1" applyFont="1" applyFill="1" applyBorder="1" applyAlignment="1">
      <alignment horizontal="center" vertical="center" wrapText="1"/>
    </xf>
    <xf numFmtId="3" fontId="51" fillId="0" borderId="51" xfId="0" applyNumberFormat="1" applyFont="1" applyFill="1" applyBorder="1" applyAlignment="1">
      <alignment horizontal="center" vertical="center"/>
    </xf>
    <xf numFmtId="3" fontId="51" fillId="0" borderId="52" xfId="0" applyNumberFormat="1" applyFont="1" applyFill="1" applyBorder="1" applyAlignment="1">
      <alignment horizontal="center" vertical="center"/>
    </xf>
    <xf numFmtId="3" fontId="51" fillId="0" borderId="41" xfId="0" applyNumberFormat="1" applyFont="1" applyFill="1" applyBorder="1" applyAlignment="1">
      <alignment horizontal="center" vertical="center"/>
    </xf>
    <xf numFmtId="3" fontId="51" fillId="0" borderId="42" xfId="0" applyNumberFormat="1" applyFont="1" applyFill="1" applyBorder="1" applyAlignment="1">
      <alignment horizontal="center" vertical="center"/>
    </xf>
    <xf numFmtId="3" fontId="51" fillId="0" borderId="67" xfId="0" applyNumberFormat="1" applyFont="1" applyFill="1" applyBorder="1" applyAlignment="1">
      <alignment horizontal="center" vertical="center"/>
    </xf>
    <xf numFmtId="4" fontId="42" fillId="0" borderId="0" xfId="0" applyNumberFormat="1" applyFont="1" applyFill="1" applyBorder="1" applyAlignment="1">
      <alignment horizontal="center" vertical="center" wrapText="1"/>
    </xf>
    <xf numFmtId="0" fontId="42" fillId="0" borderId="39" xfId="0" applyFont="1" applyFill="1" applyBorder="1" applyAlignment="1">
      <alignment horizontal="left" vertical="center" wrapText="1"/>
    </xf>
    <xf numFmtId="4" fontId="42" fillId="0" borderId="49" xfId="0" applyNumberFormat="1" applyFont="1" applyFill="1" applyBorder="1" applyAlignment="1">
      <alignment horizontal="center" vertical="center"/>
    </xf>
    <xf numFmtId="4" fontId="42" fillId="0" borderId="30" xfId="0" applyNumberFormat="1" applyFont="1" applyFill="1" applyBorder="1" applyAlignment="1">
      <alignment horizontal="center" vertical="center"/>
    </xf>
    <xf numFmtId="4" fontId="42" fillId="0" borderId="31" xfId="0" applyNumberFormat="1" applyFont="1" applyFill="1" applyBorder="1" applyAlignment="1">
      <alignment horizontal="center" vertical="center"/>
    </xf>
    <xf numFmtId="4" fontId="42" fillId="0" borderId="34" xfId="0" applyNumberFormat="1" applyFont="1" applyFill="1" applyBorder="1" applyAlignment="1">
      <alignment horizontal="center" vertical="center"/>
    </xf>
    <xf numFmtId="4" fontId="42" fillId="0" borderId="32" xfId="0" applyNumberFormat="1" applyFont="1" applyFill="1" applyBorder="1" applyAlignment="1">
      <alignment horizontal="center" vertical="center"/>
    </xf>
    <xf numFmtId="4" fontId="42" fillId="0" borderId="54" xfId="0" applyNumberFormat="1" applyFont="1" applyFill="1" applyBorder="1" applyAlignment="1">
      <alignment horizontal="center" vertical="center"/>
    </xf>
    <xf numFmtId="4" fontId="41" fillId="0" borderId="48" xfId="0" applyNumberFormat="1" applyFont="1" applyFill="1" applyBorder="1" applyAlignment="1">
      <alignment vertical="center" wrapText="1"/>
    </xf>
    <xf numFmtId="3" fontId="42" fillId="0" borderId="1" xfId="0" applyNumberFormat="1" applyFont="1" applyFill="1" applyBorder="1" applyAlignment="1">
      <alignment horizontal="center" vertical="center" wrapText="1"/>
    </xf>
    <xf numFmtId="49" fontId="55" fillId="0" borderId="6" xfId="0" applyNumberFormat="1" applyFont="1" applyFill="1" applyBorder="1" applyAlignment="1">
      <alignment horizontal="center" vertical="center" wrapText="1"/>
    </xf>
    <xf numFmtId="4" fontId="55" fillId="0" borderId="2" xfId="0" applyNumberFormat="1" applyFont="1" applyFill="1" applyBorder="1" applyAlignment="1">
      <alignment horizontal="center" vertical="center" wrapText="1"/>
    </xf>
    <xf numFmtId="3" fontId="54" fillId="0" borderId="28" xfId="0" applyNumberFormat="1" applyFont="1" applyFill="1" applyBorder="1" applyAlignment="1">
      <alignment horizontal="center" vertical="center"/>
    </xf>
    <xf numFmtId="3" fontId="54" fillId="0" borderId="1" xfId="0" applyNumberFormat="1" applyFont="1" applyFill="1" applyBorder="1" applyAlignment="1">
      <alignment horizontal="center" vertical="center"/>
    </xf>
    <xf numFmtId="4" fontId="54" fillId="0" borderId="1" xfId="0" applyNumberFormat="1" applyFont="1" applyFill="1" applyBorder="1" applyAlignment="1">
      <alignment horizontal="center" vertical="center"/>
    </xf>
    <xf numFmtId="3" fontId="54" fillId="0" borderId="29" xfId="0" applyNumberFormat="1" applyFont="1" applyFill="1" applyBorder="1" applyAlignment="1">
      <alignment horizontal="center" vertical="center" wrapText="1"/>
    </xf>
    <xf numFmtId="4" fontId="54" fillId="0" borderId="28" xfId="0" applyNumberFormat="1" applyFont="1" applyFill="1" applyBorder="1" applyAlignment="1">
      <alignment horizontal="center" vertical="center" wrapText="1"/>
    </xf>
    <xf numFmtId="3" fontId="54" fillId="0" borderId="29" xfId="0" applyNumberFormat="1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left" vertical="center"/>
    </xf>
    <xf numFmtId="4" fontId="54" fillId="0" borderId="28" xfId="0" applyNumberFormat="1" applyFont="1" applyFill="1" applyBorder="1" applyAlignment="1">
      <alignment horizontal="center" vertical="center"/>
    </xf>
    <xf numFmtId="4" fontId="54" fillId="0" borderId="1" xfId="0" applyNumberFormat="1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4" fontId="51" fillId="0" borderId="1" xfId="0" applyNumberFormat="1" applyFont="1" applyFill="1" applyBorder="1" applyAlignment="1">
      <alignment horizontal="left" vertical="center" wrapText="1"/>
    </xf>
    <xf numFmtId="0" fontId="51" fillId="0" borderId="49" xfId="0" applyFont="1" applyFill="1" applyBorder="1" applyAlignment="1">
      <alignment horizontal="center" vertical="center" wrapText="1"/>
    </xf>
    <xf numFmtId="0" fontId="51" fillId="0" borderId="51" xfId="0" applyFont="1" applyFill="1" applyBorder="1" applyAlignment="1">
      <alignment horizontal="center" vertical="center" wrapText="1"/>
    </xf>
    <xf numFmtId="4" fontId="51" fillId="0" borderId="62" xfId="0" applyNumberFormat="1" applyFont="1" applyFill="1" applyBorder="1" applyAlignment="1">
      <alignment horizontal="center" vertical="top" wrapText="1"/>
    </xf>
    <xf numFmtId="4" fontId="51" fillId="0" borderId="63" xfId="0" applyNumberFormat="1" applyFont="1" applyFill="1" applyBorder="1" applyAlignment="1">
      <alignment horizontal="center" vertical="top" wrapText="1"/>
    </xf>
    <xf numFmtId="0" fontId="51" fillId="0" borderId="46" xfId="0" applyFont="1" applyFill="1" applyBorder="1" applyAlignment="1">
      <alignment horizontal="center" vertical="center" wrapText="1"/>
    </xf>
    <xf numFmtId="0" fontId="48" fillId="0" borderId="31" xfId="0" applyFont="1" applyFill="1" applyBorder="1" applyAlignment="1">
      <alignment vertical="top" wrapText="1"/>
    </xf>
    <xf numFmtId="11" fontId="48" fillId="0" borderId="31" xfId="0" applyNumberFormat="1" applyFont="1" applyFill="1" applyBorder="1" applyAlignment="1">
      <alignment horizontal="center" vertical="center" wrapText="1"/>
    </xf>
    <xf numFmtId="4" fontId="51" fillId="0" borderId="64" xfId="0" applyNumberFormat="1" applyFont="1" applyFill="1" applyBorder="1" applyAlignment="1">
      <alignment horizontal="center" vertical="top" wrapText="1"/>
    </xf>
    <xf numFmtId="4" fontId="42" fillId="0" borderId="2" xfId="0" applyNumberFormat="1" applyFont="1" applyFill="1" applyBorder="1" applyAlignment="1">
      <alignment horizontal="center" vertical="center"/>
    </xf>
    <xf numFmtId="4" fontId="42" fillId="0" borderId="6" xfId="0" applyNumberFormat="1" applyFont="1" applyFill="1" applyBorder="1" applyAlignment="1">
      <alignment horizontal="center" vertical="center"/>
    </xf>
    <xf numFmtId="4" fontId="54" fillId="0" borderId="31" xfId="0" applyNumberFormat="1" applyFont="1" applyFill="1" applyBorder="1" applyAlignment="1">
      <alignment horizontal="left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103"/>
  <sheetViews>
    <sheetView tabSelected="1" zoomScale="60" zoomScaleNormal="60" zoomScaleSheetLayoutView="50" workbookViewId="0">
      <pane ySplit="4" topLeftCell="A5" activePane="bottomLeft" state="frozen"/>
      <selection activeCell="A4" sqref="A4"/>
      <selection pane="bottomLeft" activeCell="D81" sqref="D81:D82"/>
    </sheetView>
  </sheetViews>
  <sheetFormatPr defaultColWidth="9.140625" defaultRowHeight="15.75" x14ac:dyDescent="0.25"/>
  <cols>
    <col min="1" max="1" width="5.85546875" style="177" customWidth="1"/>
    <col min="2" max="2" width="61.5703125" style="486" customWidth="1"/>
    <col min="3" max="3" width="15.42578125" style="487" hidden="1" customWidth="1"/>
    <col min="4" max="4" width="20.7109375" style="391" customWidth="1"/>
    <col min="5" max="5" width="17.28515625" style="495" hidden="1" customWidth="1"/>
    <col min="6" max="6" width="20.28515625" style="64" customWidth="1"/>
    <col min="7" max="7" width="19.28515625" style="64" customWidth="1"/>
    <col min="8" max="8" width="18" style="64" customWidth="1"/>
    <col min="9" max="9" width="17.28515625" style="64" customWidth="1"/>
    <col min="10" max="10" width="17.42578125" style="64" customWidth="1"/>
    <col min="11" max="11" width="20.140625" style="64" customWidth="1"/>
    <col min="12" max="12" width="17.85546875" style="64" customWidth="1"/>
    <col min="13" max="13" width="17" style="64" customWidth="1"/>
    <col min="14" max="14" width="18.7109375" style="64" customWidth="1"/>
    <col min="15" max="16" width="17.42578125" style="64" customWidth="1"/>
    <col min="17" max="17" width="19.7109375" style="64" customWidth="1"/>
    <col min="18" max="18" width="16.5703125" style="64" customWidth="1"/>
    <col min="19" max="19" width="18.85546875" style="64" customWidth="1"/>
    <col min="20" max="20" width="18" style="64" customWidth="1"/>
    <col min="21" max="21" width="11.28515625" style="64" customWidth="1"/>
    <col min="22" max="22" width="14.140625" style="64" customWidth="1"/>
    <col min="23" max="23" width="17.7109375" style="64" customWidth="1"/>
    <col min="24" max="24" width="13.7109375" style="64" customWidth="1"/>
    <col min="25" max="25" width="11.140625" style="64" customWidth="1"/>
    <col min="26" max="26" width="10" style="64" customWidth="1"/>
    <col min="27" max="27" width="12.7109375" style="64" customWidth="1"/>
    <col min="28" max="28" width="16.7109375" style="64" customWidth="1"/>
    <col min="29" max="29" width="13.7109375" style="64" customWidth="1"/>
    <col min="30" max="30" width="11.85546875" style="64" customWidth="1"/>
    <col min="31" max="31" width="18.28515625" style="62" hidden="1" customWidth="1"/>
    <col min="32" max="32" width="3.85546875" style="62" customWidth="1"/>
    <col min="33" max="33" width="15.140625" style="63" customWidth="1"/>
    <col min="34" max="34" width="14.85546875" style="62" customWidth="1"/>
    <col min="35" max="35" width="118.28515625" style="62" customWidth="1"/>
    <col min="36" max="36" width="18.5703125" style="62" customWidth="1"/>
    <col min="37" max="38" width="9.140625" style="62" customWidth="1"/>
    <col min="39" max="39" width="18" style="62" customWidth="1"/>
    <col min="40" max="40" width="17.28515625" style="62" customWidth="1"/>
    <col min="41" max="41" width="14.85546875" style="62" customWidth="1"/>
    <col min="42" max="43" width="9.140625" style="62" customWidth="1"/>
    <col min="44" max="44" width="15.140625" style="62" customWidth="1"/>
    <col min="45" max="45" width="21.140625" style="62" customWidth="1"/>
    <col min="46" max="65" width="9.140625" style="62" customWidth="1"/>
    <col min="66" max="148" width="9.140625" style="62"/>
    <col min="149" max="16384" width="9.140625" style="64"/>
  </cols>
  <sheetData>
    <row r="1" spans="1:148" ht="33.75" customHeight="1" thickBot="1" x14ac:dyDescent="0.3">
      <c r="A1" s="61" t="s">
        <v>201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</row>
    <row r="2" spans="1:148" s="74" customFormat="1" ht="34.5" customHeight="1" x14ac:dyDescent="0.2">
      <c r="A2" s="65" t="s">
        <v>0</v>
      </c>
      <c r="B2" s="66" t="s">
        <v>71</v>
      </c>
      <c r="C2" s="67" t="s">
        <v>72</v>
      </c>
      <c r="D2" s="68" t="s">
        <v>73</v>
      </c>
      <c r="E2" s="69" t="s">
        <v>74</v>
      </c>
      <c r="F2" s="70" t="s">
        <v>75</v>
      </c>
      <c r="G2" s="70"/>
      <c r="H2" s="70"/>
      <c r="I2" s="70"/>
      <c r="J2" s="71"/>
      <c r="K2" s="65" t="s">
        <v>205</v>
      </c>
      <c r="L2" s="70"/>
      <c r="M2" s="70"/>
      <c r="N2" s="70"/>
      <c r="O2" s="68"/>
      <c r="P2" s="65" t="s">
        <v>202</v>
      </c>
      <c r="Q2" s="70"/>
      <c r="R2" s="70"/>
      <c r="S2" s="70"/>
      <c r="T2" s="68"/>
      <c r="U2" s="72" t="s">
        <v>195</v>
      </c>
      <c r="V2" s="70"/>
      <c r="W2" s="70"/>
      <c r="X2" s="70"/>
      <c r="Y2" s="71"/>
      <c r="Z2" s="65" t="s">
        <v>76</v>
      </c>
      <c r="AA2" s="70"/>
      <c r="AB2" s="70"/>
      <c r="AC2" s="70"/>
      <c r="AD2" s="68"/>
      <c r="AE2" s="73"/>
      <c r="AF2" s="73"/>
      <c r="AG2" s="6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</row>
    <row r="3" spans="1:148" s="86" customFormat="1" ht="32.25" customHeight="1" thickBot="1" x14ac:dyDescent="0.25">
      <c r="A3" s="75"/>
      <c r="B3" s="76"/>
      <c r="C3" s="77"/>
      <c r="D3" s="78"/>
      <c r="E3" s="79"/>
      <c r="F3" s="80" t="s">
        <v>77</v>
      </c>
      <c r="G3" s="80" t="s">
        <v>23</v>
      </c>
      <c r="H3" s="80" t="s">
        <v>47</v>
      </c>
      <c r="I3" s="80" t="s">
        <v>78</v>
      </c>
      <c r="J3" s="81" t="s">
        <v>24</v>
      </c>
      <c r="K3" s="82" t="s">
        <v>79</v>
      </c>
      <c r="L3" s="80" t="s">
        <v>23</v>
      </c>
      <c r="M3" s="80" t="s">
        <v>47</v>
      </c>
      <c r="N3" s="80" t="s">
        <v>78</v>
      </c>
      <c r="O3" s="83" t="s">
        <v>24</v>
      </c>
      <c r="P3" s="82" t="s">
        <v>79</v>
      </c>
      <c r="Q3" s="80" t="s">
        <v>23</v>
      </c>
      <c r="R3" s="80" t="s">
        <v>47</v>
      </c>
      <c r="S3" s="80" t="s">
        <v>78</v>
      </c>
      <c r="T3" s="83" t="s">
        <v>24</v>
      </c>
      <c r="U3" s="84" t="s">
        <v>77</v>
      </c>
      <c r="V3" s="80" t="s">
        <v>23</v>
      </c>
      <c r="W3" s="80" t="s">
        <v>47</v>
      </c>
      <c r="X3" s="80" t="s">
        <v>78</v>
      </c>
      <c r="Y3" s="81" t="s">
        <v>24</v>
      </c>
      <c r="Z3" s="82" t="s">
        <v>77</v>
      </c>
      <c r="AA3" s="80" t="s">
        <v>23</v>
      </c>
      <c r="AB3" s="80" t="s">
        <v>47</v>
      </c>
      <c r="AC3" s="80" t="s">
        <v>78</v>
      </c>
      <c r="AD3" s="83" t="s">
        <v>24</v>
      </c>
      <c r="AE3" s="85"/>
      <c r="AF3" s="85"/>
      <c r="AG3" s="63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</row>
    <row r="4" spans="1:148" s="98" customFormat="1" ht="15.6" customHeight="1" thickBot="1" x14ac:dyDescent="0.3">
      <c r="A4" s="87">
        <v>1</v>
      </c>
      <c r="B4" s="88">
        <v>2</v>
      </c>
      <c r="C4" s="89"/>
      <c r="D4" s="90">
        <v>3</v>
      </c>
      <c r="E4" s="91">
        <v>5</v>
      </c>
      <c r="F4" s="92">
        <v>4</v>
      </c>
      <c r="G4" s="92">
        <v>5</v>
      </c>
      <c r="H4" s="92">
        <v>6</v>
      </c>
      <c r="I4" s="92">
        <v>7</v>
      </c>
      <c r="J4" s="93">
        <v>8</v>
      </c>
      <c r="K4" s="94">
        <v>9</v>
      </c>
      <c r="L4" s="92">
        <v>10</v>
      </c>
      <c r="M4" s="92">
        <v>11</v>
      </c>
      <c r="N4" s="92">
        <v>12</v>
      </c>
      <c r="O4" s="95">
        <v>13</v>
      </c>
      <c r="P4" s="94">
        <v>14</v>
      </c>
      <c r="Q4" s="92">
        <v>15</v>
      </c>
      <c r="R4" s="92">
        <v>16</v>
      </c>
      <c r="S4" s="92">
        <v>17</v>
      </c>
      <c r="T4" s="95">
        <v>18</v>
      </c>
      <c r="U4" s="91">
        <v>19</v>
      </c>
      <c r="V4" s="92">
        <v>20</v>
      </c>
      <c r="W4" s="92">
        <v>21</v>
      </c>
      <c r="X4" s="92">
        <v>22</v>
      </c>
      <c r="Y4" s="93">
        <v>23</v>
      </c>
      <c r="Z4" s="94">
        <v>24</v>
      </c>
      <c r="AA4" s="92">
        <v>25</v>
      </c>
      <c r="AB4" s="92">
        <v>26</v>
      </c>
      <c r="AC4" s="92">
        <v>27</v>
      </c>
      <c r="AD4" s="95">
        <v>28</v>
      </c>
      <c r="AE4" s="96"/>
      <c r="AF4" s="96"/>
      <c r="AG4" s="97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6"/>
      <c r="BH4" s="96"/>
      <c r="BI4" s="96"/>
      <c r="BJ4" s="96"/>
      <c r="BK4" s="96"/>
      <c r="BL4" s="96"/>
      <c r="BM4" s="96"/>
      <c r="BN4" s="96"/>
      <c r="BO4" s="96"/>
      <c r="BP4" s="96"/>
      <c r="BQ4" s="96"/>
      <c r="BR4" s="96"/>
      <c r="BS4" s="96"/>
      <c r="BT4" s="96"/>
      <c r="BU4" s="96"/>
      <c r="BV4" s="96"/>
      <c r="BW4" s="96"/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6"/>
      <c r="DA4" s="96"/>
      <c r="DB4" s="96"/>
      <c r="DC4" s="96"/>
      <c r="DD4" s="96"/>
      <c r="DE4" s="96"/>
      <c r="DF4" s="96"/>
      <c r="DG4" s="96"/>
      <c r="DH4" s="96"/>
      <c r="DI4" s="96"/>
      <c r="DJ4" s="96"/>
      <c r="DK4" s="96"/>
      <c r="DL4" s="96"/>
      <c r="DM4" s="96"/>
      <c r="DN4" s="96"/>
      <c r="DO4" s="96"/>
      <c r="DP4" s="96"/>
      <c r="DQ4" s="96"/>
      <c r="DR4" s="96"/>
      <c r="DS4" s="96"/>
      <c r="DT4" s="96"/>
      <c r="DU4" s="96"/>
      <c r="DV4" s="96"/>
      <c r="DW4" s="96"/>
      <c r="DX4" s="96"/>
      <c r="DY4" s="96"/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</row>
    <row r="5" spans="1:148" s="104" customFormat="1" ht="20.25" hidden="1" customHeight="1" x14ac:dyDescent="0.25">
      <c r="A5" s="99" t="s">
        <v>69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1"/>
      <c r="AE5" s="102"/>
      <c r="AF5" s="102"/>
      <c r="AG5" s="103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</row>
    <row r="6" spans="1:148" s="104" customFormat="1" ht="20.25" customHeight="1" thickBot="1" x14ac:dyDescent="0.3">
      <c r="A6" s="105" t="s">
        <v>80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6"/>
      <c r="Y6" s="106"/>
      <c r="Z6" s="106"/>
      <c r="AA6" s="106"/>
      <c r="AB6" s="106"/>
      <c r="AC6" s="106"/>
      <c r="AD6" s="107"/>
      <c r="AE6" s="102"/>
      <c r="AF6" s="102"/>
      <c r="AG6" s="108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2"/>
      <c r="EC6" s="102"/>
      <c r="ED6" s="102"/>
      <c r="EE6" s="102"/>
      <c r="EF6" s="102"/>
      <c r="EG6" s="102"/>
      <c r="EH6" s="102"/>
      <c r="EI6" s="102"/>
      <c r="EJ6" s="102"/>
      <c r="EK6" s="102"/>
      <c r="EL6" s="102"/>
      <c r="EM6" s="102"/>
      <c r="EN6" s="102"/>
      <c r="EO6" s="102"/>
      <c r="EP6" s="102"/>
      <c r="EQ6" s="102"/>
      <c r="ER6" s="102"/>
    </row>
    <row r="7" spans="1:148" s="119" customFormat="1" ht="48.75" customHeight="1" x14ac:dyDescent="0.2">
      <c r="A7" s="538" t="s">
        <v>81</v>
      </c>
      <c r="B7" s="109" t="s">
        <v>82</v>
      </c>
      <c r="C7" s="110"/>
      <c r="D7" s="111" t="s">
        <v>83</v>
      </c>
      <c r="E7" s="112"/>
      <c r="F7" s="113">
        <f>F21</f>
        <v>4372283863.8400002</v>
      </c>
      <c r="G7" s="114">
        <f t="shared" ref="G7:AD7" si="0">G21</f>
        <v>3468502800</v>
      </c>
      <c r="H7" s="115">
        <f t="shared" si="0"/>
        <v>0</v>
      </c>
      <c r="I7" s="114">
        <f t="shared" si="0"/>
        <v>229929773.84</v>
      </c>
      <c r="J7" s="116">
        <f t="shared" si="0"/>
        <v>673851290</v>
      </c>
      <c r="K7" s="113">
        <f t="shared" si="0"/>
        <v>1142943698.8399999</v>
      </c>
      <c r="L7" s="114">
        <f t="shared" si="0"/>
        <v>752532354</v>
      </c>
      <c r="M7" s="115">
        <f t="shared" si="0"/>
        <v>0</v>
      </c>
      <c r="N7" s="114">
        <f t="shared" si="0"/>
        <v>229929773.84</v>
      </c>
      <c r="O7" s="116">
        <f t="shared" si="0"/>
        <v>160481571</v>
      </c>
      <c r="P7" s="113">
        <f t="shared" si="0"/>
        <v>646824730.20000005</v>
      </c>
      <c r="Q7" s="114">
        <f t="shared" si="0"/>
        <v>345795152.45999998</v>
      </c>
      <c r="R7" s="114">
        <f t="shared" si="0"/>
        <v>0</v>
      </c>
      <c r="S7" s="114">
        <f t="shared" si="0"/>
        <v>229929773.84</v>
      </c>
      <c r="T7" s="116">
        <f t="shared" si="0"/>
        <v>71099803.900000006</v>
      </c>
      <c r="U7" s="113">
        <f t="shared" si="0"/>
        <v>551.60258018489139</v>
      </c>
      <c r="V7" s="114">
        <f t="shared" si="0"/>
        <v>379.27168770327103</v>
      </c>
      <c r="W7" s="115">
        <f t="shared" si="0"/>
        <v>0</v>
      </c>
      <c r="X7" s="115">
        <f t="shared" si="0"/>
        <v>100</v>
      </c>
      <c r="Y7" s="116">
        <f t="shared" si="0"/>
        <v>72.330892481620253</v>
      </c>
      <c r="Z7" s="113">
        <f t="shared" si="0"/>
        <v>14.793749681932134</v>
      </c>
      <c r="AA7" s="114">
        <f t="shared" si="0"/>
        <v>9.9695797408611</v>
      </c>
      <c r="AB7" s="115">
        <f t="shared" si="0"/>
        <v>0</v>
      </c>
      <c r="AC7" s="115">
        <f t="shared" si="0"/>
        <v>100</v>
      </c>
      <c r="AD7" s="116">
        <f t="shared" si="0"/>
        <v>10.551260338167493</v>
      </c>
      <c r="AE7" s="117"/>
      <c r="AF7" s="117"/>
      <c r="AG7" s="118"/>
      <c r="AH7" s="118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  <c r="BE7" s="117"/>
      <c r="BF7" s="117"/>
      <c r="BG7" s="117"/>
      <c r="BH7" s="117"/>
      <c r="BI7" s="117"/>
      <c r="BJ7" s="117"/>
      <c r="BK7" s="117"/>
      <c r="BL7" s="117"/>
      <c r="BM7" s="117"/>
      <c r="BN7" s="117"/>
      <c r="BO7" s="117"/>
      <c r="BP7" s="117"/>
      <c r="BQ7" s="117"/>
      <c r="BR7" s="117"/>
      <c r="BS7" s="117"/>
      <c r="BT7" s="117"/>
      <c r="BU7" s="117"/>
      <c r="BV7" s="117"/>
      <c r="BW7" s="117"/>
      <c r="BX7" s="117"/>
      <c r="BY7" s="117"/>
      <c r="BZ7" s="117"/>
      <c r="CA7" s="117"/>
      <c r="CB7" s="117"/>
      <c r="CC7" s="117"/>
      <c r="CD7" s="117"/>
      <c r="CE7" s="117"/>
      <c r="CF7" s="117"/>
      <c r="CG7" s="117"/>
      <c r="CH7" s="117"/>
      <c r="CI7" s="117"/>
      <c r="CJ7" s="117"/>
      <c r="CK7" s="117"/>
      <c r="CL7" s="117"/>
      <c r="CM7" s="117"/>
      <c r="CN7" s="117"/>
      <c r="CO7" s="117"/>
      <c r="CP7" s="117"/>
      <c r="CQ7" s="117"/>
      <c r="CR7" s="117"/>
      <c r="CS7" s="117"/>
      <c r="CT7" s="117"/>
      <c r="CU7" s="117"/>
      <c r="CV7" s="117"/>
      <c r="CW7" s="117"/>
      <c r="CX7" s="117"/>
      <c r="CY7" s="117"/>
      <c r="CZ7" s="117"/>
      <c r="DA7" s="117"/>
      <c r="DB7" s="117"/>
      <c r="DC7" s="117"/>
      <c r="DD7" s="117"/>
      <c r="DE7" s="117"/>
      <c r="DF7" s="117"/>
      <c r="DG7" s="117"/>
      <c r="DH7" s="117"/>
      <c r="DI7" s="117"/>
      <c r="DJ7" s="117"/>
      <c r="DK7" s="117"/>
      <c r="DL7" s="117"/>
      <c r="DM7" s="117"/>
      <c r="DN7" s="117"/>
      <c r="DO7" s="117"/>
      <c r="DP7" s="117"/>
      <c r="DQ7" s="117"/>
      <c r="DR7" s="117"/>
      <c r="DS7" s="117"/>
      <c r="DT7" s="117"/>
      <c r="DU7" s="117"/>
      <c r="DV7" s="117"/>
      <c r="DW7" s="117"/>
      <c r="DX7" s="117"/>
      <c r="DY7" s="117"/>
      <c r="DZ7" s="117"/>
      <c r="EA7" s="117"/>
      <c r="EB7" s="117"/>
      <c r="EC7" s="117"/>
      <c r="ED7" s="117"/>
      <c r="EE7" s="117"/>
      <c r="EF7" s="117"/>
      <c r="EG7" s="117"/>
      <c r="EH7" s="117"/>
      <c r="EI7" s="117"/>
      <c r="EJ7" s="117"/>
      <c r="EK7" s="117"/>
      <c r="EL7" s="117"/>
      <c r="EM7" s="117"/>
      <c r="EN7" s="117"/>
      <c r="EO7" s="117"/>
      <c r="EP7" s="117"/>
      <c r="EQ7" s="117"/>
      <c r="ER7" s="117"/>
    </row>
    <row r="8" spans="1:148" s="98" customFormat="1" ht="66.75" customHeight="1" x14ac:dyDescent="0.25">
      <c r="A8" s="534"/>
      <c r="B8" s="120" t="s">
        <v>84</v>
      </c>
      <c r="C8" s="121" t="s">
        <v>85</v>
      </c>
      <c r="D8" s="122" t="s">
        <v>83</v>
      </c>
      <c r="E8" s="123" t="s">
        <v>86</v>
      </c>
      <c r="F8" s="124">
        <f t="shared" ref="F8:F42" si="1">SUM(G8:J8)</f>
        <v>978659700</v>
      </c>
      <c r="G8" s="125">
        <v>978659700</v>
      </c>
      <c r="H8" s="126">
        <v>0</v>
      </c>
      <c r="I8" s="126">
        <v>0</v>
      </c>
      <c r="J8" s="127">
        <v>0</v>
      </c>
      <c r="K8" s="128">
        <f>L8+M8+N8+O8</f>
        <v>187352400</v>
      </c>
      <c r="L8" s="129">
        <v>187352400</v>
      </c>
      <c r="M8" s="126">
        <v>0</v>
      </c>
      <c r="N8" s="126">
        <v>0</v>
      </c>
      <c r="O8" s="127">
        <v>0</v>
      </c>
      <c r="P8" s="124">
        <f t="shared" ref="P8:P39" si="2">SUM(Q8:T8)</f>
        <v>81951361.209999993</v>
      </c>
      <c r="Q8" s="125">
        <v>81951361.209999993</v>
      </c>
      <c r="R8" s="126">
        <v>0</v>
      </c>
      <c r="S8" s="126">
        <v>0</v>
      </c>
      <c r="T8" s="127">
        <v>0</v>
      </c>
      <c r="U8" s="124">
        <f t="shared" ref="U8:V20" si="3">P8/K8*100</f>
        <v>43.741826210926568</v>
      </c>
      <c r="V8" s="130">
        <f t="shared" si="3"/>
        <v>43.741826210926568</v>
      </c>
      <c r="W8" s="131">
        <v>0</v>
      </c>
      <c r="X8" s="131">
        <v>0</v>
      </c>
      <c r="Y8" s="132">
        <v>0</v>
      </c>
      <c r="Z8" s="124">
        <f t="shared" ref="Z8:AD39" si="4">P8/F8*100</f>
        <v>8.3738362997883726</v>
      </c>
      <c r="AA8" s="130">
        <f t="shared" ref="AA8:AA19" si="5">Q8/G8*100</f>
        <v>8.3738362997883726</v>
      </c>
      <c r="AB8" s="131">
        <v>0</v>
      </c>
      <c r="AC8" s="131">
        <v>0</v>
      </c>
      <c r="AD8" s="132">
        <v>0</v>
      </c>
      <c r="AE8" s="96"/>
      <c r="AF8" s="96"/>
      <c r="AG8" s="133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96"/>
      <c r="BR8" s="96"/>
      <c r="BS8" s="96"/>
      <c r="BT8" s="96"/>
      <c r="BU8" s="96"/>
      <c r="BV8" s="96"/>
      <c r="BW8" s="96"/>
      <c r="BX8" s="96"/>
      <c r="BY8" s="96"/>
      <c r="BZ8" s="96"/>
      <c r="CA8" s="96"/>
      <c r="CB8" s="96"/>
      <c r="CC8" s="96"/>
      <c r="CD8" s="96"/>
      <c r="CE8" s="96"/>
      <c r="CF8" s="96"/>
      <c r="CG8" s="96"/>
      <c r="CH8" s="96"/>
      <c r="CI8" s="96"/>
      <c r="CJ8" s="96"/>
      <c r="CK8" s="96"/>
      <c r="CL8" s="96"/>
      <c r="CM8" s="96"/>
      <c r="CN8" s="96"/>
      <c r="CO8" s="96"/>
      <c r="CP8" s="96"/>
      <c r="CQ8" s="96"/>
      <c r="CR8" s="96"/>
      <c r="CS8" s="96"/>
      <c r="CT8" s="96"/>
      <c r="CU8" s="96"/>
      <c r="CV8" s="96"/>
      <c r="CW8" s="96"/>
      <c r="CX8" s="96"/>
      <c r="CY8" s="96"/>
      <c r="CZ8" s="96"/>
      <c r="DA8" s="96"/>
      <c r="DB8" s="96"/>
      <c r="DC8" s="96"/>
      <c r="DD8" s="96"/>
      <c r="DE8" s="96"/>
      <c r="DF8" s="96"/>
      <c r="DG8" s="96"/>
      <c r="DH8" s="96"/>
      <c r="DI8" s="96"/>
      <c r="DJ8" s="96"/>
      <c r="DK8" s="96"/>
      <c r="DL8" s="96"/>
      <c r="DM8" s="96"/>
      <c r="DN8" s="96"/>
      <c r="DO8" s="96"/>
      <c r="DP8" s="96"/>
      <c r="DQ8" s="96"/>
      <c r="DR8" s="96"/>
      <c r="DS8" s="96"/>
      <c r="DT8" s="96"/>
      <c r="DU8" s="96"/>
      <c r="DV8" s="96"/>
      <c r="DW8" s="96"/>
      <c r="DX8" s="96"/>
      <c r="DY8" s="96"/>
      <c r="DZ8" s="96"/>
      <c r="EA8" s="96"/>
      <c r="EB8" s="96"/>
      <c r="EC8" s="96"/>
      <c r="ED8" s="96"/>
      <c r="EE8" s="96"/>
      <c r="EF8" s="96"/>
      <c r="EG8" s="96"/>
      <c r="EH8" s="96"/>
      <c r="EI8" s="96"/>
      <c r="EJ8" s="96"/>
      <c r="EK8" s="96"/>
      <c r="EL8" s="96"/>
      <c r="EM8" s="96"/>
      <c r="EN8" s="96"/>
      <c r="EO8" s="96"/>
      <c r="EP8" s="96"/>
      <c r="EQ8" s="96"/>
      <c r="ER8" s="96"/>
    </row>
    <row r="9" spans="1:148" s="98" customFormat="1" ht="65.25" customHeight="1" x14ac:dyDescent="0.25">
      <c r="A9" s="534"/>
      <c r="B9" s="134" t="s">
        <v>87</v>
      </c>
      <c r="C9" s="135" t="s">
        <v>88</v>
      </c>
      <c r="D9" s="122"/>
      <c r="E9" s="136" t="s">
        <v>86</v>
      </c>
      <c r="F9" s="137">
        <f t="shared" si="1"/>
        <v>176725100</v>
      </c>
      <c r="G9" s="138">
        <v>176725100</v>
      </c>
      <c r="H9" s="139">
        <v>0</v>
      </c>
      <c r="I9" s="139">
        <v>0</v>
      </c>
      <c r="J9" s="140">
        <v>0</v>
      </c>
      <c r="K9" s="141">
        <f>L9+M9+N9+O9</f>
        <v>72335940</v>
      </c>
      <c r="L9" s="142">
        <v>72335940</v>
      </c>
      <c r="M9" s="139">
        <v>0</v>
      </c>
      <c r="N9" s="139">
        <v>0</v>
      </c>
      <c r="O9" s="140">
        <v>0</v>
      </c>
      <c r="P9" s="137">
        <f t="shared" si="2"/>
        <v>35361272.960000001</v>
      </c>
      <c r="Q9" s="138">
        <v>35361272.960000001</v>
      </c>
      <c r="R9" s="139">
        <v>0</v>
      </c>
      <c r="S9" s="139">
        <v>0</v>
      </c>
      <c r="T9" s="140">
        <v>0</v>
      </c>
      <c r="U9" s="137">
        <f t="shared" si="3"/>
        <v>48.88479082458872</v>
      </c>
      <c r="V9" s="143">
        <f t="shared" si="3"/>
        <v>48.88479082458872</v>
      </c>
      <c r="W9" s="144">
        <v>0</v>
      </c>
      <c r="X9" s="144">
        <v>0</v>
      </c>
      <c r="Y9" s="145">
        <v>0</v>
      </c>
      <c r="Z9" s="137">
        <f t="shared" si="4"/>
        <v>20.00919674681186</v>
      </c>
      <c r="AA9" s="143">
        <f t="shared" si="5"/>
        <v>20.00919674681186</v>
      </c>
      <c r="AB9" s="144">
        <v>0</v>
      </c>
      <c r="AC9" s="144">
        <v>0</v>
      </c>
      <c r="AD9" s="145">
        <v>0</v>
      </c>
      <c r="AE9" s="96"/>
      <c r="AF9" s="96"/>
      <c r="AG9" s="133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  <c r="CC9" s="96"/>
      <c r="CD9" s="96"/>
      <c r="CE9" s="96"/>
      <c r="CF9" s="96"/>
      <c r="CG9" s="96"/>
      <c r="CH9" s="96"/>
      <c r="CI9" s="96"/>
      <c r="CJ9" s="96"/>
      <c r="CK9" s="96"/>
      <c r="CL9" s="96"/>
      <c r="CM9" s="96"/>
      <c r="CN9" s="96"/>
      <c r="CO9" s="96"/>
      <c r="CP9" s="96"/>
      <c r="CQ9" s="96"/>
      <c r="CR9" s="96"/>
      <c r="CS9" s="96"/>
      <c r="CT9" s="96"/>
      <c r="CU9" s="96"/>
      <c r="CV9" s="96"/>
      <c r="CW9" s="96"/>
      <c r="CX9" s="96"/>
      <c r="CY9" s="96"/>
      <c r="CZ9" s="96"/>
      <c r="DA9" s="96"/>
      <c r="DB9" s="96"/>
      <c r="DC9" s="96"/>
      <c r="DD9" s="96"/>
      <c r="DE9" s="96"/>
      <c r="DF9" s="96"/>
      <c r="DG9" s="96"/>
      <c r="DH9" s="96"/>
      <c r="DI9" s="96"/>
      <c r="DJ9" s="96"/>
      <c r="DK9" s="96"/>
      <c r="DL9" s="96"/>
      <c r="DM9" s="96"/>
      <c r="DN9" s="96"/>
      <c r="DO9" s="96"/>
      <c r="DP9" s="96"/>
      <c r="DQ9" s="96"/>
      <c r="DR9" s="96"/>
      <c r="DS9" s="96"/>
      <c r="DT9" s="96"/>
      <c r="DU9" s="96"/>
      <c r="DV9" s="96"/>
      <c r="DW9" s="96"/>
      <c r="DX9" s="96"/>
      <c r="DY9" s="96"/>
      <c r="DZ9" s="96"/>
      <c r="EA9" s="96"/>
      <c r="EB9" s="96"/>
      <c r="EC9" s="96"/>
      <c r="ED9" s="96"/>
      <c r="EE9" s="96"/>
      <c r="EF9" s="96"/>
      <c r="EG9" s="96"/>
      <c r="EH9" s="96"/>
      <c r="EI9" s="96"/>
      <c r="EJ9" s="96"/>
      <c r="EK9" s="96"/>
      <c r="EL9" s="96"/>
      <c r="EM9" s="96"/>
      <c r="EN9" s="96"/>
      <c r="EO9" s="96"/>
      <c r="EP9" s="96"/>
      <c r="EQ9" s="96"/>
      <c r="ER9" s="96"/>
    </row>
    <row r="10" spans="1:148" s="98" customFormat="1" ht="82.5" customHeight="1" x14ac:dyDescent="0.25">
      <c r="A10" s="534"/>
      <c r="B10" s="134" t="s">
        <v>89</v>
      </c>
      <c r="C10" s="135" t="s">
        <v>90</v>
      </c>
      <c r="D10" s="122"/>
      <c r="E10" s="136" t="s">
        <v>86</v>
      </c>
      <c r="F10" s="137">
        <f t="shared" si="1"/>
        <v>1960130000</v>
      </c>
      <c r="G10" s="138">
        <v>1960130000</v>
      </c>
      <c r="H10" s="139">
        <v>0</v>
      </c>
      <c r="I10" s="139">
        <v>0</v>
      </c>
      <c r="J10" s="140">
        <v>0</v>
      </c>
      <c r="K10" s="141">
        <f t="shared" ref="K10:K20" si="6">L10+M10+N10+O10</f>
        <v>410233702</v>
      </c>
      <c r="L10" s="142">
        <v>410233702</v>
      </c>
      <c r="M10" s="139">
        <v>0</v>
      </c>
      <c r="N10" s="139">
        <v>0</v>
      </c>
      <c r="O10" s="140">
        <v>0</v>
      </c>
      <c r="P10" s="137">
        <f t="shared" si="2"/>
        <v>189656867.49000001</v>
      </c>
      <c r="Q10" s="138">
        <v>189656867.49000001</v>
      </c>
      <c r="R10" s="139">
        <v>0</v>
      </c>
      <c r="S10" s="139">
        <v>0</v>
      </c>
      <c r="T10" s="140">
        <v>0</v>
      </c>
      <c r="U10" s="137">
        <f t="shared" si="3"/>
        <v>46.231420423376143</v>
      </c>
      <c r="V10" s="143">
        <f t="shared" si="3"/>
        <v>46.231420423376143</v>
      </c>
      <c r="W10" s="144">
        <v>0</v>
      </c>
      <c r="X10" s="144">
        <v>0</v>
      </c>
      <c r="Y10" s="145">
        <v>0</v>
      </c>
      <c r="Z10" s="137">
        <f t="shared" si="4"/>
        <v>9.6757290327682348</v>
      </c>
      <c r="AA10" s="143">
        <f t="shared" si="5"/>
        <v>9.6757290327682348</v>
      </c>
      <c r="AB10" s="144">
        <v>0</v>
      </c>
      <c r="AC10" s="144">
        <v>0</v>
      </c>
      <c r="AD10" s="145">
        <v>0</v>
      </c>
      <c r="AE10" s="96"/>
      <c r="AF10" s="96"/>
      <c r="AG10" s="133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96"/>
      <c r="BR10" s="96"/>
      <c r="BS10" s="96"/>
      <c r="BT10" s="96"/>
      <c r="BU10" s="96"/>
      <c r="BV10" s="96"/>
      <c r="BW10" s="96"/>
      <c r="BX10" s="96"/>
      <c r="BY10" s="96"/>
      <c r="BZ10" s="96"/>
      <c r="CA10" s="96"/>
      <c r="CB10" s="96"/>
      <c r="CC10" s="96"/>
      <c r="CD10" s="96"/>
      <c r="CE10" s="96"/>
      <c r="CF10" s="96"/>
      <c r="CG10" s="96"/>
      <c r="CH10" s="96"/>
      <c r="CI10" s="96"/>
      <c r="CJ10" s="96"/>
      <c r="CK10" s="96"/>
      <c r="CL10" s="96"/>
      <c r="CM10" s="96"/>
      <c r="CN10" s="96"/>
      <c r="CO10" s="96"/>
      <c r="CP10" s="96"/>
      <c r="CQ10" s="96"/>
      <c r="CR10" s="96"/>
      <c r="CS10" s="96"/>
      <c r="CT10" s="96"/>
      <c r="CU10" s="96"/>
      <c r="CV10" s="96"/>
      <c r="CW10" s="96"/>
      <c r="CX10" s="96"/>
      <c r="CY10" s="96"/>
      <c r="CZ10" s="96"/>
      <c r="DA10" s="96"/>
      <c r="DB10" s="96"/>
      <c r="DC10" s="96"/>
      <c r="DD10" s="96"/>
      <c r="DE10" s="96"/>
      <c r="DF10" s="96"/>
      <c r="DG10" s="96"/>
      <c r="DH10" s="96"/>
      <c r="DI10" s="96"/>
      <c r="DJ10" s="96"/>
      <c r="DK10" s="96"/>
      <c r="DL10" s="96"/>
      <c r="DM10" s="96"/>
      <c r="DN10" s="96"/>
      <c r="DO10" s="96"/>
      <c r="DP10" s="96"/>
      <c r="DQ10" s="96"/>
      <c r="DR10" s="96"/>
      <c r="DS10" s="96"/>
      <c r="DT10" s="96"/>
      <c r="DU10" s="96"/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</row>
    <row r="11" spans="1:148" s="98" customFormat="1" ht="80.25" customHeight="1" x14ac:dyDescent="0.25">
      <c r="A11" s="534"/>
      <c r="B11" s="134" t="s">
        <v>91</v>
      </c>
      <c r="C11" s="135" t="s">
        <v>92</v>
      </c>
      <c r="D11" s="122"/>
      <c r="E11" s="136" t="s">
        <v>86</v>
      </c>
      <c r="F11" s="137">
        <f t="shared" si="1"/>
        <v>25004200</v>
      </c>
      <c r="G11" s="138">
        <v>25004200</v>
      </c>
      <c r="H11" s="139">
        <v>0</v>
      </c>
      <c r="I11" s="139">
        <v>0</v>
      </c>
      <c r="J11" s="140">
        <v>0</v>
      </c>
      <c r="K11" s="141">
        <v>4979000</v>
      </c>
      <c r="L11" s="142">
        <v>4979000</v>
      </c>
      <c r="M11" s="139">
        <v>0</v>
      </c>
      <c r="N11" s="139">
        <v>0</v>
      </c>
      <c r="O11" s="140">
        <v>0</v>
      </c>
      <c r="P11" s="137">
        <f t="shared" si="2"/>
        <v>2162023.5</v>
      </c>
      <c r="Q11" s="138">
        <v>2162023.5</v>
      </c>
      <c r="R11" s="139">
        <v>0</v>
      </c>
      <c r="S11" s="139">
        <v>0</v>
      </c>
      <c r="T11" s="140">
        <v>0</v>
      </c>
      <c r="U11" s="137">
        <f t="shared" si="3"/>
        <v>43.422845953002607</v>
      </c>
      <c r="V11" s="143">
        <f>Q11/L11*100</f>
        <v>43.422845953002607</v>
      </c>
      <c r="W11" s="144">
        <v>0</v>
      </c>
      <c r="X11" s="144">
        <v>0</v>
      </c>
      <c r="Y11" s="145">
        <v>0</v>
      </c>
      <c r="Z11" s="137">
        <f t="shared" si="4"/>
        <v>8.6466413642508044</v>
      </c>
      <c r="AA11" s="143">
        <f t="shared" si="5"/>
        <v>8.6466413642508044</v>
      </c>
      <c r="AB11" s="144">
        <v>0</v>
      </c>
      <c r="AC11" s="144">
        <v>0</v>
      </c>
      <c r="AD11" s="145">
        <v>0</v>
      </c>
      <c r="AE11" s="96"/>
      <c r="AF11" s="96"/>
      <c r="AG11" s="133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  <c r="DQ11" s="96"/>
      <c r="DR11" s="96"/>
      <c r="DS11" s="96"/>
      <c r="DT11" s="96"/>
      <c r="DU11" s="96"/>
      <c r="DV11" s="96"/>
      <c r="DW11" s="96"/>
      <c r="DX11" s="96"/>
      <c r="DY11" s="96"/>
      <c r="DZ11" s="96"/>
      <c r="EA11" s="96"/>
      <c r="EB11" s="96"/>
      <c r="EC11" s="96"/>
      <c r="ED11" s="96"/>
      <c r="EE11" s="96"/>
      <c r="EF11" s="96"/>
      <c r="EG11" s="96"/>
      <c r="EH11" s="96"/>
      <c r="EI11" s="96"/>
      <c r="EJ11" s="96"/>
      <c r="EK11" s="96"/>
      <c r="EL11" s="96"/>
      <c r="EM11" s="96"/>
      <c r="EN11" s="96"/>
      <c r="EO11" s="96"/>
      <c r="EP11" s="96"/>
      <c r="EQ11" s="96"/>
      <c r="ER11" s="96"/>
    </row>
    <row r="12" spans="1:148" s="98" customFormat="1" ht="129.75" customHeight="1" x14ac:dyDescent="0.25">
      <c r="A12" s="534"/>
      <c r="B12" s="146" t="s">
        <v>93</v>
      </c>
      <c r="C12" s="135" t="s">
        <v>94</v>
      </c>
      <c r="D12" s="122"/>
      <c r="E12" s="147" t="s">
        <v>86</v>
      </c>
      <c r="F12" s="137">
        <f>SUM(G12:I12)</f>
        <v>193060000</v>
      </c>
      <c r="G12" s="142">
        <v>193060000</v>
      </c>
      <c r="H12" s="139">
        <v>0</v>
      </c>
      <c r="I12" s="139">
        <v>0</v>
      </c>
      <c r="J12" s="140">
        <v>0</v>
      </c>
      <c r="K12" s="141">
        <f t="shared" si="6"/>
        <v>42688962</v>
      </c>
      <c r="L12" s="142">
        <v>42688962</v>
      </c>
      <c r="M12" s="139">
        <v>0</v>
      </c>
      <c r="N12" s="139">
        <v>0</v>
      </c>
      <c r="O12" s="140">
        <v>0</v>
      </c>
      <c r="P12" s="137">
        <f>SUM(Q12:T12)</f>
        <v>17006824.300000001</v>
      </c>
      <c r="Q12" s="142">
        <v>17006824.300000001</v>
      </c>
      <c r="R12" s="139">
        <v>0</v>
      </c>
      <c r="S12" s="139">
        <v>0</v>
      </c>
      <c r="T12" s="140">
        <v>0</v>
      </c>
      <c r="U12" s="137">
        <f t="shared" ref="U12" si="7">P12/K12*100</f>
        <v>39.838926746450291</v>
      </c>
      <c r="V12" s="143">
        <f>Q12/L12*100</f>
        <v>39.838926746450291</v>
      </c>
      <c r="W12" s="144">
        <v>0</v>
      </c>
      <c r="X12" s="144">
        <v>0</v>
      </c>
      <c r="Y12" s="145">
        <v>0</v>
      </c>
      <c r="Z12" s="137">
        <f t="shared" ref="Z12" si="8">P12/F12*100</f>
        <v>8.8090874857557235</v>
      </c>
      <c r="AA12" s="143">
        <f t="shared" ref="AA12" si="9">Q12/G12*100</f>
        <v>8.8090874857557235</v>
      </c>
      <c r="AB12" s="144">
        <v>0</v>
      </c>
      <c r="AC12" s="144">
        <v>0</v>
      </c>
      <c r="AD12" s="145">
        <v>0</v>
      </c>
      <c r="AE12" s="96"/>
      <c r="AF12" s="96"/>
      <c r="AG12" s="133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/>
      <c r="BF12" s="96"/>
      <c r="BG12" s="96"/>
      <c r="BH12" s="96"/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6"/>
      <c r="BV12" s="96"/>
      <c r="BW12" s="96"/>
      <c r="BX12" s="96"/>
      <c r="BY12" s="96"/>
      <c r="BZ12" s="96"/>
      <c r="CA12" s="96"/>
      <c r="CB12" s="96"/>
      <c r="CC12" s="96"/>
      <c r="CD12" s="96"/>
      <c r="CE12" s="96"/>
      <c r="CF12" s="96"/>
      <c r="CG12" s="96"/>
      <c r="CH12" s="96"/>
      <c r="CI12" s="96"/>
      <c r="CJ12" s="96"/>
      <c r="CK12" s="96"/>
      <c r="CL12" s="96"/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96"/>
      <c r="DA12" s="96"/>
      <c r="DB12" s="96"/>
      <c r="DC12" s="96"/>
      <c r="DD12" s="96"/>
      <c r="DE12" s="96"/>
      <c r="DF12" s="96"/>
      <c r="DG12" s="96"/>
      <c r="DH12" s="96"/>
      <c r="DI12" s="96"/>
      <c r="DJ12" s="96"/>
      <c r="DK12" s="96"/>
      <c r="DL12" s="96"/>
      <c r="DM12" s="96"/>
      <c r="DN12" s="96"/>
      <c r="DO12" s="96"/>
      <c r="DP12" s="96"/>
      <c r="DQ12" s="96"/>
      <c r="DR12" s="96"/>
      <c r="DS12" s="96"/>
      <c r="DT12" s="96"/>
      <c r="DU12" s="96"/>
      <c r="DV12" s="96"/>
      <c r="DW12" s="96"/>
      <c r="DX12" s="96"/>
      <c r="DY12" s="96"/>
      <c r="DZ12" s="96"/>
      <c r="EA12" s="96"/>
      <c r="EB12" s="96"/>
      <c r="EC12" s="96"/>
      <c r="ED12" s="96"/>
      <c r="EE12" s="96"/>
      <c r="EF12" s="96"/>
      <c r="EG12" s="96"/>
      <c r="EH12" s="96"/>
      <c r="EI12" s="96"/>
      <c r="EJ12" s="96"/>
      <c r="EK12" s="96"/>
      <c r="EL12" s="96"/>
      <c r="EM12" s="96"/>
      <c r="EN12" s="96"/>
      <c r="EO12" s="96"/>
      <c r="EP12" s="96"/>
      <c r="EQ12" s="96"/>
      <c r="ER12" s="96"/>
    </row>
    <row r="13" spans="1:148" s="98" customFormat="1" ht="81.75" customHeight="1" x14ac:dyDescent="0.25">
      <c r="A13" s="534"/>
      <c r="B13" s="146" t="s">
        <v>95</v>
      </c>
      <c r="C13" s="135" t="s">
        <v>96</v>
      </c>
      <c r="D13" s="122"/>
      <c r="E13" s="147" t="s">
        <v>86</v>
      </c>
      <c r="F13" s="137">
        <f t="shared" si="1"/>
        <v>89976000</v>
      </c>
      <c r="G13" s="142">
        <v>89976000</v>
      </c>
      <c r="H13" s="139">
        <v>0</v>
      </c>
      <c r="I13" s="139">
        <v>0</v>
      </c>
      <c r="J13" s="140">
        <v>0</v>
      </c>
      <c r="K13" s="141">
        <f t="shared" si="6"/>
        <v>22259350</v>
      </c>
      <c r="L13" s="142">
        <v>22259350</v>
      </c>
      <c r="M13" s="139">
        <v>0</v>
      </c>
      <c r="N13" s="139">
        <v>0</v>
      </c>
      <c r="O13" s="140">
        <v>0</v>
      </c>
      <c r="P13" s="137">
        <f>SUM(Q13:T13)</f>
        <v>11742503</v>
      </c>
      <c r="Q13" s="142">
        <v>11742503</v>
      </c>
      <c r="R13" s="139">
        <v>0</v>
      </c>
      <c r="S13" s="139">
        <v>0</v>
      </c>
      <c r="T13" s="140">
        <v>0</v>
      </c>
      <c r="U13" s="137">
        <f t="shared" ref="U13" si="10">P13/K13*100</f>
        <v>52.753126214377332</v>
      </c>
      <c r="V13" s="143">
        <f>Q13/L13*100</f>
        <v>52.753126214377332</v>
      </c>
      <c r="W13" s="144">
        <v>0</v>
      </c>
      <c r="X13" s="144">
        <v>0</v>
      </c>
      <c r="Y13" s="145">
        <v>0</v>
      </c>
      <c r="Z13" s="137">
        <f t="shared" ref="Z13" si="11">P13/F13*100</f>
        <v>13.050705743753891</v>
      </c>
      <c r="AA13" s="143">
        <f t="shared" ref="AA13" si="12">Q13/G13*100</f>
        <v>13.050705743753891</v>
      </c>
      <c r="AB13" s="144">
        <v>0</v>
      </c>
      <c r="AC13" s="144">
        <v>0</v>
      </c>
      <c r="AD13" s="145">
        <v>0</v>
      </c>
      <c r="AE13" s="96"/>
      <c r="AF13" s="96"/>
      <c r="AG13" s="133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/>
      <c r="BF13" s="96"/>
      <c r="BG13" s="96"/>
      <c r="BH13" s="96"/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6"/>
      <c r="BV13" s="96"/>
      <c r="BW13" s="96"/>
      <c r="BX13" s="96"/>
      <c r="BY13" s="96"/>
      <c r="BZ13" s="96"/>
      <c r="CA13" s="96"/>
      <c r="CB13" s="96"/>
      <c r="CC13" s="96"/>
      <c r="CD13" s="96"/>
      <c r="CE13" s="96"/>
      <c r="CF13" s="96"/>
      <c r="CG13" s="96"/>
      <c r="CH13" s="96"/>
      <c r="CI13" s="96"/>
      <c r="CJ13" s="96"/>
      <c r="CK13" s="96"/>
      <c r="CL13" s="96"/>
      <c r="CM13" s="96"/>
      <c r="CN13" s="96"/>
      <c r="CO13" s="96"/>
      <c r="CP13" s="96"/>
      <c r="CQ13" s="96"/>
      <c r="CR13" s="96"/>
      <c r="CS13" s="96"/>
      <c r="CT13" s="96"/>
      <c r="CU13" s="96"/>
      <c r="CV13" s="96"/>
      <c r="CW13" s="96"/>
      <c r="CX13" s="96"/>
      <c r="CY13" s="96"/>
      <c r="CZ13" s="96"/>
      <c r="DA13" s="96"/>
      <c r="DB13" s="96"/>
      <c r="DC13" s="96"/>
      <c r="DD13" s="96"/>
      <c r="DE13" s="96"/>
      <c r="DF13" s="96"/>
      <c r="DG13" s="96"/>
      <c r="DH13" s="96"/>
      <c r="DI13" s="96"/>
      <c r="DJ13" s="96"/>
      <c r="DK13" s="96"/>
      <c r="DL13" s="96"/>
      <c r="DM13" s="96"/>
      <c r="DN13" s="96"/>
      <c r="DO13" s="96"/>
      <c r="DP13" s="96"/>
      <c r="DQ13" s="96"/>
      <c r="DR13" s="96"/>
      <c r="DS13" s="96"/>
      <c r="DT13" s="96"/>
      <c r="DU13" s="96"/>
      <c r="DV13" s="96"/>
      <c r="DW13" s="96"/>
      <c r="DX13" s="96"/>
      <c r="DY13" s="96"/>
      <c r="DZ13" s="96"/>
      <c r="EA13" s="96"/>
      <c r="EB13" s="96"/>
      <c r="EC13" s="96"/>
      <c r="ED13" s="96"/>
      <c r="EE13" s="96"/>
      <c r="EF13" s="96"/>
      <c r="EG13" s="96"/>
      <c r="EH13" s="96"/>
      <c r="EI13" s="96"/>
      <c r="EJ13" s="96"/>
      <c r="EK13" s="96"/>
      <c r="EL13" s="96"/>
      <c r="EM13" s="96"/>
      <c r="EN13" s="96"/>
      <c r="EO13" s="96"/>
      <c r="EP13" s="96"/>
      <c r="EQ13" s="96"/>
      <c r="ER13" s="96"/>
    </row>
    <row r="14" spans="1:148" s="98" customFormat="1" ht="119.25" customHeight="1" x14ac:dyDescent="0.25">
      <c r="A14" s="534"/>
      <c r="B14" s="146" t="s">
        <v>97</v>
      </c>
      <c r="C14" s="135" t="s">
        <v>98</v>
      </c>
      <c r="D14" s="122"/>
      <c r="E14" s="147" t="s">
        <v>86</v>
      </c>
      <c r="F14" s="137">
        <f t="shared" si="1"/>
        <v>42480000</v>
      </c>
      <c r="G14" s="142">
        <v>42480000</v>
      </c>
      <c r="H14" s="139">
        <v>0</v>
      </c>
      <c r="I14" s="139">
        <v>0</v>
      </c>
      <c r="J14" s="140">
        <v>0</v>
      </c>
      <c r="K14" s="141">
        <f t="shared" si="6"/>
        <v>10620000</v>
      </c>
      <c r="L14" s="142">
        <v>10620000</v>
      </c>
      <c r="M14" s="139">
        <v>0</v>
      </c>
      <c r="N14" s="139">
        <v>0</v>
      </c>
      <c r="O14" s="140">
        <v>0</v>
      </c>
      <c r="P14" s="137">
        <f t="shared" si="2"/>
        <v>7444000</v>
      </c>
      <c r="Q14" s="142">
        <v>7444000</v>
      </c>
      <c r="R14" s="139">
        <v>0</v>
      </c>
      <c r="S14" s="139">
        <v>0</v>
      </c>
      <c r="T14" s="140">
        <v>0</v>
      </c>
      <c r="U14" s="137">
        <f t="shared" si="3"/>
        <v>70.094161958568733</v>
      </c>
      <c r="V14" s="143">
        <f t="shared" si="3"/>
        <v>70.094161958568733</v>
      </c>
      <c r="W14" s="144">
        <v>0</v>
      </c>
      <c r="X14" s="144">
        <v>0</v>
      </c>
      <c r="Y14" s="145">
        <v>0</v>
      </c>
      <c r="Z14" s="137">
        <f t="shared" si="4"/>
        <v>17.523540489642183</v>
      </c>
      <c r="AA14" s="143">
        <f t="shared" si="5"/>
        <v>17.523540489642183</v>
      </c>
      <c r="AB14" s="144">
        <v>0</v>
      </c>
      <c r="AC14" s="144">
        <v>0</v>
      </c>
      <c r="AD14" s="145">
        <v>0</v>
      </c>
      <c r="AE14" s="96"/>
      <c r="AF14" s="96"/>
      <c r="AG14" s="133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</row>
    <row r="15" spans="1:148" s="98" customFormat="1" ht="55.5" customHeight="1" x14ac:dyDescent="0.25">
      <c r="A15" s="534"/>
      <c r="B15" s="146" t="s">
        <v>70</v>
      </c>
      <c r="C15" s="135" t="s">
        <v>99</v>
      </c>
      <c r="D15" s="122"/>
      <c r="E15" s="147" t="s">
        <v>24</v>
      </c>
      <c r="F15" s="137">
        <f t="shared" si="1"/>
        <v>975520</v>
      </c>
      <c r="G15" s="144">
        <v>0</v>
      </c>
      <c r="H15" s="144">
        <v>0</v>
      </c>
      <c r="I15" s="144">
        <v>0</v>
      </c>
      <c r="J15" s="148">
        <v>975520</v>
      </c>
      <c r="K15" s="141">
        <f t="shared" si="6"/>
        <v>200000</v>
      </c>
      <c r="L15" s="144">
        <v>0</v>
      </c>
      <c r="M15" s="144">
        <v>0</v>
      </c>
      <c r="N15" s="144">
        <v>0</v>
      </c>
      <c r="O15" s="148">
        <v>200000</v>
      </c>
      <c r="P15" s="137">
        <f t="shared" si="2"/>
        <v>28810</v>
      </c>
      <c r="Q15" s="144">
        <v>0</v>
      </c>
      <c r="R15" s="144">
        <v>0</v>
      </c>
      <c r="S15" s="144">
        <v>0</v>
      </c>
      <c r="T15" s="148">
        <v>28810</v>
      </c>
      <c r="U15" s="137">
        <f t="shared" si="3"/>
        <v>14.405000000000001</v>
      </c>
      <c r="V15" s="144">
        <v>0</v>
      </c>
      <c r="W15" s="144">
        <v>0</v>
      </c>
      <c r="X15" s="144">
        <v>0</v>
      </c>
      <c r="Y15" s="148">
        <f>T15/O15*100</f>
        <v>14.405000000000001</v>
      </c>
      <c r="Z15" s="137">
        <f t="shared" si="4"/>
        <v>2.953296703296703</v>
      </c>
      <c r="AA15" s="144">
        <v>0</v>
      </c>
      <c r="AB15" s="144">
        <v>0</v>
      </c>
      <c r="AC15" s="144">
        <v>0</v>
      </c>
      <c r="AD15" s="148">
        <f t="shared" ref="AD15:AD18" si="13">T15/J15*100</f>
        <v>2.953296703296703</v>
      </c>
      <c r="AE15" s="96"/>
      <c r="AF15" s="96"/>
      <c r="AG15" s="133"/>
      <c r="AH15" s="96"/>
      <c r="AI15" s="149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</row>
    <row r="16" spans="1:148" s="98" customFormat="1" ht="33.75" customHeight="1" x14ac:dyDescent="0.25">
      <c r="A16" s="534"/>
      <c r="B16" s="146" t="s">
        <v>18</v>
      </c>
      <c r="C16" s="135" t="s">
        <v>100</v>
      </c>
      <c r="D16" s="122"/>
      <c r="E16" s="147" t="s">
        <v>24</v>
      </c>
      <c r="F16" s="137">
        <f t="shared" si="1"/>
        <v>668463870</v>
      </c>
      <c r="G16" s="144">
        <v>0</v>
      </c>
      <c r="H16" s="144">
        <v>0</v>
      </c>
      <c r="I16" s="144">
        <v>0</v>
      </c>
      <c r="J16" s="148">
        <v>668463870</v>
      </c>
      <c r="K16" s="141">
        <f t="shared" si="6"/>
        <v>159472046</v>
      </c>
      <c r="L16" s="144">
        <v>0</v>
      </c>
      <c r="M16" s="144">
        <v>0</v>
      </c>
      <c r="N16" s="144">
        <v>0</v>
      </c>
      <c r="O16" s="148">
        <v>159472046</v>
      </c>
      <c r="P16" s="137">
        <f t="shared" si="2"/>
        <v>70962293.900000006</v>
      </c>
      <c r="Q16" s="144">
        <v>0</v>
      </c>
      <c r="R16" s="144">
        <v>0</v>
      </c>
      <c r="S16" s="144">
        <v>0</v>
      </c>
      <c r="T16" s="148">
        <v>70962293.900000006</v>
      </c>
      <c r="U16" s="137">
        <f t="shared" si="3"/>
        <v>44.49826516930748</v>
      </c>
      <c r="V16" s="144">
        <v>0</v>
      </c>
      <c r="W16" s="144">
        <v>0</v>
      </c>
      <c r="X16" s="144">
        <v>0</v>
      </c>
      <c r="Y16" s="148">
        <f>T16/O16*100</f>
        <v>44.49826516930748</v>
      </c>
      <c r="Z16" s="137">
        <f t="shared" si="4"/>
        <v>10.615726157346396</v>
      </c>
      <c r="AA16" s="144">
        <v>0</v>
      </c>
      <c r="AB16" s="144">
        <v>0</v>
      </c>
      <c r="AC16" s="144">
        <v>0</v>
      </c>
      <c r="AD16" s="148">
        <f t="shared" si="13"/>
        <v>10.615726157346396</v>
      </c>
      <c r="AE16" s="96"/>
      <c r="AF16" s="96"/>
      <c r="AG16" s="133"/>
      <c r="AH16" s="96"/>
      <c r="AI16" s="150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6"/>
      <c r="BV16" s="96"/>
      <c r="BW16" s="96"/>
      <c r="BX16" s="96"/>
      <c r="BY16" s="96"/>
      <c r="BZ16" s="96"/>
      <c r="CA16" s="96"/>
      <c r="CB16" s="96"/>
      <c r="CC16" s="96"/>
      <c r="CD16" s="96"/>
      <c r="CE16" s="96"/>
      <c r="CF16" s="96"/>
      <c r="CG16" s="96"/>
      <c r="CH16" s="96"/>
      <c r="CI16" s="96"/>
      <c r="CJ16" s="96"/>
      <c r="CK16" s="96"/>
      <c r="CL16" s="96"/>
      <c r="CM16" s="96"/>
      <c r="CN16" s="96"/>
      <c r="CO16" s="96"/>
      <c r="CP16" s="96"/>
      <c r="CQ16" s="96"/>
      <c r="CR16" s="96"/>
      <c r="CS16" s="96"/>
      <c r="CT16" s="96"/>
      <c r="CU16" s="96"/>
      <c r="CV16" s="96"/>
      <c r="CW16" s="96"/>
      <c r="CX16" s="96"/>
      <c r="CY16" s="96"/>
      <c r="CZ16" s="96"/>
      <c r="DA16" s="96"/>
      <c r="DB16" s="96"/>
      <c r="DC16" s="96"/>
      <c r="DD16" s="96"/>
      <c r="DE16" s="96"/>
      <c r="DF16" s="96"/>
      <c r="DG16" s="96"/>
      <c r="DH16" s="96"/>
      <c r="DI16" s="96"/>
      <c r="DJ16" s="96"/>
      <c r="DK16" s="96"/>
      <c r="DL16" s="96"/>
      <c r="DM16" s="96"/>
      <c r="DN16" s="96"/>
      <c r="DO16" s="96"/>
      <c r="DP16" s="96"/>
      <c r="DQ16" s="96"/>
      <c r="DR16" s="96"/>
      <c r="DS16" s="96"/>
      <c r="DT16" s="96"/>
      <c r="DU16" s="96"/>
      <c r="DV16" s="96"/>
      <c r="DW16" s="96"/>
      <c r="DX16" s="96"/>
      <c r="DY16" s="96"/>
      <c r="DZ16" s="96"/>
      <c r="EA16" s="96"/>
      <c r="EB16" s="96"/>
      <c r="EC16" s="96"/>
      <c r="ED16" s="96"/>
      <c r="EE16" s="96"/>
      <c r="EF16" s="96"/>
      <c r="EG16" s="96"/>
      <c r="EH16" s="96"/>
      <c r="EI16" s="96"/>
      <c r="EJ16" s="96"/>
      <c r="EK16" s="96"/>
      <c r="EL16" s="96"/>
      <c r="EM16" s="96"/>
      <c r="EN16" s="96"/>
      <c r="EO16" s="96"/>
      <c r="EP16" s="96"/>
      <c r="EQ16" s="96"/>
      <c r="ER16" s="96"/>
    </row>
    <row r="17" spans="1:148" s="532" customFormat="1" ht="27.75" customHeight="1" x14ac:dyDescent="0.25">
      <c r="A17" s="534"/>
      <c r="B17" s="530" t="s">
        <v>101</v>
      </c>
      <c r="C17" s="520"/>
      <c r="D17" s="122"/>
      <c r="E17" s="521" t="s">
        <v>102</v>
      </c>
      <c r="F17" s="529">
        <f t="shared" si="1"/>
        <v>229929773.84</v>
      </c>
      <c r="G17" s="523">
        <v>0</v>
      </c>
      <c r="H17" s="523">
        <v>0</v>
      </c>
      <c r="I17" s="524">
        <v>229929773.84</v>
      </c>
      <c r="J17" s="525">
        <v>0</v>
      </c>
      <c r="K17" s="526">
        <f>L17+M17+N17+O17</f>
        <v>229929773.84</v>
      </c>
      <c r="L17" s="523">
        <v>0</v>
      </c>
      <c r="M17" s="523">
        <v>0</v>
      </c>
      <c r="N17" s="524">
        <v>229929773.84</v>
      </c>
      <c r="O17" s="527">
        <v>0</v>
      </c>
      <c r="P17" s="529">
        <f t="shared" si="2"/>
        <v>229929773.84</v>
      </c>
      <c r="Q17" s="523">
        <v>0</v>
      </c>
      <c r="R17" s="523">
        <v>0</v>
      </c>
      <c r="S17" s="524">
        <v>229929773.84</v>
      </c>
      <c r="T17" s="527">
        <v>0</v>
      </c>
      <c r="U17" s="522">
        <f>P17/K17*100</f>
        <v>100</v>
      </c>
      <c r="V17" s="523">
        <v>0</v>
      </c>
      <c r="W17" s="523">
        <v>0</v>
      </c>
      <c r="X17" s="523">
        <f t="shared" ref="V17:AD17" si="14">S17/N17*100</f>
        <v>100</v>
      </c>
      <c r="Y17" s="527">
        <v>0</v>
      </c>
      <c r="Z17" s="522">
        <f>P17/F17*100</f>
        <v>100</v>
      </c>
      <c r="AA17" s="523">
        <v>0</v>
      </c>
      <c r="AB17" s="523">
        <v>0</v>
      </c>
      <c r="AC17" s="523">
        <f t="shared" ref="AC17" si="15">S17/I17*100</f>
        <v>100</v>
      </c>
      <c r="AD17" s="527">
        <v>0</v>
      </c>
      <c r="AE17" s="528"/>
      <c r="AF17" s="528"/>
      <c r="AG17" s="528"/>
      <c r="AH17" s="531"/>
      <c r="AI17" s="528"/>
      <c r="AJ17" s="528"/>
      <c r="AK17" s="528"/>
      <c r="AL17" s="528"/>
      <c r="AM17" s="528"/>
      <c r="AN17" s="531"/>
      <c r="AO17" s="531"/>
      <c r="AP17" s="531"/>
      <c r="AQ17" s="531"/>
      <c r="AR17" s="531"/>
      <c r="AS17" s="531"/>
      <c r="AT17" s="531"/>
      <c r="AU17" s="531"/>
      <c r="AV17" s="531"/>
      <c r="AW17" s="531"/>
      <c r="AX17" s="531"/>
      <c r="AY17" s="531"/>
      <c r="AZ17" s="531"/>
      <c r="BA17" s="531"/>
      <c r="BB17" s="531"/>
      <c r="BC17" s="531"/>
      <c r="BD17" s="531"/>
      <c r="BE17" s="531"/>
      <c r="BF17" s="531"/>
      <c r="BG17" s="531"/>
      <c r="BH17" s="531"/>
      <c r="BI17" s="531"/>
      <c r="BJ17" s="531"/>
      <c r="BK17" s="531"/>
      <c r="BL17" s="531"/>
      <c r="BM17" s="531"/>
      <c r="BN17" s="531"/>
      <c r="BO17" s="531"/>
      <c r="BP17" s="531"/>
      <c r="BQ17" s="531"/>
      <c r="BR17" s="531"/>
      <c r="BS17" s="531"/>
      <c r="BT17" s="531"/>
      <c r="BU17" s="531"/>
      <c r="BV17" s="531"/>
      <c r="BW17" s="531"/>
      <c r="BX17" s="531"/>
      <c r="BY17" s="531"/>
      <c r="BZ17" s="531"/>
      <c r="CA17" s="531"/>
      <c r="CB17" s="531"/>
      <c r="CC17" s="531"/>
      <c r="CD17" s="531"/>
      <c r="CE17" s="531"/>
      <c r="CF17" s="531"/>
      <c r="CG17" s="531"/>
      <c r="CH17" s="531"/>
      <c r="CI17" s="531"/>
      <c r="CJ17" s="531"/>
      <c r="CK17" s="531"/>
      <c r="CL17" s="531"/>
      <c r="CM17" s="531"/>
      <c r="CN17" s="531"/>
      <c r="CO17" s="531"/>
      <c r="CP17" s="531"/>
      <c r="CQ17" s="531"/>
      <c r="CR17" s="531"/>
      <c r="CS17" s="531"/>
      <c r="CT17" s="531"/>
      <c r="CU17" s="531"/>
      <c r="CV17" s="531"/>
      <c r="CW17" s="531"/>
      <c r="CX17" s="531"/>
      <c r="CY17" s="531"/>
      <c r="CZ17" s="531"/>
      <c r="DA17" s="531"/>
      <c r="DB17" s="531"/>
      <c r="DC17" s="531"/>
      <c r="DD17" s="531"/>
      <c r="DE17" s="531"/>
      <c r="DF17" s="531"/>
      <c r="DG17" s="531"/>
      <c r="DH17" s="531"/>
      <c r="DI17" s="531"/>
      <c r="DJ17" s="531"/>
      <c r="DK17" s="531"/>
      <c r="DL17" s="531"/>
      <c r="DM17" s="531"/>
      <c r="DN17" s="531"/>
      <c r="DO17" s="531"/>
      <c r="DP17" s="531"/>
      <c r="DQ17" s="531"/>
      <c r="DR17" s="531"/>
      <c r="DS17" s="531"/>
      <c r="DT17" s="531"/>
      <c r="DU17" s="531"/>
      <c r="DV17" s="531"/>
      <c r="DW17" s="531"/>
      <c r="DX17" s="531"/>
      <c r="DY17" s="531"/>
      <c r="DZ17" s="531"/>
      <c r="EA17" s="531"/>
      <c r="EB17" s="531"/>
      <c r="EC17" s="531"/>
      <c r="ED17" s="531"/>
      <c r="EE17" s="531"/>
      <c r="EF17" s="531"/>
      <c r="EG17" s="531"/>
      <c r="EH17" s="531"/>
      <c r="EI17" s="531"/>
      <c r="EJ17" s="531"/>
      <c r="EK17" s="531"/>
      <c r="EL17" s="531"/>
      <c r="EM17" s="531"/>
      <c r="EN17" s="531"/>
      <c r="EO17" s="531"/>
      <c r="EP17" s="531"/>
      <c r="EQ17" s="531"/>
      <c r="ER17" s="531"/>
    </row>
    <row r="18" spans="1:148" s="422" customFormat="1" ht="27.75" customHeight="1" x14ac:dyDescent="0.25">
      <c r="A18" s="534"/>
      <c r="B18" s="533" t="s">
        <v>48</v>
      </c>
      <c r="C18" s="135" t="s">
        <v>103</v>
      </c>
      <c r="D18" s="122"/>
      <c r="E18" s="147" t="s">
        <v>24</v>
      </c>
      <c r="F18" s="137">
        <f t="shared" si="1"/>
        <v>4411900</v>
      </c>
      <c r="G18" s="144">
        <v>0</v>
      </c>
      <c r="H18" s="144">
        <v>0</v>
      </c>
      <c r="I18" s="144">
        <v>0</v>
      </c>
      <c r="J18" s="148">
        <v>4411900</v>
      </c>
      <c r="K18" s="141">
        <f t="shared" si="6"/>
        <v>809525</v>
      </c>
      <c r="L18" s="144">
        <v>0</v>
      </c>
      <c r="M18" s="144">
        <v>0</v>
      </c>
      <c r="N18" s="144">
        <v>0</v>
      </c>
      <c r="O18" s="148">
        <v>809525</v>
      </c>
      <c r="P18" s="137">
        <f t="shared" si="2"/>
        <v>108700</v>
      </c>
      <c r="Q18" s="144">
        <v>0</v>
      </c>
      <c r="R18" s="144">
        <v>0</v>
      </c>
      <c r="S18" s="144">
        <v>0</v>
      </c>
      <c r="T18" s="148">
        <v>108700</v>
      </c>
      <c r="U18" s="137">
        <f t="shared" si="3"/>
        <v>13.427627312312776</v>
      </c>
      <c r="V18" s="144">
        <v>0</v>
      </c>
      <c r="W18" s="144">
        <v>0</v>
      </c>
      <c r="X18" s="144">
        <v>0</v>
      </c>
      <c r="Y18" s="148">
        <f>T18/O18*100</f>
        <v>13.427627312312776</v>
      </c>
      <c r="Z18" s="137">
        <f t="shared" si="4"/>
        <v>2.4637911104059476</v>
      </c>
      <c r="AA18" s="144">
        <v>0</v>
      </c>
      <c r="AB18" s="144">
        <v>0</v>
      </c>
      <c r="AC18" s="144">
        <v>0</v>
      </c>
      <c r="AD18" s="148">
        <f t="shared" si="13"/>
        <v>2.4637911104059476</v>
      </c>
      <c r="AE18" s="420"/>
      <c r="AF18" s="420"/>
      <c r="AG18" s="133"/>
      <c r="AH18" s="420"/>
      <c r="AI18" s="420"/>
      <c r="AJ18" s="420"/>
      <c r="AK18" s="420"/>
      <c r="AL18" s="420"/>
      <c r="AM18" s="420"/>
      <c r="AN18" s="420"/>
      <c r="AO18" s="420"/>
      <c r="AP18" s="420"/>
      <c r="AQ18" s="420"/>
      <c r="AR18" s="420"/>
      <c r="AS18" s="420"/>
      <c r="AT18" s="420"/>
      <c r="AU18" s="420"/>
      <c r="AV18" s="420"/>
      <c r="AW18" s="420"/>
      <c r="AX18" s="420"/>
      <c r="AY18" s="420"/>
      <c r="AZ18" s="420"/>
      <c r="BA18" s="420"/>
      <c r="BB18" s="420"/>
      <c r="BC18" s="420"/>
      <c r="BD18" s="420"/>
      <c r="BE18" s="420"/>
      <c r="BF18" s="420"/>
      <c r="BG18" s="420"/>
      <c r="BH18" s="420"/>
      <c r="BI18" s="420"/>
      <c r="BJ18" s="420"/>
      <c r="BK18" s="420"/>
      <c r="BL18" s="420"/>
      <c r="BM18" s="420"/>
      <c r="BN18" s="420"/>
      <c r="BO18" s="420"/>
      <c r="BP18" s="420"/>
      <c r="BQ18" s="420"/>
      <c r="BR18" s="420"/>
      <c r="BS18" s="420"/>
      <c r="BT18" s="420"/>
      <c r="BU18" s="420"/>
      <c r="BV18" s="420"/>
      <c r="BW18" s="420"/>
      <c r="BX18" s="420"/>
      <c r="BY18" s="420"/>
      <c r="BZ18" s="420"/>
      <c r="CA18" s="420"/>
      <c r="CB18" s="420"/>
      <c r="CC18" s="420"/>
      <c r="CD18" s="420"/>
      <c r="CE18" s="420"/>
      <c r="CF18" s="420"/>
      <c r="CG18" s="420"/>
      <c r="CH18" s="420"/>
      <c r="CI18" s="420"/>
      <c r="CJ18" s="420"/>
      <c r="CK18" s="420"/>
      <c r="CL18" s="420"/>
      <c r="CM18" s="420"/>
      <c r="CN18" s="420"/>
      <c r="CO18" s="420"/>
      <c r="CP18" s="420"/>
      <c r="CQ18" s="420"/>
      <c r="CR18" s="420"/>
      <c r="CS18" s="420"/>
      <c r="CT18" s="420"/>
      <c r="CU18" s="420"/>
      <c r="CV18" s="420"/>
      <c r="CW18" s="420"/>
      <c r="CX18" s="420"/>
      <c r="CY18" s="420"/>
      <c r="CZ18" s="420"/>
      <c r="DA18" s="420"/>
      <c r="DB18" s="420"/>
      <c r="DC18" s="420"/>
      <c r="DD18" s="420"/>
      <c r="DE18" s="420"/>
      <c r="DF18" s="420"/>
      <c r="DG18" s="420"/>
      <c r="DH18" s="420"/>
      <c r="DI18" s="420"/>
      <c r="DJ18" s="420"/>
      <c r="DK18" s="420"/>
      <c r="DL18" s="420"/>
      <c r="DM18" s="420"/>
      <c r="DN18" s="420"/>
      <c r="DO18" s="420"/>
      <c r="DP18" s="420"/>
      <c r="DQ18" s="420"/>
      <c r="DR18" s="420"/>
      <c r="DS18" s="420"/>
      <c r="DT18" s="420"/>
      <c r="DU18" s="420"/>
      <c r="DV18" s="420"/>
      <c r="DW18" s="420"/>
      <c r="DX18" s="420"/>
      <c r="DY18" s="420"/>
      <c r="DZ18" s="420"/>
      <c r="EA18" s="420"/>
      <c r="EB18" s="420"/>
      <c r="EC18" s="420"/>
      <c r="ED18" s="420"/>
      <c r="EE18" s="420"/>
      <c r="EF18" s="420"/>
      <c r="EG18" s="420"/>
      <c r="EH18" s="420"/>
      <c r="EI18" s="420"/>
      <c r="EJ18" s="420"/>
      <c r="EK18" s="420"/>
      <c r="EL18" s="420"/>
      <c r="EM18" s="420"/>
      <c r="EN18" s="420"/>
      <c r="EO18" s="420"/>
      <c r="EP18" s="420"/>
      <c r="EQ18" s="420"/>
      <c r="ER18" s="420"/>
    </row>
    <row r="19" spans="1:148" s="98" customFormat="1" ht="63.75" customHeight="1" x14ac:dyDescent="0.25">
      <c r="A19" s="534"/>
      <c r="B19" s="146" t="s">
        <v>105</v>
      </c>
      <c r="C19" s="135" t="s">
        <v>106</v>
      </c>
      <c r="D19" s="122"/>
      <c r="E19" s="136" t="s">
        <v>86</v>
      </c>
      <c r="F19" s="137">
        <f t="shared" si="1"/>
        <v>1863000</v>
      </c>
      <c r="G19" s="142">
        <v>1863000</v>
      </c>
      <c r="H19" s="144">
        <v>0</v>
      </c>
      <c r="I19" s="144">
        <v>0</v>
      </c>
      <c r="J19" s="145">
        <v>0</v>
      </c>
      <c r="K19" s="141">
        <f t="shared" si="6"/>
        <v>1863000</v>
      </c>
      <c r="L19" s="142">
        <v>1863000</v>
      </c>
      <c r="M19" s="144">
        <v>0</v>
      </c>
      <c r="N19" s="144">
        <v>0</v>
      </c>
      <c r="O19" s="145">
        <v>0</v>
      </c>
      <c r="P19" s="137">
        <f t="shared" si="2"/>
        <v>450000</v>
      </c>
      <c r="Q19" s="143">
        <v>450000</v>
      </c>
      <c r="R19" s="144">
        <v>0</v>
      </c>
      <c r="S19" s="144">
        <v>0</v>
      </c>
      <c r="T19" s="145">
        <v>0</v>
      </c>
      <c r="U19" s="137">
        <f t="shared" si="3"/>
        <v>24.154589371980677</v>
      </c>
      <c r="V19" s="143">
        <f t="shared" si="3"/>
        <v>24.154589371980677</v>
      </c>
      <c r="W19" s="144">
        <v>0</v>
      </c>
      <c r="X19" s="144">
        <v>0</v>
      </c>
      <c r="Y19" s="145">
        <v>0</v>
      </c>
      <c r="Z19" s="137">
        <f t="shared" si="4"/>
        <v>24.154589371980677</v>
      </c>
      <c r="AA19" s="143">
        <f t="shared" si="5"/>
        <v>24.154589371980677</v>
      </c>
      <c r="AB19" s="144">
        <v>0</v>
      </c>
      <c r="AC19" s="144">
        <v>0</v>
      </c>
      <c r="AD19" s="145">
        <v>0</v>
      </c>
      <c r="AE19" s="96"/>
      <c r="AF19" s="96"/>
      <c r="AG19" s="63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/>
      <c r="BG19" s="96"/>
      <c r="BH19" s="96"/>
      <c r="BI19" s="96"/>
      <c r="BJ19" s="96"/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6"/>
      <c r="BV19" s="96"/>
      <c r="BW19" s="96"/>
      <c r="BX19" s="96"/>
      <c r="BY19" s="96"/>
      <c r="BZ19" s="96"/>
      <c r="CA19" s="96"/>
      <c r="CB19" s="96"/>
      <c r="CC19" s="96"/>
      <c r="CD19" s="96"/>
      <c r="CE19" s="96"/>
      <c r="CF19" s="96"/>
      <c r="CG19" s="96"/>
      <c r="CH19" s="96"/>
      <c r="CI19" s="96"/>
      <c r="CJ19" s="96"/>
      <c r="CK19" s="96"/>
      <c r="CL19" s="96"/>
      <c r="CM19" s="96"/>
      <c r="CN19" s="96"/>
      <c r="CO19" s="96"/>
      <c r="CP19" s="96"/>
      <c r="CQ19" s="96"/>
      <c r="CR19" s="96"/>
      <c r="CS19" s="96"/>
      <c r="CT19" s="96"/>
      <c r="CU19" s="96"/>
      <c r="CV19" s="96"/>
      <c r="CW19" s="96"/>
      <c r="CX19" s="96"/>
      <c r="CY19" s="96"/>
      <c r="CZ19" s="96"/>
      <c r="DA19" s="96"/>
      <c r="DB19" s="96"/>
      <c r="DC19" s="96"/>
      <c r="DD19" s="96"/>
      <c r="DE19" s="96"/>
      <c r="DF19" s="96"/>
      <c r="DG19" s="96"/>
      <c r="DH19" s="96"/>
      <c r="DI19" s="96"/>
      <c r="DJ19" s="96"/>
      <c r="DK19" s="96"/>
      <c r="DL19" s="96"/>
      <c r="DM19" s="96"/>
      <c r="DN19" s="96"/>
      <c r="DO19" s="96"/>
      <c r="DP19" s="96"/>
      <c r="DQ19" s="96"/>
      <c r="DR19" s="96"/>
      <c r="DS19" s="96"/>
      <c r="DT19" s="96"/>
      <c r="DU19" s="96"/>
      <c r="DV19" s="96"/>
      <c r="DW19" s="96"/>
      <c r="DX19" s="96"/>
      <c r="DY19" s="96"/>
      <c r="DZ19" s="96"/>
      <c r="EA19" s="96"/>
      <c r="EB19" s="96"/>
      <c r="EC19" s="96"/>
      <c r="ED19" s="96"/>
      <c r="EE19" s="96"/>
      <c r="EF19" s="96"/>
      <c r="EG19" s="96"/>
      <c r="EH19" s="96"/>
      <c r="EI19" s="96"/>
      <c r="EJ19" s="96"/>
      <c r="EK19" s="96"/>
      <c r="EL19" s="96"/>
      <c r="EM19" s="96"/>
      <c r="EN19" s="96"/>
      <c r="EO19" s="96"/>
      <c r="EP19" s="96"/>
      <c r="EQ19" s="96"/>
      <c r="ER19" s="96"/>
    </row>
    <row r="20" spans="1:148" s="98" customFormat="1" ht="130.5" customHeight="1" thickBot="1" x14ac:dyDescent="0.3">
      <c r="A20" s="535"/>
      <c r="B20" s="151" t="s">
        <v>107</v>
      </c>
      <c r="C20" s="152" t="s">
        <v>108</v>
      </c>
      <c r="D20" s="153"/>
      <c r="E20" s="154" t="s">
        <v>86</v>
      </c>
      <c r="F20" s="155">
        <f t="shared" si="1"/>
        <v>604800</v>
      </c>
      <c r="G20" s="156">
        <v>604800</v>
      </c>
      <c r="H20" s="157">
        <v>0</v>
      </c>
      <c r="I20" s="157">
        <v>0</v>
      </c>
      <c r="J20" s="158">
        <v>0</v>
      </c>
      <c r="K20" s="159">
        <f t="shared" si="6"/>
        <v>200000</v>
      </c>
      <c r="L20" s="156">
        <v>200000</v>
      </c>
      <c r="M20" s="157">
        <v>0</v>
      </c>
      <c r="N20" s="157">
        <v>0</v>
      </c>
      <c r="O20" s="160">
        <v>0</v>
      </c>
      <c r="P20" s="155">
        <f t="shared" si="2"/>
        <v>20300</v>
      </c>
      <c r="Q20" s="161">
        <v>20300</v>
      </c>
      <c r="R20" s="157">
        <v>0</v>
      </c>
      <c r="S20" s="157">
        <v>0</v>
      </c>
      <c r="T20" s="160">
        <v>0</v>
      </c>
      <c r="U20" s="155">
        <f t="shared" si="3"/>
        <v>10.15</v>
      </c>
      <c r="V20" s="161">
        <f t="shared" si="3"/>
        <v>10.15</v>
      </c>
      <c r="W20" s="157">
        <v>0</v>
      </c>
      <c r="X20" s="157">
        <v>0</v>
      </c>
      <c r="Y20" s="160">
        <v>0</v>
      </c>
      <c r="Z20" s="155">
        <f t="shared" si="4"/>
        <v>3.3564814814814818</v>
      </c>
      <c r="AA20" s="161">
        <f t="shared" si="4"/>
        <v>3.3564814814814818</v>
      </c>
      <c r="AB20" s="157">
        <v>0</v>
      </c>
      <c r="AC20" s="157">
        <v>0</v>
      </c>
      <c r="AD20" s="160">
        <v>0</v>
      </c>
      <c r="AE20" s="96"/>
      <c r="AF20" s="96"/>
      <c r="AG20" s="63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  <c r="DQ20" s="96"/>
      <c r="DR20" s="96"/>
      <c r="DS20" s="96"/>
      <c r="DT20" s="96"/>
      <c r="DU20" s="96"/>
      <c r="DV20" s="96"/>
      <c r="DW20" s="96"/>
      <c r="DX20" s="96"/>
      <c r="DY20" s="96"/>
      <c r="DZ20" s="96"/>
      <c r="EA20" s="96"/>
      <c r="EB20" s="96"/>
      <c r="EC20" s="96"/>
      <c r="ED20" s="96"/>
      <c r="EE20" s="96"/>
      <c r="EF20" s="96"/>
      <c r="EG20" s="96"/>
      <c r="EH20" s="96"/>
      <c r="EI20" s="96"/>
      <c r="EJ20" s="96"/>
      <c r="EK20" s="96"/>
      <c r="EL20" s="96"/>
      <c r="EM20" s="96"/>
      <c r="EN20" s="96"/>
      <c r="EO20" s="96"/>
      <c r="EP20" s="96"/>
      <c r="EQ20" s="96"/>
      <c r="ER20" s="96"/>
    </row>
    <row r="21" spans="1:148" s="177" customFormat="1" ht="19.5" customHeight="1" thickBot="1" x14ac:dyDescent="0.3">
      <c r="A21" s="162"/>
      <c r="B21" s="163" t="s">
        <v>111</v>
      </c>
      <c r="C21" s="164"/>
      <c r="D21" s="165"/>
      <c r="E21" s="166"/>
      <c r="F21" s="167">
        <f t="shared" ref="F21:T21" si="16">SUM(F8:F20)</f>
        <v>4372283863.8400002</v>
      </c>
      <c r="G21" s="168">
        <f t="shared" si="16"/>
        <v>3468502800</v>
      </c>
      <c r="H21" s="169">
        <f t="shared" si="16"/>
        <v>0</v>
      </c>
      <c r="I21" s="168">
        <f t="shared" si="16"/>
        <v>229929773.84</v>
      </c>
      <c r="J21" s="170">
        <f t="shared" si="16"/>
        <v>673851290</v>
      </c>
      <c r="K21" s="171">
        <f t="shared" si="16"/>
        <v>1142943698.8399999</v>
      </c>
      <c r="L21" s="172">
        <f t="shared" si="16"/>
        <v>752532354</v>
      </c>
      <c r="M21" s="173">
        <f t="shared" si="16"/>
        <v>0</v>
      </c>
      <c r="N21" s="172">
        <f t="shared" si="16"/>
        <v>229929773.84</v>
      </c>
      <c r="O21" s="174">
        <f t="shared" si="16"/>
        <v>160481571</v>
      </c>
      <c r="P21" s="171">
        <f t="shared" si="16"/>
        <v>646824730.20000005</v>
      </c>
      <c r="Q21" s="172">
        <f t="shared" si="16"/>
        <v>345795152.45999998</v>
      </c>
      <c r="R21" s="173">
        <f t="shared" si="16"/>
        <v>0</v>
      </c>
      <c r="S21" s="173">
        <f t="shared" si="16"/>
        <v>229929773.84</v>
      </c>
      <c r="T21" s="174">
        <f t="shared" si="16"/>
        <v>71099803.900000006</v>
      </c>
      <c r="U21" s="167">
        <f t="shared" ref="U21:Y21" si="17">U8+U9+U10+U11+U12+U13+U14+U15+U16+U17+U18+U19+U20</f>
        <v>551.60258018489139</v>
      </c>
      <c r="V21" s="168">
        <f t="shared" si="17"/>
        <v>379.27168770327103</v>
      </c>
      <c r="W21" s="169">
        <f t="shared" si="17"/>
        <v>0</v>
      </c>
      <c r="X21" s="169">
        <f t="shared" si="17"/>
        <v>100</v>
      </c>
      <c r="Y21" s="170">
        <f t="shared" si="17"/>
        <v>72.330892481620253</v>
      </c>
      <c r="Z21" s="167">
        <f t="shared" si="4"/>
        <v>14.793749681932134</v>
      </c>
      <c r="AA21" s="168">
        <f t="shared" si="4"/>
        <v>9.9695797408611</v>
      </c>
      <c r="AB21" s="169">
        <v>0</v>
      </c>
      <c r="AC21" s="169">
        <f t="shared" ref="AC21" si="18">S21/I21*100</f>
        <v>100</v>
      </c>
      <c r="AD21" s="170">
        <f t="shared" si="4"/>
        <v>10.551260338167493</v>
      </c>
      <c r="AE21" s="175"/>
      <c r="AF21" s="175"/>
      <c r="AG21" s="176"/>
      <c r="AH21" s="175"/>
      <c r="AI21" s="175"/>
      <c r="AJ21" s="175"/>
      <c r="AK21" s="175"/>
      <c r="AL21" s="175"/>
      <c r="AM21" s="175"/>
      <c r="AN21" s="175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5"/>
      <c r="BA21" s="175"/>
      <c r="BB21" s="175"/>
      <c r="BC21" s="175"/>
      <c r="BD21" s="175"/>
      <c r="BE21" s="175"/>
      <c r="BF21" s="175"/>
      <c r="BG21" s="175"/>
      <c r="BH21" s="175"/>
      <c r="BI21" s="175"/>
      <c r="BJ21" s="175"/>
      <c r="BK21" s="175"/>
      <c r="BL21" s="175"/>
      <c r="BM21" s="175"/>
      <c r="BN21" s="175"/>
      <c r="BO21" s="175"/>
      <c r="BP21" s="175"/>
      <c r="BQ21" s="175"/>
      <c r="BR21" s="175"/>
      <c r="BS21" s="175"/>
      <c r="BT21" s="175"/>
      <c r="BU21" s="175"/>
      <c r="BV21" s="175"/>
      <c r="BW21" s="175"/>
      <c r="BX21" s="175"/>
      <c r="BY21" s="175"/>
      <c r="BZ21" s="175"/>
      <c r="CA21" s="175"/>
      <c r="CB21" s="175"/>
      <c r="CC21" s="175"/>
      <c r="CD21" s="175"/>
      <c r="CE21" s="175"/>
      <c r="CF21" s="175"/>
      <c r="CG21" s="175"/>
      <c r="CH21" s="175"/>
      <c r="CI21" s="175"/>
      <c r="CJ21" s="175"/>
      <c r="CK21" s="175"/>
      <c r="CL21" s="175"/>
      <c r="CM21" s="175"/>
      <c r="CN21" s="175"/>
      <c r="CO21" s="175"/>
      <c r="CP21" s="175"/>
      <c r="CQ21" s="175"/>
      <c r="CR21" s="175"/>
      <c r="CS21" s="175"/>
      <c r="CT21" s="175"/>
      <c r="CU21" s="175"/>
      <c r="CV21" s="175"/>
      <c r="CW21" s="175"/>
      <c r="CX21" s="175"/>
      <c r="CY21" s="175"/>
      <c r="CZ21" s="175"/>
      <c r="DA21" s="175"/>
      <c r="DB21" s="175"/>
      <c r="DC21" s="175"/>
      <c r="DD21" s="175"/>
      <c r="DE21" s="175"/>
      <c r="DF21" s="175"/>
      <c r="DG21" s="175"/>
      <c r="DH21" s="175"/>
      <c r="DI21" s="175"/>
      <c r="DJ21" s="175"/>
      <c r="DK21" s="175"/>
      <c r="DL21" s="175"/>
      <c r="DM21" s="175"/>
      <c r="DN21" s="175"/>
      <c r="DO21" s="175"/>
      <c r="DP21" s="175"/>
      <c r="DQ21" s="175"/>
      <c r="DR21" s="175"/>
      <c r="DS21" s="175"/>
      <c r="DT21" s="175"/>
      <c r="DU21" s="175"/>
      <c r="DV21" s="175"/>
      <c r="DW21" s="175"/>
      <c r="DX21" s="175"/>
      <c r="DY21" s="175"/>
      <c r="DZ21" s="175"/>
      <c r="EA21" s="175"/>
      <c r="EB21" s="175"/>
      <c r="EC21" s="175"/>
      <c r="ED21" s="175"/>
      <c r="EE21" s="175"/>
      <c r="EF21" s="175"/>
      <c r="EG21" s="175"/>
      <c r="EH21" s="175"/>
      <c r="EI21" s="175"/>
      <c r="EJ21" s="175"/>
      <c r="EK21" s="175"/>
      <c r="EL21" s="175"/>
      <c r="EM21" s="175"/>
      <c r="EN21" s="175"/>
      <c r="EO21" s="175"/>
      <c r="EP21" s="175"/>
      <c r="EQ21" s="175"/>
      <c r="ER21" s="175"/>
    </row>
    <row r="22" spans="1:148" s="119" customFormat="1" ht="68.25" customHeight="1" x14ac:dyDescent="0.2">
      <c r="A22" s="286" t="s">
        <v>112</v>
      </c>
      <c r="B22" s="178" t="s">
        <v>113</v>
      </c>
      <c r="C22" s="518"/>
      <c r="D22" s="179" t="s">
        <v>114</v>
      </c>
      <c r="E22" s="180" t="s">
        <v>115</v>
      </c>
      <c r="F22" s="113">
        <f>F23+F24+F26</f>
        <v>193426000</v>
      </c>
      <c r="G22" s="114">
        <f>G23+G24+G26</f>
        <v>174083400</v>
      </c>
      <c r="H22" s="115">
        <f t="shared" ref="G22:J22" si="19">H23+H24+H26</f>
        <v>0</v>
      </c>
      <c r="I22" s="115">
        <f t="shared" si="19"/>
        <v>0</v>
      </c>
      <c r="J22" s="181">
        <f t="shared" si="19"/>
        <v>19342600</v>
      </c>
      <c r="K22" s="113">
        <f>K23+K24+K26</f>
        <v>10975650</v>
      </c>
      <c r="L22" s="114">
        <f t="shared" ref="L22" si="20">L23+L24+L26</f>
        <v>9878085</v>
      </c>
      <c r="M22" s="115">
        <f t="shared" ref="M22" si="21">M23+M24+M26</f>
        <v>0</v>
      </c>
      <c r="N22" s="115">
        <f t="shared" ref="N22" si="22">N23+N24+N26</f>
        <v>0</v>
      </c>
      <c r="O22" s="181">
        <f t="shared" ref="O22" si="23">O23+O24+O26</f>
        <v>1097565</v>
      </c>
      <c r="P22" s="113">
        <f>P23+P24+P26</f>
        <v>959728.08</v>
      </c>
      <c r="Q22" s="115">
        <f t="shared" ref="Q22" si="24">Q23+Q24+Q26</f>
        <v>0</v>
      </c>
      <c r="R22" s="115">
        <f t="shared" ref="R22" si="25">R23+R24+R26</f>
        <v>0</v>
      </c>
      <c r="S22" s="115">
        <f t="shared" ref="S22" si="26">S23+S24+S26</f>
        <v>0</v>
      </c>
      <c r="T22" s="116">
        <f t="shared" ref="T22" si="27">T23+T24+T26</f>
        <v>959728.08</v>
      </c>
      <c r="U22" s="274">
        <f>P22/K22*100</f>
        <v>8.7441571114239238</v>
      </c>
      <c r="V22" s="115">
        <f t="shared" ref="V22" si="28">Q22/L22*100</f>
        <v>0</v>
      </c>
      <c r="W22" s="519">
        <v>0</v>
      </c>
      <c r="X22" s="519">
        <v>0</v>
      </c>
      <c r="Y22" s="116">
        <f>T22/O22*100</f>
        <v>87.441571114239252</v>
      </c>
      <c r="Z22" s="113">
        <f>P22/F22*100</f>
        <v>0.49617325488817432</v>
      </c>
      <c r="AA22" s="115">
        <f t="shared" si="4"/>
        <v>0</v>
      </c>
      <c r="AB22" s="468">
        <v>0</v>
      </c>
      <c r="AC22" s="468">
        <v>0</v>
      </c>
      <c r="AD22" s="116">
        <f t="shared" si="4"/>
        <v>4.9617325488817432</v>
      </c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7"/>
      <c r="BO22" s="117"/>
      <c r="BP22" s="117"/>
      <c r="BQ22" s="117"/>
      <c r="BR22" s="117"/>
      <c r="BS22" s="117"/>
      <c r="BT22" s="117"/>
      <c r="BU22" s="117"/>
      <c r="BV22" s="117"/>
      <c r="BW22" s="117"/>
      <c r="BX22" s="117"/>
      <c r="BY22" s="117"/>
      <c r="BZ22" s="117"/>
      <c r="CA22" s="117"/>
      <c r="CB22" s="117"/>
      <c r="CC22" s="117"/>
      <c r="CD22" s="117"/>
      <c r="CE22" s="117"/>
      <c r="CF22" s="117"/>
      <c r="CG22" s="117"/>
      <c r="CH22" s="117"/>
      <c r="CI22" s="117"/>
      <c r="CJ22" s="117"/>
      <c r="CK22" s="117"/>
      <c r="CL22" s="117"/>
      <c r="CM22" s="117"/>
      <c r="CN22" s="117"/>
      <c r="CO22" s="117"/>
      <c r="CP22" s="117"/>
      <c r="CQ22" s="117"/>
      <c r="CR22" s="117"/>
      <c r="CS22" s="117"/>
      <c r="CT22" s="117"/>
      <c r="CU22" s="117"/>
      <c r="CV22" s="117"/>
      <c r="CW22" s="117"/>
      <c r="CX22" s="117"/>
      <c r="CY22" s="117"/>
      <c r="CZ22" s="117"/>
      <c r="DA22" s="117"/>
      <c r="DB22" s="117"/>
      <c r="DC22" s="117"/>
      <c r="DD22" s="117"/>
      <c r="DE22" s="117"/>
      <c r="DF22" s="117"/>
      <c r="DG22" s="117"/>
      <c r="DH22" s="117"/>
      <c r="DI22" s="117"/>
      <c r="DJ22" s="117"/>
      <c r="DK22" s="117"/>
      <c r="DL22" s="117"/>
      <c r="DM22" s="117"/>
      <c r="DN22" s="117"/>
      <c r="DO22" s="117"/>
      <c r="DP22" s="117"/>
      <c r="DQ22" s="117"/>
      <c r="DR22" s="117"/>
      <c r="DS22" s="117"/>
      <c r="DT22" s="117"/>
      <c r="DU22" s="117"/>
      <c r="DV22" s="117"/>
      <c r="DW22" s="117"/>
      <c r="DX22" s="117"/>
      <c r="DY22" s="117"/>
      <c r="DZ22" s="117"/>
      <c r="EA22" s="117"/>
      <c r="EB22" s="117"/>
      <c r="EC22" s="117"/>
      <c r="ED22" s="117"/>
      <c r="EE22" s="117"/>
      <c r="EF22" s="117"/>
      <c r="EG22" s="117"/>
      <c r="EH22" s="117"/>
      <c r="EI22" s="117"/>
      <c r="EJ22" s="117"/>
      <c r="EK22" s="117"/>
      <c r="EL22" s="117"/>
      <c r="EM22" s="117"/>
      <c r="EN22" s="117"/>
      <c r="EO22" s="117"/>
      <c r="EP22" s="117"/>
      <c r="EQ22" s="117"/>
      <c r="ER22" s="117"/>
    </row>
    <row r="23" spans="1:148" s="86" customFormat="1" ht="32.25" customHeight="1" x14ac:dyDescent="0.2">
      <c r="A23" s="288"/>
      <c r="B23" s="186"/>
      <c r="C23" s="187"/>
      <c r="D23" s="142" t="s">
        <v>83</v>
      </c>
      <c r="E23" s="188"/>
      <c r="F23" s="189">
        <f t="shared" si="1"/>
        <v>0</v>
      </c>
      <c r="G23" s="139">
        <v>0</v>
      </c>
      <c r="H23" s="139">
        <v>0</v>
      </c>
      <c r="I23" s="139">
        <v>0</v>
      </c>
      <c r="J23" s="190">
        <v>0</v>
      </c>
      <c r="K23" s="191">
        <f>L23+M23+N23+O23</f>
        <v>0</v>
      </c>
      <c r="L23" s="139">
        <v>0</v>
      </c>
      <c r="M23" s="139">
        <v>0</v>
      </c>
      <c r="N23" s="139">
        <v>0</v>
      </c>
      <c r="O23" s="192">
        <v>0</v>
      </c>
      <c r="P23" s="189">
        <f t="shared" si="2"/>
        <v>0</v>
      </c>
      <c r="Q23" s="139">
        <v>0</v>
      </c>
      <c r="R23" s="139">
        <v>0</v>
      </c>
      <c r="S23" s="139">
        <v>0</v>
      </c>
      <c r="T23" s="140">
        <v>0</v>
      </c>
      <c r="U23" s="193">
        <f t="shared" ref="U23" si="29">SUM(V23:Y23)</f>
        <v>0</v>
      </c>
      <c r="V23" s="139">
        <v>0</v>
      </c>
      <c r="W23" s="139">
        <v>0</v>
      </c>
      <c r="X23" s="139">
        <v>0</v>
      </c>
      <c r="Y23" s="140">
        <v>0</v>
      </c>
      <c r="Z23" s="189">
        <v>0</v>
      </c>
      <c r="AA23" s="144">
        <v>0</v>
      </c>
      <c r="AB23" s="144">
        <v>0</v>
      </c>
      <c r="AC23" s="144">
        <v>0</v>
      </c>
      <c r="AD23" s="145">
        <v>0</v>
      </c>
      <c r="AE23" s="85"/>
      <c r="AF23" s="85"/>
      <c r="AG23" s="63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</row>
    <row r="24" spans="1:148" s="86" customFormat="1" ht="24" hidden="1" customHeight="1" x14ac:dyDescent="0.2">
      <c r="A24" s="288"/>
      <c r="B24" s="194"/>
      <c r="C24" s="187"/>
      <c r="D24" s="142" t="s">
        <v>116</v>
      </c>
      <c r="E24" s="188"/>
      <c r="F24" s="137">
        <f>F25</f>
        <v>193426000</v>
      </c>
      <c r="G24" s="143">
        <f t="shared" ref="G24:Y24" si="30">G25</f>
        <v>174083400</v>
      </c>
      <c r="H24" s="144">
        <f t="shared" si="30"/>
        <v>0</v>
      </c>
      <c r="I24" s="144">
        <f t="shared" si="30"/>
        <v>0</v>
      </c>
      <c r="J24" s="195">
        <f t="shared" si="30"/>
        <v>19342600</v>
      </c>
      <c r="K24" s="137">
        <f t="shared" si="30"/>
        <v>10975650</v>
      </c>
      <c r="L24" s="143">
        <f t="shared" si="30"/>
        <v>9878085</v>
      </c>
      <c r="M24" s="144">
        <f t="shared" si="30"/>
        <v>0</v>
      </c>
      <c r="N24" s="144">
        <f t="shared" si="30"/>
        <v>0</v>
      </c>
      <c r="O24" s="195">
        <f t="shared" si="30"/>
        <v>1097565</v>
      </c>
      <c r="P24" s="189">
        <f t="shared" si="30"/>
        <v>959728.08</v>
      </c>
      <c r="Q24" s="144">
        <f t="shared" si="30"/>
        <v>0</v>
      </c>
      <c r="R24" s="144">
        <f t="shared" si="30"/>
        <v>0</v>
      </c>
      <c r="S24" s="144">
        <f t="shared" si="30"/>
        <v>0</v>
      </c>
      <c r="T24" s="145">
        <f t="shared" si="30"/>
        <v>959728.08</v>
      </c>
      <c r="U24" s="193">
        <f t="shared" si="30"/>
        <v>8.7441571114239238</v>
      </c>
      <c r="V24" s="144">
        <f t="shared" si="30"/>
        <v>0</v>
      </c>
      <c r="W24" s="139">
        <v>0</v>
      </c>
      <c r="X24" s="139">
        <v>0</v>
      </c>
      <c r="Y24" s="145">
        <f t="shared" si="30"/>
        <v>87.441571114239252</v>
      </c>
      <c r="Z24" s="189">
        <f t="shared" si="4"/>
        <v>0.49617325488817432</v>
      </c>
      <c r="AA24" s="144">
        <f t="shared" si="4"/>
        <v>0</v>
      </c>
      <c r="AB24" s="144">
        <v>0</v>
      </c>
      <c r="AC24" s="144">
        <v>0</v>
      </c>
      <c r="AD24" s="145">
        <f t="shared" si="4"/>
        <v>4.9617325488817432</v>
      </c>
      <c r="AE24" s="85"/>
      <c r="AF24" s="85"/>
      <c r="AG24" s="63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</row>
    <row r="25" spans="1:148" s="86" customFormat="1" ht="50.25" customHeight="1" x14ac:dyDescent="0.2">
      <c r="A25" s="288"/>
      <c r="B25" s="196" t="s">
        <v>197</v>
      </c>
      <c r="C25" s="187"/>
      <c r="D25" s="142" t="s">
        <v>116</v>
      </c>
      <c r="E25" s="188"/>
      <c r="F25" s="137">
        <f t="shared" ref="F25" si="31">SUM(G25:J25)</f>
        <v>193426000</v>
      </c>
      <c r="G25" s="142">
        <v>174083400</v>
      </c>
      <c r="H25" s="139">
        <v>0</v>
      </c>
      <c r="I25" s="139">
        <v>0</v>
      </c>
      <c r="J25" s="192">
        <v>19342600</v>
      </c>
      <c r="K25" s="141">
        <f>L25+M25+N25+O25</f>
        <v>10975650</v>
      </c>
      <c r="L25" s="142">
        <v>9878085</v>
      </c>
      <c r="M25" s="144">
        <f t="shared" ref="M25" si="32">M26</f>
        <v>0</v>
      </c>
      <c r="N25" s="144">
        <f t="shared" ref="N25" si="33">N26</f>
        <v>0</v>
      </c>
      <c r="O25" s="192">
        <v>1097565</v>
      </c>
      <c r="P25" s="137">
        <f t="shared" ref="P25" si="34">SUM(Q25:T25)</f>
        <v>959728.08</v>
      </c>
      <c r="Q25" s="139">
        <v>0</v>
      </c>
      <c r="R25" s="139">
        <v>0</v>
      </c>
      <c r="S25" s="139">
        <v>0</v>
      </c>
      <c r="T25" s="247">
        <v>959728.08</v>
      </c>
      <c r="U25" s="364">
        <f>P25/K25*100</f>
        <v>8.7441571114239238</v>
      </c>
      <c r="V25" s="139">
        <f t="shared" ref="V25:Y25" si="35">Q25/L25*100</f>
        <v>0</v>
      </c>
      <c r="W25" s="139">
        <v>0</v>
      </c>
      <c r="X25" s="139">
        <v>0</v>
      </c>
      <c r="Y25" s="247">
        <f>T25/O25*100</f>
        <v>87.441571114239252</v>
      </c>
      <c r="Z25" s="137">
        <f>P25/F25*100</f>
        <v>0.49617325488817432</v>
      </c>
      <c r="AA25" s="144">
        <f t="shared" si="4"/>
        <v>0</v>
      </c>
      <c r="AB25" s="144">
        <v>0</v>
      </c>
      <c r="AC25" s="144">
        <v>0</v>
      </c>
      <c r="AD25" s="148">
        <f t="shared" si="4"/>
        <v>4.9617325488817432</v>
      </c>
      <c r="AE25" s="85"/>
      <c r="AF25" s="85"/>
      <c r="AG25" s="63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</row>
    <row r="26" spans="1:148" s="199" customFormat="1" ht="30" customHeight="1" thickBot="1" x14ac:dyDescent="0.3">
      <c r="A26" s="365"/>
      <c r="B26" s="201"/>
      <c r="C26" s="202"/>
      <c r="D26" s="156" t="s">
        <v>117</v>
      </c>
      <c r="E26" s="203" t="s">
        <v>24</v>
      </c>
      <c r="F26" s="204">
        <f t="shared" si="1"/>
        <v>0</v>
      </c>
      <c r="G26" s="208">
        <f t="shared" ref="G26:T26" si="36">G27</f>
        <v>0</v>
      </c>
      <c r="H26" s="208">
        <f t="shared" si="36"/>
        <v>0</v>
      </c>
      <c r="I26" s="208">
        <f t="shared" si="36"/>
        <v>0</v>
      </c>
      <c r="J26" s="282">
        <f t="shared" si="36"/>
        <v>0</v>
      </c>
      <c r="K26" s="339">
        <f t="shared" si="36"/>
        <v>0</v>
      </c>
      <c r="L26" s="208">
        <f t="shared" si="36"/>
        <v>0</v>
      </c>
      <c r="M26" s="208">
        <f t="shared" si="36"/>
        <v>0</v>
      </c>
      <c r="N26" s="208">
        <f t="shared" si="36"/>
        <v>0</v>
      </c>
      <c r="O26" s="282">
        <f t="shared" si="36"/>
        <v>0</v>
      </c>
      <c r="P26" s="204">
        <f t="shared" si="2"/>
        <v>0</v>
      </c>
      <c r="Q26" s="208">
        <f t="shared" si="36"/>
        <v>0</v>
      </c>
      <c r="R26" s="208">
        <f t="shared" si="36"/>
        <v>0</v>
      </c>
      <c r="S26" s="208">
        <f t="shared" si="36"/>
        <v>0</v>
      </c>
      <c r="T26" s="209">
        <f t="shared" si="36"/>
        <v>0</v>
      </c>
      <c r="U26" s="207">
        <f t="shared" ref="U26" si="37">V26+W26+X26+Y26</f>
        <v>0</v>
      </c>
      <c r="V26" s="208">
        <v>0</v>
      </c>
      <c r="W26" s="208">
        <f>SUM(W29:W29)</f>
        <v>0</v>
      </c>
      <c r="X26" s="208">
        <v>0</v>
      </c>
      <c r="Y26" s="209">
        <v>0</v>
      </c>
      <c r="Z26" s="204">
        <v>0</v>
      </c>
      <c r="AA26" s="157">
        <v>0</v>
      </c>
      <c r="AB26" s="157">
        <v>0</v>
      </c>
      <c r="AC26" s="157">
        <v>0</v>
      </c>
      <c r="AD26" s="160">
        <v>0</v>
      </c>
      <c r="AE26" s="198"/>
      <c r="AF26" s="198"/>
      <c r="AG26" s="198"/>
      <c r="AH26" s="198"/>
      <c r="AI26" s="198"/>
      <c r="AJ26" s="198"/>
      <c r="AK26" s="198"/>
      <c r="AL26" s="198"/>
      <c r="AM26" s="198"/>
      <c r="AN26" s="198"/>
      <c r="AO26" s="198"/>
      <c r="AP26" s="198"/>
      <c r="AQ26" s="198"/>
      <c r="AR26" s="198"/>
      <c r="AS26" s="198"/>
      <c r="AT26" s="198"/>
      <c r="AU26" s="198"/>
      <c r="AV26" s="198"/>
      <c r="AW26" s="198"/>
      <c r="AX26" s="198"/>
      <c r="AY26" s="198"/>
      <c r="AZ26" s="198"/>
      <c r="BA26" s="198"/>
      <c r="BB26" s="198"/>
      <c r="BC26" s="198"/>
      <c r="BD26" s="198"/>
      <c r="BE26" s="198"/>
      <c r="BF26" s="198"/>
      <c r="BG26" s="198"/>
      <c r="BH26" s="198"/>
      <c r="BI26" s="198"/>
      <c r="BJ26" s="198"/>
      <c r="BK26" s="198"/>
      <c r="BL26" s="198"/>
      <c r="BM26" s="198"/>
      <c r="BN26" s="198"/>
      <c r="BO26" s="198"/>
      <c r="BP26" s="198"/>
      <c r="BQ26" s="198"/>
      <c r="BR26" s="198"/>
      <c r="BS26" s="198"/>
      <c r="BT26" s="198"/>
      <c r="BU26" s="198"/>
      <c r="BV26" s="198"/>
      <c r="BW26" s="198"/>
      <c r="BX26" s="198"/>
      <c r="BY26" s="198"/>
      <c r="BZ26" s="198"/>
      <c r="CA26" s="198"/>
      <c r="CB26" s="198"/>
      <c r="CC26" s="198"/>
      <c r="CD26" s="198"/>
      <c r="CE26" s="198"/>
      <c r="CF26" s="198"/>
      <c r="CG26" s="198"/>
      <c r="CH26" s="198"/>
      <c r="CI26" s="198"/>
      <c r="CJ26" s="198"/>
      <c r="CK26" s="198"/>
      <c r="CL26" s="198"/>
      <c r="CM26" s="198"/>
      <c r="CN26" s="198"/>
      <c r="CO26" s="198"/>
      <c r="CP26" s="198"/>
      <c r="CQ26" s="198"/>
      <c r="CR26" s="198"/>
      <c r="CS26" s="198"/>
      <c r="CT26" s="198"/>
      <c r="CU26" s="198"/>
      <c r="CV26" s="198"/>
      <c r="CW26" s="198"/>
      <c r="CX26" s="198"/>
      <c r="CY26" s="198"/>
      <c r="CZ26" s="198"/>
      <c r="DA26" s="198"/>
      <c r="DB26" s="198"/>
      <c r="DC26" s="198"/>
      <c r="DD26" s="198"/>
      <c r="DE26" s="198"/>
      <c r="DF26" s="198"/>
      <c r="DG26" s="198"/>
      <c r="DH26" s="198"/>
      <c r="DI26" s="198"/>
      <c r="DJ26" s="198"/>
      <c r="DK26" s="198"/>
      <c r="DL26" s="198"/>
      <c r="DM26" s="198"/>
      <c r="DN26" s="198"/>
      <c r="DO26" s="198"/>
      <c r="DP26" s="198"/>
      <c r="DQ26" s="198"/>
      <c r="DR26" s="198"/>
      <c r="DS26" s="198"/>
      <c r="DT26" s="198"/>
      <c r="DU26" s="198"/>
      <c r="DV26" s="198"/>
      <c r="DW26" s="198"/>
      <c r="DX26" s="198"/>
      <c r="DY26" s="198"/>
      <c r="DZ26" s="198"/>
      <c r="EA26" s="198"/>
      <c r="EB26" s="198"/>
      <c r="EC26" s="198"/>
      <c r="ED26" s="198"/>
      <c r="EE26" s="198"/>
      <c r="EF26" s="198"/>
      <c r="EG26" s="198"/>
      <c r="EH26" s="198"/>
      <c r="EI26" s="198"/>
      <c r="EJ26" s="198"/>
      <c r="EK26" s="198"/>
      <c r="EL26" s="198"/>
      <c r="EM26" s="198"/>
      <c r="EN26" s="198"/>
      <c r="EO26" s="198"/>
      <c r="EP26" s="198"/>
      <c r="EQ26" s="198"/>
      <c r="ER26" s="198"/>
    </row>
    <row r="27" spans="1:148" s="199" customFormat="1" ht="23.25" hidden="1" customHeight="1" thickBot="1" x14ac:dyDescent="0.3">
      <c r="A27" s="185"/>
      <c r="B27" s="503"/>
      <c r="C27" s="187"/>
      <c r="D27" s="352" t="s">
        <v>117</v>
      </c>
      <c r="E27" s="504"/>
      <c r="F27" s="505">
        <f t="shared" si="1"/>
        <v>0</v>
      </c>
      <c r="G27" s="296">
        <v>0</v>
      </c>
      <c r="H27" s="296">
        <v>0</v>
      </c>
      <c r="I27" s="296">
        <v>0</v>
      </c>
      <c r="J27" s="506">
        <v>0</v>
      </c>
      <c r="K27" s="333">
        <f t="shared" ref="K27" si="38">L27+M27+O27</f>
        <v>0</v>
      </c>
      <c r="L27" s="131">
        <v>0</v>
      </c>
      <c r="M27" s="131">
        <v>0</v>
      </c>
      <c r="N27" s="131">
        <v>0</v>
      </c>
      <c r="O27" s="507">
        <v>0</v>
      </c>
      <c r="P27" s="508">
        <f t="shared" si="2"/>
        <v>0</v>
      </c>
      <c r="Q27" s="131">
        <v>0</v>
      </c>
      <c r="R27" s="131">
        <v>0</v>
      </c>
      <c r="S27" s="131">
        <v>0</v>
      </c>
      <c r="T27" s="132">
        <v>0</v>
      </c>
      <c r="U27" s="259">
        <v>0</v>
      </c>
      <c r="V27" s="260">
        <v>0</v>
      </c>
      <c r="W27" s="260">
        <v>0</v>
      </c>
      <c r="X27" s="260">
        <v>0</v>
      </c>
      <c r="Y27" s="443">
        <v>0</v>
      </c>
      <c r="Z27" s="505">
        <v>0</v>
      </c>
      <c r="AA27" s="296">
        <v>0</v>
      </c>
      <c r="AB27" s="296">
        <v>0</v>
      </c>
      <c r="AC27" s="296">
        <v>0</v>
      </c>
      <c r="AD27" s="509">
        <v>0</v>
      </c>
      <c r="AE27" s="198"/>
      <c r="AF27" s="198"/>
      <c r="AG27" s="210"/>
      <c r="AH27" s="198"/>
      <c r="AI27" s="198"/>
      <c r="AJ27" s="198"/>
      <c r="AK27" s="198"/>
      <c r="AL27" s="198"/>
      <c r="AM27" s="198"/>
      <c r="AN27" s="198"/>
      <c r="AO27" s="198"/>
      <c r="AP27" s="198"/>
      <c r="AQ27" s="198"/>
      <c r="AR27" s="198"/>
      <c r="AS27" s="198"/>
      <c r="AT27" s="198"/>
      <c r="AU27" s="198"/>
      <c r="AV27" s="198"/>
      <c r="AW27" s="198"/>
      <c r="AX27" s="198"/>
      <c r="AY27" s="198"/>
      <c r="AZ27" s="198"/>
      <c r="BA27" s="198"/>
      <c r="BB27" s="198"/>
      <c r="BC27" s="198"/>
      <c r="BD27" s="198"/>
      <c r="BE27" s="198"/>
      <c r="BF27" s="198"/>
      <c r="BG27" s="198"/>
      <c r="BH27" s="198"/>
      <c r="BI27" s="198"/>
      <c r="BJ27" s="198"/>
      <c r="BK27" s="198"/>
      <c r="BL27" s="198"/>
      <c r="BM27" s="198"/>
      <c r="BN27" s="198"/>
      <c r="BO27" s="198"/>
      <c r="BP27" s="198"/>
      <c r="BQ27" s="198"/>
      <c r="BR27" s="198"/>
      <c r="BS27" s="198"/>
      <c r="BT27" s="198"/>
      <c r="BU27" s="198"/>
      <c r="BV27" s="198"/>
      <c r="BW27" s="198"/>
      <c r="BX27" s="198"/>
      <c r="BY27" s="198"/>
      <c r="BZ27" s="198"/>
      <c r="CA27" s="198"/>
      <c r="CB27" s="198"/>
      <c r="CC27" s="198"/>
      <c r="CD27" s="198"/>
      <c r="CE27" s="198"/>
      <c r="CF27" s="198"/>
      <c r="CG27" s="198"/>
      <c r="CH27" s="198"/>
      <c r="CI27" s="198"/>
      <c r="CJ27" s="198"/>
      <c r="CK27" s="198"/>
      <c r="CL27" s="198"/>
      <c r="CM27" s="198"/>
      <c r="CN27" s="198"/>
      <c r="CO27" s="198"/>
      <c r="CP27" s="198"/>
      <c r="CQ27" s="198"/>
      <c r="CR27" s="198"/>
      <c r="CS27" s="198"/>
      <c r="CT27" s="198"/>
      <c r="CU27" s="198"/>
      <c r="CV27" s="198"/>
      <c r="CW27" s="198"/>
      <c r="CX27" s="198"/>
      <c r="CY27" s="198"/>
      <c r="CZ27" s="198"/>
      <c r="DA27" s="198"/>
      <c r="DB27" s="198"/>
      <c r="DC27" s="198"/>
      <c r="DD27" s="198"/>
      <c r="DE27" s="198"/>
      <c r="DF27" s="198"/>
      <c r="DG27" s="198"/>
      <c r="DH27" s="198"/>
      <c r="DI27" s="198"/>
      <c r="DJ27" s="198"/>
      <c r="DK27" s="198"/>
      <c r="DL27" s="198"/>
      <c r="DM27" s="198"/>
      <c r="DN27" s="198"/>
      <c r="DO27" s="198"/>
      <c r="DP27" s="198"/>
      <c r="DQ27" s="198"/>
      <c r="DR27" s="198"/>
      <c r="DS27" s="198"/>
      <c r="DT27" s="198"/>
      <c r="DU27" s="198"/>
      <c r="DV27" s="198"/>
      <c r="DW27" s="198"/>
      <c r="DX27" s="198"/>
      <c r="DY27" s="198"/>
      <c r="DZ27" s="198"/>
      <c r="EA27" s="198"/>
      <c r="EB27" s="198"/>
      <c r="EC27" s="198"/>
      <c r="ED27" s="198"/>
      <c r="EE27" s="198"/>
      <c r="EF27" s="198"/>
      <c r="EG27" s="198"/>
      <c r="EH27" s="198"/>
      <c r="EI27" s="198"/>
      <c r="EJ27" s="198"/>
      <c r="EK27" s="198"/>
      <c r="EL27" s="198"/>
      <c r="EM27" s="198"/>
      <c r="EN27" s="198"/>
      <c r="EO27" s="198"/>
      <c r="EP27" s="198"/>
      <c r="EQ27" s="198"/>
      <c r="ER27" s="198"/>
    </row>
    <row r="28" spans="1:148" s="222" customFormat="1" ht="19.5" customHeight="1" thickBot="1" x14ac:dyDescent="0.3">
      <c r="A28" s="399"/>
      <c r="B28" s="283" t="s">
        <v>118</v>
      </c>
      <c r="C28" s="283"/>
      <c r="D28" s="511"/>
      <c r="E28" s="510" t="s">
        <v>115</v>
      </c>
      <c r="F28" s="512">
        <f>F22</f>
        <v>193426000</v>
      </c>
      <c r="G28" s="303">
        <f t="shared" ref="G28:T28" si="39">G22</f>
        <v>174083400</v>
      </c>
      <c r="H28" s="266">
        <f t="shared" si="39"/>
        <v>0</v>
      </c>
      <c r="I28" s="266">
        <f t="shared" si="39"/>
        <v>0</v>
      </c>
      <c r="J28" s="304">
        <f t="shared" si="39"/>
        <v>19342600</v>
      </c>
      <c r="K28" s="513">
        <f>K22</f>
        <v>10975650</v>
      </c>
      <c r="L28" s="514">
        <f t="shared" si="39"/>
        <v>9878085</v>
      </c>
      <c r="M28" s="477">
        <f t="shared" si="39"/>
        <v>0</v>
      </c>
      <c r="N28" s="477">
        <f t="shared" si="39"/>
        <v>0</v>
      </c>
      <c r="O28" s="515">
        <f t="shared" si="39"/>
        <v>1097565</v>
      </c>
      <c r="P28" s="513">
        <f>P22</f>
        <v>959728.08</v>
      </c>
      <c r="Q28" s="477">
        <f t="shared" si="39"/>
        <v>0</v>
      </c>
      <c r="R28" s="477">
        <f t="shared" si="39"/>
        <v>0</v>
      </c>
      <c r="S28" s="477">
        <f t="shared" si="39"/>
        <v>0</v>
      </c>
      <c r="T28" s="516">
        <f t="shared" si="39"/>
        <v>959728.08</v>
      </c>
      <c r="U28" s="302">
        <f>P28/K28*100</f>
        <v>8.7441571114239238</v>
      </c>
      <c r="V28" s="266">
        <v>0</v>
      </c>
      <c r="W28" s="266">
        <v>0</v>
      </c>
      <c r="X28" s="266">
        <v>0</v>
      </c>
      <c r="Y28" s="517">
        <f>T28/O28*100</f>
        <v>87.441571114239252</v>
      </c>
      <c r="Z28" s="512">
        <f t="shared" si="4"/>
        <v>0.49617325488817432</v>
      </c>
      <c r="AA28" s="266">
        <f t="shared" si="4"/>
        <v>0</v>
      </c>
      <c r="AB28" s="266">
        <v>0</v>
      </c>
      <c r="AC28" s="266">
        <v>0</v>
      </c>
      <c r="AD28" s="517">
        <f t="shared" si="4"/>
        <v>4.9617325488817432</v>
      </c>
      <c r="AE28" s="221"/>
      <c r="AF28" s="221"/>
      <c r="AG28" s="176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  <c r="AV28" s="221"/>
      <c r="AW28" s="221"/>
      <c r="AX28" s="221"/>
      <c r="AY28" s="221"/>
      <c r="AZ28" s="221"/>
      <c r="BA28" s="221"/>
      <c r="BB28" s="221"/>
      <c r="BC28" s="221"/>
      <c r="BD28" s="221"/>
      <c r="BE28" s="221"/>
      <c r="BF28" s="221"/>
      <c r="BG28" s="221"/>
      <c r="BH28" s="221"/>
      <c r="BI28" s="221"/>
      <c r="BJ28" s="221"/>
      <c r="BK28" s="221"/>
      <c r="BL28" s="221"/>
      <c r="BM28" s="221"/>
      <c r="BN28" s="221"/>
      <c r="BO28" s="221"/>
      <c r="BP28" s="221"/>
      <c r="BQ28" s="221"/>
      <c r="BR28" s="221"/>
      <c r="BS28" s="221"/>
      <c r="BT28" s="221"/>
      <c r="BU28" s="221"/>
      <c r="BV28" s="221"/>
      <c r="BW28" s="221"/>
      <c r="BX28" s="221"/>
      <c r="BY28" s="221"/>
      <c r="BZ28" s="221"/>
      <c r="CA28" s="221"/>
      <c r="CB28" s="221"/>
      <c r="CC28" s="221"/>
      <c r="CD28" s="221"/>
      <c r="CE28" s="221"/>
      <c r="CF28" s="221"/>
      <c r="CG28" s="221"/>
      <c r="CH28" s="221"/>
      <c r="CI28" s="221"/>
      <c r="CJ28" s="221"/>
      <c r="CK28" s="221"/>
      <c r="CL28" s="221"/>
      <c r="CM28" s="221"/>
      <c r="CN28" s="221"/>
      <c r="CO28" s="221"/>
      <c r="CP28" s="221"/>
      <c r="CQ28" s="221"/>
      <c r="CR28" s="221"/>
      <c r="CS28" s="221"/>
      <c r="CT28" s="221"/>
      <c r="CU28" s="221"/>
      <c r="CV28" s="221"/>
      <c r="CW28" s="221"/>
      <c r="CX28" s="221"/>
      <c r="CY28" s="221"/>
      <c r="CZ28" s="221"/>
      <c r="DA28" s="221"/>
      <c r="DB28" s="221"/>
      <c r="DC28" s="221"/>
      <c r="DD28" s="221"/>
      <c r="DE28" s="221"/>
      <c r="DF28" s="221"/>
      <c r="DG28" s="221"/>
      <c r="DH28" s="221"/>
      <c r="DI28" s="221"/>
      <c r="DJ28" s="221"/>
      <c r="DK28" s="221"/>
      <c r="DL28" s="221"/>
      <c r="DM28" s="221"/>
      <c r="DN28" s="221"/>
      <c r="DO28" s="221"/>
      <c r="DP28" s="221"/>
      <c r="DQ28" s="221"/>
      <c r="DR28" s="221"/>
      <c r="DS28" s="221"/>
      <c r="DT28" s="221"/>
      <c r="DU28" s="221"/>
      <c r="DV28" s="221"/>
      <c r="DW28" s="221"/>
      <c r="DX28" s="221"/>
      <c r="DY28" s="221"/>
      <c r="DZ28" s="221"/>
      <c r="EA28" s="221"/>
      <c r="EB28" s="221"/>
      <c r="EC28" s="221"/>
      <c r="ED28" s="221"/>
      <c r="EE28" s="221"/>
      <c r="EF28" s="221"/>
      <c r="EG28" s="221"/>
      <c r="EH28" s="221"/>
      <c r="EI28" s="221"/>
      <c r="EJ28" s="221"/>
      <c r="EK28" s="221"/>
      <c r="EL28" s="221"/>
      <c r="EM28" s="221"/>
      <c r="EN28" s="221"/>
      <c r="EO28" s="221"/>
      <c r="EP28" s="221"/>
      <c r="EQ28" s="221"/>
      <c r="ER28" s="221"/>
    </row>
    <row r="29" spans="1:148" s="86" customFormat="1" ht="33.75" customHeight="1" x14ac:dyDescent="0.2">
      <c r="A29" s="286" t="s">
        <v>119</v>
      </c>
      <c r="B29" s="500" t="s">
        <v>120</v>
      </c>
      <c r="C29" s="501"/>
      <c r="D29" s="502" t="s">
        <v>83</v>
      </c>
      <c r="E29" s="223" t="s">
        <v>115</v>
      </c>
      <c r="F29" s="113">
        <f>F30</f>
        <v>32235000</v>
      </c>
      <c r="G29" s="115">
        <f t="shared" ref="G29:J29" si="40">G30</f>
        <v>0</v>
      </c>
      <c r="H29" s="115">
        <f t="shared" si="40"/>
        <v>0</v>
      </c>
      <c r="I29" s="115">
        <f t="shared" si="40"/>
        <v>0</v>
      </c>
      <c r="J29" s="116">
        <f t="shared" si="40"/>
        <v>32235000</v>
      </c>
      <c r="K29" s="224">
        <f>K30</f>
        <v>8081250</v>
      </c>
      <c r="L29" s="225">
        <f t="shared" ref="L29" si="41">L30</f>
        <v>0</v>
      </c>
      <c r="M29" s="225">
        <f t="shared" ref="M29" si="42">M30</f>
        <v>0</v>
      </c>
      <c r="N29" s="225">
        <f t="shared" ref="N29" si="43">N30</f>
        <v>0</v>
      </c>
      <c r="O29" s="226">
        <f t="shared" ref="O29" si="44">O30</f>
        <v>8081250</v>
      </c>
      <c r="P29" s="224">
        <f>P30</f>
        <v>5183533.34</v>
      </c>
      <c r="Q29" s="225">
        <f t="shared" ref="Q29" si="45">Q30</f>
        <v>0</v>
      </c>
      <c r="R29" s="225">
        <f t="shared" ref="R29" si="46">R30</f>
        <v>0</v>
      </c>
      <c r="S29" s="225">
        <f t="shared" ref="S29" si="47">S30</f>
        <v>0</v>
      </c>
      <c r="T29" s="226">
        <f t="shared" ref="T29" si="48">T30</f>
        <v>5183533.34</v>
      </c>
      <c r="U29" s="227">
        <v>24.94</v>
      </c>
      <c r="V29" s="228">
        <v>0</v>
      </c>
      <c r="W29" s="228">
        <v>0</v>
      </c>
      <c r="X29" s="228">
        <v>0</v>
      </c>
      <c r="Y29" s="229">
        <v>24.94</v>
      </c>
      <c r="Z29" s="113">
        <f t="shared" si="4"/>
        <v>16.080450876376609</v>
      </c>
      <c r="AA29" s="115">
        <v>0</v>
      </c>
      <c r="AB29" s="115">
        <v>0</v>
      </c>
      <c r="AC29" s="115">
        <v>0</v>
      </c>
      <c r="AD29" s="116">
        <f t="shared" si="4"/>
        <v>16.080450876376609</v>
      </c>
      <c r="AE29" s="85"/>
      <c r="AF29" s="85"/>
      <c r="AG29" s="63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5"/>
    </row>
    <row r="30" spans="1:148" s="98" customFormat="1" ht="35.25" customHeight="1" thickBot="1" x14ac:dyDescent="0.3">
      <c r="A30" s="365"/>
      <c r="B30" s="230" t="s">
        <v>48</v>
      </c>
      <c r="C30" s="231" t="s">
        <v>121</v>
      </c>
      <c r="D30" s="232" t="s">
        <v>83</v>
      </c>
      <c r="E30" s="233" t="s">
        <v>24</v>
      </c>
      <c r="F30" s="155">
        <f t="shared" si="1"/>
        <v>32235000</v>
      </c>
      <c r="G30" s="157">
        <v>0</v>
      </c>
      <c r="H30" s="157">
        <v>0</v>
      </c>
      <c r="I30" s="157">
        <v>0</v>
      </c>
      <c r="J30" s="234">
        <v>32235000</v>
      </c>
      <c r="K30" s="235">
        <f t="shared" ref="K30" si="49">L30+M30+N30+O30</f>
        <v>8081250</v>
      </c>
      <c r="L30" s="236">
        <v>0</v>
      </c>
      <c r="M30" s="236">
        <v>0</v>
      </c>
      <c r="N30" s="236">
        <v>0</v>
      </c>
      <c r="O30" s="237">
        <v>8081250</v>
      </c>
      <c r="P30" s="238">
        <f t="shared" si="2"/>
        <v>5183533.34</v>
      </c>
      <c r="Q30" s="236">
        <v>0</v>
      </c>
      <c r="R30" s="236">
        <v>0</v>
      </c>
      <c r="S30" s="236">
        <v>0</v>
      </c>
      <c r="T30" s="237">
        <v>5183533.34</v>
      </c>
      <c r="U30" s="238">
        <f>P30/K30*100</f>
        <v>64.14271727764887</v>
      </c>
      <c r="V30" s="236">
        <v>0</v>
      </c>
      <c r="W30" s="236">
        <v>0</v>
      </c>
      <c r="X30" s="236">
        <v>0</v>
      </c>
      <c r="Y30" s="237">
        <f>T30/O30*100</f>
        <v>64.14271727764887</v>
      </c>
      <c r="Z30" s="238">
        <f t="shared" si="4"/>
        <v>16.080450876376609</v>
      </c>
      <c r="AA30" s="239">
        <v>0</v>
      </c>
      <c r="AB30" s="239">
        <v>0</v>
      </c>
      <c r="AC30" s="239">
        <v>0</v>
      </c>
      <c r="AD30" s="237">
        <f t="shared" si="4"/>
        <v>16.080450876376609</v>
      </c>
      <c r="AE30" s="96"/>
      <c r="AF30" s="96"/>
      <c r="AG30" s="63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96"/>
      <c r="CY30" s="96"/>
      <c r="CZ30" s="96"/>
      <c r="DA30" s="96"/>
      <c r="DB30" s="96"/>
      <c r="DC30" s="96"/>
      <c r="DD30" s="96"/>
      <c r="DE30" s="96"/>
      <c r="DF30" s="96"/>
      <c r="DG30" s="96"/>
      <c r="DH30" s="96"/>
      <c r="DI30" s="96"/>
      <c r="DJ30" s="96"/>
      <c r="DK30" s="96"/>
      <c r="DL30" s="96"/>
      <c r="DM30" s="96"/>
      <c r="DN30" s="96"/>
      <c r="DO30" s="96"/>
      <c r="DP30" s="96"/>
      <c r="DQ30" s="96"/>
      <c r="DR30" s="96"/>
      <c r="DS30" s="96"/>
      <c r="DT30" s="96"/>
      <c r="DU30" s="96"/>
      <c r="DV30" s="96"/>
      <c r="DW30" s="96"/>
      <c r="DX30" s="96"/>
      <c r="DY30" s="96"/>
      <c r="DZ30" s="96"/>
      <c r="EA30" s="96"/>
      <c r="EB30" s="96"/>
      <c r="EC30" s="96"/>
      <c r="ED30" s="96"/>
      <c r="EE30" s="96"/>
      <c r="EF30" s="96"/>
      <c r="EG30" s="96"/>
      <c r="EH30" s="96"/>
      <c r="EI30" s="96"/>
      <c r="EJ30" s="96"/>
      <c r="EK30" s="96"/>
      <c r="EL30" s="96"/>
      <c r="EM30" s="96"/>
      <c r="EN30" s="96"/>
      <c r="EO30" s="96"/>
      <c r="EP30" s="96"/>
      <c r="EQ30" s="96"/>
      <c r="ER30" s="96"/>
    </row>
    <row r="31" spans="1:148" s="222" customFormat="1" ht="19.5" customHeight="1" thickBot="1" x14ac:dyDescent="0.3">
      <c r="A31" s="240"/>
      <c r="B31" s="241" t="s">
        <v>122</v>
      </c>
      <c r="C31" s="241"/>
      <c r="D31" s="241"/>
      <c r="E31" s="166" t="s">
        <v>115</v>
      </c>
      <c r="F31" s="167">
        <f t="shared" si="1"/>
        <v>32235000</v>
      </c>
      <c r="G31" s="169">
        <f t="shared" ref="G31:J31" si="50">G30</f>
        <v>0</v>
      </c>
      <c r="H31" s="169">
        <f t="shared" si="50"/>
        <v>0</v>
      </c>
      <c r="I31" s="169">
        <f t="shared" si="50"/>
        <v>0</v>
      </c>
      <c r="J31" s="170">
        <f t="shared" si="50"/>
        <v>32235000</v>
      </c>
      <c r="K31" s="167">
        <f>K30</f>
        <v>8081250</v>
      </c>
      <c r="L31" s="169">
        <f t="shared" ref="L31:O31" si="51">L30</f>
        <v>0</v>
      </c>
      <c r="M31" s="169">
        <f t="shared" si="51"/>
        <v>0</v>
      </c>
      <c r="N31" s="169">
        <f t="shared" si="51"/>
        <v>0</v>
      </c>
      <c r="O31" s="170">
        <f t="shared" si="51"/>
        <v>8081250</v>
      </c>
      <c r="P31" s="167">
        <f t="shared" si="2"/>
        <v>5183533.34</v>
      </c>
      <c r="Q31" s="169">
        <f t="shared" ref="Q31:T31" si="52">Q30</f>
        <v>0</v>
      </c>
      <c r="R31" s="169">
        <f t="shared" si="52"/>
        <v>0</v>
      </c>
      <c r="S31" s="169">
        <f t="shared" si="52"/>
        <v>0</v>
      </c>
      <c r="T31" s="170">
        <f t="shared" si="52"/>
        <v>5183533.34</v>
      </c>
      <c r="U31" s="167">
        <f>P31/K31*100</f>
        <v>64.14271727764887</v>
      </c>
      <c r="V31" s="169">
        <v>0</v>
      </c>
      <c r="W31" s="169">
        <v>0</v>
      </c>
      <c r="X31" s="169">
        <v>0</v>
      </c>
      <c r="Y31" s="170">
        <f t="shared" ref="Y31" si="53">T31/O31*100</f>
        <v>64.14271727764887</v>
      </c>
      <c r="Z31" s="167">
        <f t="shared" si="4"/>
        <v>16.080450876376609</v>
      </c>
      <c r="AA31" s="169">
        <v>0</v>
      </c>
      <c r="AB31" s="169">
        <v>0</v>
      </c>
      <c r="AC31" s="169">
        <v>0</v>
      </c>
      <c r="AD31" s="170">
        <f t="shared" si="4"/>
        <v>16.080450876376609</v>
      </c>
      <c r="AE31" s="221"/>
      <c r="AF31" s="221"/>
      <c r="AG31" s="176"/>
      <c r="AH31" s="221"/>
      <c r="AI31" s="221"/>
      <c r="AJ31" s="221"/>
      <c r="AK31" s="221"/>
      <c r="AL31" s="221"/>
      <c r="AM31" s="221"/>
      <c r="AN31" s="221"/>
      <c r="AO31" s="221"/>
      <c r="AP31" s="221"/>
      <c r="AQ31" s="221"/>
      <c r="AR31" s="221"/>
      <c r="AS31" s="221"/>
      <c r="AT31" s="221"/>
      <c r="AU31" s="221"/>
      <c r="AV31" s="221"/>
      <c r="AW31" s="221"/>
      <c r="AX31" s="221"/>
      <c r="AY31" s="221"/>
      <c r="AZ31" s="221"/>
      <c r="BA31" s="221"/>
      <c r="BB31" s="221"/>
      <c r="BC31" s="221"/>
      <c r="BD31" s="221"/>
      <c r="BE31" s="221"/>
      <c r="BF31" s="221"/>
      <c r="BG31" s="221"/>
      <c r="BH31" s="221"/>
      <c r="BI31" s="221"/>
      <c r="BJ31" s="221"/>
      <c r="BK31" s="221"/>
      <c r="BL31" s="221"/>
      <c r="BM31" s="221"/>
      <c r="BN31" s="221"/>
      <c r="BO31" s="221"/>
      <c r="BP31" s="221"/>
      <c r="BQ31" s="221"/>
      <c r="BR31" s="221"/>
      <c r="BS31" s="221"/>
      <c r="BT31" s="221"/>
      <c r="BU31" s="221"/>
      <c r="BV31" s="221"/>
      <c r="BW31" s="221"/>
      <c r="BX31" s="221"/>
      <c r="BY31" s="221"/>
      <c r="BZ31" s="221"/>
      <c r="CA31" s="221"/>
      <c r="CB31" s="221"/>
      <c r="CC31" s="221"/>
      <c r="CD31" s="221"/>
      <c r="CE31" s="221"/>
      <c r="CF31" s="221"/>
      <c r="CG31" s="221"/>
      <c r="CH31" s="221"/>
      <c r="CI31" s="221"/>
      <c r="CJ31" s="221"/>
      <c r="CK31" s="221"/>
      <c r="CL31" s="221"/>
      <c r="CM31" s="221"/>
      <c r="CN31" s="221"/>
      <c r="CO31" s="221"/>
      <c r="CP31" s="221"/>
      <c r="CQ31" s="221"/>
      <c r="CR31" s="221"/>
      <c r="CS31" s="221"/>
      <c r="CT31" s="221"/>
      <c r="CU31" s="221"/>
      <c r="CV31" s="221"/>
      <c r="CW31" s="221"/>
      <c r="CX31" s="221"/>
      <c r="CY31" s="221"/>
      <c r="CZ31" s="221"/>
      <c r="DA31" s="221"/>
      <c r="DB31" s="221"/>
      <c r="DC31" s="221"/>
      <c r="DD31" s="221"/>
      <c r="DE31" s="221"/>
      <c r="DF31" s="221"/>
      <c r="DG31" s="221"/>
      <c r="DH31" s="221"/>
      <c r="DI31" s="221"/>
      <c r="DJ31" s="221"/>
      <c r="DK31" s="221"/>
      <c r="DL31" s="221"/>
      <c r="DM31" s="221"/>
      <c r="DN31" s="221"/>
      <c r="DO31" s="221"/>
      <c r="DP31" s="221"/>
      <c r="DQ31" s="221"/>
      <c r="DR31" s="221"/>
      <c r="DS31" s="221"/>
      <c r="DT31" s="221"/>
      <c r="DU31" s="221"/>
      <c r="DV31" s="221"/>
      <c r="DW31" s="221"/>
      <c r="DX31" s="221"/>
      <c r="DY31" s="221"/>
      <c r="DZ31" s="221"/>
      <c r="EA31" s="221"/>
      <c r="EB31" s="221"/>
      <c r="EC31" s="221"/>
      <c r="ED31" s="221"/>
      <c r="EE31" s="221"/>
      <c r="EF31" s="221"/>
      <c r="EG31" s="221"/>
      <c r="EH31" s="221"/>
      <c r="EI31" s="221"/>
      <c r="EJ31" s="221"/>
      <c r="EK31" s="221"/>
      <c r="EL31" s="221"/>
      <c r="EM31" s="221"/>
      <c r="EN31" s="221"/>
      <c r="EO31" s="221"/>
      <c r="EP31" s="221"/>
      <c r="EQ31" s="221"/>
      <c r="ER31" s="221"/>
    </row>
    <row r="32" spans="1:148" s="199" customFormat="1" ht="72.75" customHeight="1" x14ac:dyDescent="0.25">
      <c r="A32" s="536" t="s">
        <v>123</v>
      </c>
      <c r="B32" s="178" t="s">
        <v>124</v>
      </c>
      <c r="C32" s="242"/>
      <c r="D32" s="243" t="s">
        <v>125</v>
      </c>
      <c r="E32" s="223" t="s">
        <v>115</v>
      </c>
      <c r="F32" s="182">
        <f t="shared" si="1"/>
        <v>0</v>
      </c>
      <c r="G32" s="228">
        <f>G33+G34</f>
        <v>0</v>
      </c>
      <c r="H32" s="228">
        <f t="shared" ref="H32:J32" si="54">H33+H34</f>
        <v>0</v>
      </c>
      <c r="I32" s="228">
        <f t="shared" si="54"/>
        <v>0</v>
      </c>
      <c r="J32" s="244">
        <f t="shared" si="54"/>
        <v>0</v>
      </c>
      <c r="K32" s="182">
        <f t="shared" ref="K32:K34" si="55">SUM(L32:O32)</f>
        <v>0</v>
      </c>
      <c r="L32" s="228">
        <f>L33+L34</f>
        <v>0</v>
      </c>
      <c r="M32" s="228">
        <f t="shared" ref="M32:O32" si="56">M33+M34</f>
        <v>0</v>
      </c>
      <c r="N32" s="228">
        <f t="shared" si="56"/>
        <v>0</v>
      </c>
      <c r="O32" s="244">
        <f t="shared" si="56"/>
        <v>0</v>
      </c>
      <c r="P32" s="182">
        <f t="shared" si="2"/>
        <v>0</v>
      </c>
      <c r="Q32" s="228">
        <f>Q33+Q34</f>
        <v>0</v>
      </c>
      <c r="R32" s="228">
        <f t="shared" ref="R32:T32" si="57">R33+R34</f>
        <v>0</v>
      </c>
      <c r="S32" s="228">
        <f t="shared" si="57"/>
        <v>0</v>
      </c>
      <c r="T32" s="244">
        <f t="shared" si="57"/>
        <v>0</v>
      </c>
      <c r="U32" s="182">
        <f t="shared" ref="U32" si="58">SUM(V32:Y32)</f>
        <v>0</v>
      </c>
      <c r="V32" s="228">
        <f>V33+V34</f>
        <v>0</v>
      </c>
      <c r="W32" s="228">
        <f t="shared" ref="W32:Y32" si="59">W33+W34</f>
        <v>0</v>
      </c>
      <c r="X32" s="228">
        <f t="shared" si="59"/>
        <v>0</v>
      </c>
      <c r="Y32" s="244">
        <f t="shared" si="59"/>
        <v>0</v>
      </c>
      <c r="Z32" s="182">
        <v>0</v>
      </c>
      <c r="AA32" s="115">
        <v>0</v>
      </c>
      <c r="AB32" s="115">
        <v>0</v>
      </c>
      <c r="AC32" s="115">
        <v>0</v>
      </c>
      <c r="AD32" s="183">
        <v>0</v>
      </c>
      <c r="AE32" s="245"/>
      <c r="AF32" s="245"/>
      <c r="AG32" s="245"/>
      <c r="AH32" s="198"/>
      <c r="AI32" s="198"/>
      <c r="AJ32" s="198"/>
      <c r="AK32" s="198"/>
      <c r="AL32" s="198"/>
      <c r="AM32" s="198"/>
      <c r="AN32" s="198"/>
      <c r="AO32" s="198"/>
      <c r="AP32" s="198"/>
      <c r="AQ32" s="198"/>
      <c r="AR32" s="198"/>
      <c r="AS32" s="198"/>
      <c r="AT32" s="198"/>
      <c r="AU32" s="198"/>
      <c r="AV32" s="198"/>
      <c r="AW32" s="198"/>
      <c r="AX32" s="198"/>
      <c r="AY32" s="198"/>
      <c r="AZ32" s="198"/>
      <c r="BA32" s="198"/>
      <c r="BB32" s="198"/>
      <c r="BC32" s="198"/>
      <c r="BD32" s="198"/>
      <c r="BE32" s="198"/>
      <c r="BF32" s="198"/>
      <c r="BG32" s="198"/>
      <c r="BH32" s="198"/>
      <c r="BI32" s="198"/>
      <c r="BJ32" s="198"/>
      <c r="BK32" s="198"/>
      <c r="BL32" s="198"/>
      <c r="BM32" s="198"/>
      <c r="BN32" s="198"/>
      <c r="BO32" s="198"/>
      <c r="BP32" s="198"/>
      <c r="BQ32" s="198"/>
      <c r="BR32" s="198"/>
      <c r="BS32" s="198"/>
      <c r="BT32" s="198"/>
      <c r="BU32" s="198"/>
      <c r="BV32" s="198"/>
      <c r="BW32" s="198"/>
      <c r="BX32" s="198"/>
      <c r="BY32" s="198"/>
      <c r="BZ32" s="198"/>
      <c r="CA32" s="198"/>
      <c r="CB32" s="198"/>
      <c r="CC32" s="198"/>
      <c r="CD32" s="198"/>
      <c r="CE32" s="198"/>
      <c r="CF32" s="198"/>
      <c r="CG32" s="198"/>
      <c r="CH32" s="198"/>
      <c r="CI32" s="198"/>
      <c r="CJ32" s="198"/>
      <c r="CK32" s="198"/>
      <c r="CL32" s="198"/>
      <c r="CM32" s="198"/>
      <c r="CN32" s="198"/>
      <c r="CO32" s="198"/>
      <c r="CP32" s="198"/>
      <c r="CQ32" s="198"/>
      <c r="CR32" s="198"/>
      <c r="CS32" s="198"/>
      <c r="CT32" s="198"/>
      <c r="CU32" s="198"/>
      <c r="CV32" s="198"/>
      <c r="CW32" s="198"/>
      <c r="CX32" s="198"/>
      <c r="CY32" s="198"/>
      <c r="CZ32" s="198"/>
      <c r="DA32" s="198"/>
      <c r="DB32" s="198"/>
      <c r="DC32" s="198"/>
      <c r="DD32" s="198"/>
      <c r="DE32" s="198"/>
      <c r="DF32" s="198"/>
      <c r="DG32" s="198"/>
      <c r="DH32" s="198"/>
      <c r="DI32" s="198"/>
      <c r="DJ32" s="198"/>
      <c r="DK32" s="198"/>
      <c r="DL32" s="198"/>
      <c r="DM32" s="198"/>
      <c r="DN32" s="198"/>
      <c r="DO32" s="198"/>
      <c r="DP32" s="198"/>
      <c r="DQ32" s="198"/>
      <c r="DR32" s="198"/>
      <c r="DS32" s="198"/>
      <c r="DT32" s="198"/>
      <c r="DU32" s="198"/>
      <c r="DV32" s="198"/>
      <c r="DW32" s="198"/>
      <c r="DX32" s="198"/>
      <c r="DY32" s="198"/>
      <c r="DZ32" s="198"/>
      <c r="EA32" s="198"/>
      <c r="EB32" s="198"/>
      <c r="EC32" s="198"/>
      <c r="ED32" s="198"/>
      <c r="EE32" s="198"/>
      <c r="EF32" s="198"/>
      <c r="EG32" s="198"/>
      <c r="EH32" s="198"/>
      <c r="EI32" s="198"/>
      <c r="EJ32" s="198"/>
      <c r="EK32" s="198"/>
      <c r="EL32" s="198"/>
      <c r="EM32" s="198"/>
      <c r="EN32" s="198"/>
      <c r="EO32" s="198"/>
      <c r="EP32" s="198"/>
      <c r="EQ32" s="198"/>
      <c r="ER32" s="198"/>
    </row>
    <row r="33" spans="1:148" s="252" customFormat="1" ht="36.75" customHeight="1" x14ac:dyDescent="0.2">
      <c r="A33" s="537"/>
      <c r="B33" s="186"/>
      <c r="C33" s="246"/>
      <c r="D33" s="247" t="s">
        <v>83</v>
      </c>
      <c r="E33" s="248"/>
      <c r="F33" s="189">
        <f t="shared" si="1"/>
        <v>0</v>
      </c>
      <c r="G33" s="139">
        <v>0</v>
      </c>
      <c r="H33" s="139">
        <v>0</v>
      </c>
      <c r="I33" s="139">
        <v>0</v>
      </c>
      <c r="J33" s="140">
        <v>0</v>
      </c>
      <c r="K33" s="189">
        <f t="shared" si="55"/>
        <v>0</v>
      </c>
      <c r="L33" s="139">
        <v>0</v>
      </c>
      <c r="M33" s="139">
        <v>0</v>
      </c>
      <c r="N33" s="139">
        <v>0</v>
      </c>
      <c r="O33" s="140">
        <v>0</v>
      </c>
      <c r="P33" s="189">
        <f t="shared" si="2"/>
        <v>0</v>
      </c>
      <c r="Q33" s="139">
        <v>0</v>
      </c>
      <c r="R33" s="139">
        <v>0</v>
      </c>
      <c r="S33" s="139">
        <v>0</v>
      </c>
      <c r="T33" s="140">
        <v>0</v>
      </c>
      <c r="U33" s="249">
        <v>0</v>
      </c>
      <c r="V33" s="126">
        <v>0</v>
      </c>
      <c r="W33" s="126">
        <v>0</v>
      </c>
      <c r="X33" s="126">
        <v>0</v>
      </c>
      <c r="Y33" s="250">
        <v>0</v>
      </c>
      <c r="Z33" s="189">
        <v>0</v>
      </c>
      <c r="AA33" s="144">
        <v>0</v>
      </c>
      <c r="AB33" s="144">
        <v>0</v>
      </c>
      <c r="AC33" s="144">
        <v>0</v>
      </c>
      <c r="AD33" s="145">
        <v>0</v>
      </c>
      <c r="AE33" s="251"/>
      <c r="AF33" s="251"/>
      <c r="AG33" s="251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  <c r="BC33" s="210"/>
      <c r="BD33" s="210"/>
      <c r="BE33" s="210"/>
      <c r="BF33" s="210"/>
      <c r="BG33" s="210"/>
      <c r="BH33" s="210"/>
      <c r="BI33" s="210"/>
      <c r="BJ33" s="210"/>
      <c r="BK33" s="210"/>
      <c r="BL33" s="210"/>
      <c r="BM33" s="210"/>
      <c r="BN33" s="210"/>
      <c r="BO33" s="210"/>
      <c r="BP33" s="210"/>
      <c r="BQ33" s="210"/>
      <c r="BR33" s="210"/>
      <c r="BS33" s="210"/>
      <c r="BT33" s="210"/>
      <c r="BU33" s="210"/>
      <c r="BV33" s="210"/>
      <c r="BW33" s="210"/>
      <c r="BX33" s="210"/>
      <c r="BY33" s="210"/>
      <c r="BZ33" s="210"/>
      <c r="CA33" s="210"/>
      <c r="CB33" s="210"/>
      <c r="CC33" s="210"/>
      <c r="CD33" s="210"/>
      <c r="CE33" s="210"/>
      <c r="CF33" s="210"/>
      <c r="CG33" s="210"/>
      <c r="CH33" s="210"/>
      <c r="CI33" s="210"/>
      <c r="CJ33" s="210"/>
      <c r="CK33" s="210"/>
      <c r="CL33" s="210"/>
      <c r="CM33" s="210"/>
      <c r="CN33" s="210"/>
      <c r="CO33" s="210"/>
      <c r="CP33" s="210"/>
      <c r="CQ33" s="210"/>
      <c r="CR33" s="210"/>
      <c r="CS33" s="210"/>
      <c r="CT33" s="210"/>
      <c r="CU33" s="210"/>
      <c r="CV33" s="210"/>
      <c r="CW33" s="210"/>
      <c r="CX33" s="210"/>
      <c r="CY33" s="210"/>
      <c r="CZ33" s="210"/>
      <c r="DA33" s="210"/>
      <c r="DB33" s="210"/>
      <c r="DC33" s="210"/>
      <c r="DD33" s="210"/>
      <c r="DE33" s="210"/>
      <c r="DF33" s="210"/>
      <c r="DG33" s="210"/>
      <c r="DH33" s="210"/>
      <c r="DI33" s="210"/>
      <c r="DJ33" s="210"/>
      <c r="DK33" s="210"/>
      <c r="DL33" s="210"/>
      <c r="DM33" s="210"/>
      <c r="DN33" s="210"/>
      <c r="DO33" s="210"/>
      <c r="DP33" s="210"/>
      <c r="DQ33" s="210"/>
      <c r="DR33" s="210"/>
      <c r="DS33" s="210"/>
      <c r="DT33" s="210"/>
      <c r="DU33" s="210"/>
      <c r="DV33" s="210"/>
      <c r="DW33" s="210"/>
      <c r="DX33" s="210"/>
      <c r="DY33" s="210"/>
      <c r="DZ33" s="210"/>
      <c r="EA33" s="210"/>
      <c r="EB33" s="210"/>
      <c r="EC33" s="210"/>
      <c r="ED33" s="210"/>
      <c r="EE33" s="210"/>
      <c r="EF33" s="210"/>
      <c r="EG33" s="210"/>
      <c r="EH33" s="210"/>
      <c r="EI33" s="210"/>
      <c r="EJ33" s="210"/>
      <c r="EK33" s="210"/>
      <c r="EL33" s="210"/>
      <c r="EM33" s="210"/>
      <c r="EN33" s="210"/>
      <c r="EO33" s="210"/>
      <c r="EP33" s="210"/>
      <c r="EQ33" s="210"/>
      <c r="ER33" s="210"/>
    </row>
    <row r="34" spans="1:148" s="252" customFormat="1" ht="22.5" customHeight="1" thickBot="1" x14ac:dyDescent="0.25">
      <c r="A34" s="541"/>
      <c r="B34" s="253"/>
      <c r="C34" s="254"/>
      <c r="D34" s="255" t="s">
        <v>116</v>
      </c>
      <c r="E34" s="256"/>
      <c r="F34" s="257">
        <f t="shared" si="1"/>
        <v>0</v>
      </c>
      <c r="G34" s="236">
        <v>0</v>
      </c>
      <c r="H34" s="236">
        <v>0</v>
      </c>
      <c r="I34" s="236">
        <v>0</v>
      </c>
      <c r="J34" s="258">
        <v>0</v>
      </c>
      <c r="K34" s="257">
        <f t="shared" si="55"/>
        <v>0</v>
      </c>
      <c r="L34" s="236">
        <v>0</v>
      </c>
      <c r="M34" s="236">
        <v>0</v>
      </c>
      <c r="N34" s="236">
        <v>0</v>
      </c>
      <c r="O34" s="258">
        <v>0</v>
      </c>
      <c r="P34" s="257">
        <f t="shared" si="2"/>
        <v>0</v>
      </c>
      <c r="Q34" s="236">
        <v>0</v>
      </c>
      <c r="R34" s="236">
        <v>0</v>
      </c>
      <c r="S34" s="236">
        <v>0</v>
      </c>
      <c r="T34" s="258">
        <v>0</v>
      </c>
      <c r="U34" s="259">
        <v>0</v>
      </c>
      <c r="V34" s="260">
        <v>0</v>
      </c>
      <c r="W34" s="260">
        <v>0</v>
      </c>
      <c r="X34" s="260">
        <v>0</v>
      </c>
      <c r="Y34" s="261">
        <v>0</v>
      </c>
      <c r="Z34" s="204">
        <v>0</v>
      </c>
      <c r="AA34" s="157">
        <v>0</v>
      </c>
      <c r="AB34" s="157">
        <v>0</v>
      </c>
      <c r="AC34" s="157">
        <v>0</v>
      </c>
      <c r="AD34" s="160">
        <v>0</v>
      </c>
      <c r="AE34" s="251"/>
      <c r="AF34" s="251"/>
      <c r="AG34" s="251"/>
      <c r="AH34" s="210"/>
      <c r="AI34" s="210"/>
      <c r="AJ34" s="210"/>
      <c r="AK34" s="210"/>
      <c r="AL34" s="210"/>
      <c r="AM34" s="210"/>
      <c r="AN34" s="210"/>
      <c r="AO34" s="210"/>
      <c r="AP34" s="210"/>
      <c r="AQ34" s="210"/>
      <c r="AR34" s="210"/>
      <c r="AS34" s="210"/>
      <c r="AT34" s="210"/>
      <c r="AU34" s="210"/>
      <c r="AV34" s="210"/>
      <c r="AW34" s="210"/>
      <c r="AX34" s="210"/>
      <c r="AY34" s="210"/>
      <c r="AZ34" s="210"/>
      <c r="BA34" s="210"/>
      <c r="BB34" s="210"/>
      <c r="BC34" s="210"/>
      <c r="BD34" s="210"/>
      <c r="BE34" s="210"/>
      <c r="BF34" s="210"/>
      <c r="BG34" s="210"/>
      <c r="BH34" s="210"/>
      <c r="BI34" s="210"/>
      <c r="BJ34" s="210"/>
      <c r="BK34" s="210"/>
      <c r="BL34" s="210"/>
      <c r="BM34" s="210"/>
      <c r="BN34" s="210"/>
      <c r="BO34" s="210"/>
      <c r="BP34" s="210"/>
      <c r="BQ34" s="210"/>
      <c r="BR34" s="210"/>
      <c r="BS34" s="210"/>
      <c r="BT34" s="210"/>
      <c r="BU34" s="210"/>
      <c r="BV34" s="210"/>
      <c r="BW34" s="210"/>
      <c r="BX34" s="210"/>
      <c r="BY34" s="210"/>
      <c r="BZ34" s="210"/>
      <c r="CA34" s="210"/>
      <c r="CB34" s="210"/>
      <c r="CC34" s="210"/>
      <c r="CD34" s="210"/>
      <c r="CE34" s="210"/>
      <c r="CF34" s="210"/>
      <c r="CG34" s="210"/>
      <c r="CH34" s="210"/>
      <c r="CI34" s="210"/>
      <c r="CJ34" s="210"/>
      <c r="CK34" s="210"/>
      <c r="CL34" s="210"/>
      <c r="CM34" s="210"/>
      <c r="CN34" s="210"/>
      <c r="CO34" s="210"/>
      <c r="CP34" s="210"/>
      <c r="CQ34" s="210"/>
      <c r="CR34" s="210"/>
      <c r="CS34" s="210"/>
      <c r="CT34" s="210"/>
      <c r="CU34" s="210"/>
      <c r="CV34" s="210"/>
      <c r="CW34" s="210"/>
      <c r="CX34" s="210"/>
      <c r="CY34" s="210"/>
      <c r="CZ34" s="210"/>
      <c r="DA34" s="210"/>
      <c r="DB34" s="210"/>
      <c r="DC34" s="210"/>
      <c r="DD34" s="210"/>
      <c r="DE34" s="210"/>
      <c r="DF34" s="210"/>
      <c r="DG34" s="210"/>
      <c r="DH34" s="210"/>
      <c r="DI34" s="210"/>
      <c r="DJ34" s="210"/>
      <c r="DK34" s="210"/>
      <c r="DL34" s="210"/>
      <c r="DM34" s="210"/>
      <c r="DN34" s="210"/>
      <c r="DO34" s="210"/>
      <c r="DP34" s="210"/>
      <c r="DQ34" s="210"/>
      <c r="DR34" s="210"/>
      <c r="DS34" s="210"/>
      <c r="DT34" s="210"/>
      <c r="DU34" s="210"/>
      <c r="DV34" s="210"/>
      <c r="DW34" s="210"/>
      <c r="DX34" s="210"/>
      <c r="DY34" s="210"/>
      <c r="DZ34" s="210"/>
      <c r="EA34" s="210"/>
      <c r="EB34" s="210"/>
      <c r="EC34" s="210"/>
      <c r="ED34" s="210"/>
      <c r="EE34" s="210"/>
      <c r="EF34" s="210"/>
      <c r="EG34" s="210"/>
      <c r="EH34" s="210"/>
      <c r="EI34" s="210"/>
      <c r="EJ34" s="210"/>
      <c r="EK34" s="210"/>
      <c r="EL34" s="210"/>
      <c r="EM34" s="210"/>
      <c r="EN34" s="210"/>
      <c r="EO34" s="210"/>
      <c r="EP34" s="210"/>
      <c r="EQ34" s="210"/>
      <c r="ER34" s="210"/>
    </row>
    <row r="35" spans="1:148" s="177" customFormat="1" ht="19.5" customHeight="1" thickBot="1" x14ac:dyDescent="0.3">
      <c r="A35" s="262"/>
      <c r="B35" s="212" t="s">
        <v>126</v>
      </c>
      <c r="C35" s="212"/>
      <c r="D35" s="212"/>
      <c r="E35" s="213" t="s">
        <v>115</v>
      </c>
      <c r="F35" s="263">
        <f>F32</f>
        <v>0</v>
      </c>
      <c r="G35" s="169">
        <f t="shared" ref="G35:T35" si="60">G32</f>
        <v>0</v>
      </c>
      <c r="H35" s="169">
        <f t="shared" si="60"/>
        <v>0</v>
      </c>
      <c r="I35" s="169">
        <f t="shared" si="60"/>
        <v>0</v>
      </c>
      <c r="J35" s="264">
        <f t="shared" si="60"/>
        <v>0</v>
      </c>
      <c r="K35" s="263">
        <f t="shared" si="60"/>
        <v>0</v>
      </c>
      <c r="L35" s="169">
        <f t="shared" si="60"/>
        <v>0</v>
      </c>
      <c r="M35" s="169">
        <f t="shared" si="60"/>
        <v>0</v>
      </c>
      <c r="N35" s="169">
        <f t="shared" si="60"/>
        <v>0</v>
      </c>
      <c r="O35" s="264">
        <f t="shared" si="60"/>
        <v>0</v>
      </c>
      <c r="P35" s="263">
        <f t="shared" si="60"/>
        <v>0</v>
      </c>
      <c r="Q35" s="169">
        <f t="shared" si="60"/>
        <v>0</v>
      </c>
      <c r="R35" s="169">
        <f t="shared" si="60"/>
        <v>0</v>
      </c>
      <c r="S35" s="169">
        <f t="shared" si="60"/>
        <v>0</v>
      </c>
      <c r="T35" s="264">
        <f t="shared" si="60"/>
        <v>0</v>
      </c>
      <c r="U35" s="265">
        <v>0</v>
      </c>
      <c r="V35" s="266">
        <v>0</v>
      </c>
      <c r="W35" s="266">
        <v>0</v>
      </c>
      <c r="X35" s="266">
        <v>0</v>
      </c>
      <c r="Y35" s="267">
        <v>0</v>
      </c>
      <c r="Z35" s="268">
        <v>0</v>
      </c>
      <c r="AA35" s="266">
        <v>0</v>
      </c>
      <c r="AB35" s="266">
        <v>0</v>
      </c>
      <c r="AC35" s="266">
        <v>0</v>
      </c>
      <c r="AD35" s="269">
        <v>0</v>
      </c>
      <c r="AE35" s="175"/>
      <c r="AF35" s="175"/>
      <c r="AG35" s="176"/>
      <c r="AH35" s="175"/>
      <c r="AI35" s="175"/>
      <c r="AJ35" s="175"/>
      <c r="AK35" s="175"/>
      <c r="AL35" s="175"/>
      <c r="AM35" s="175"/>
      <c r="AN35" s="175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5"/>
      <c r="BD35" s="175"/>
      <c r="BE35" s="175"/>
      <c r="BF35" s="175"/>
      <c r="BG35" s="175"/>
      <c r="BH35" s="175"/>
      <c r="BI35" s="175"/>
      <c r="BJ35" s="175"/>
      <c r="BK35" s="175"/>
      <c r="BL35" s="175"/>
      <c r="BM35" s="175"/>
      <c r="BN35" s="175"/>
      <c r="BO35" s="175"/>
      <c r="BP35" s="175"/>
      <c r="BQ35" s="175"/>
      <c r="BR35" s="175"/>
      <c r="BS35" s="175"/>
      <c r="BT35" s="175"/>
      <c r="BU35" s="175"/>
      <c r="BV35" s="175"/>
      <c r="BW35" s="175"/>
      <c r="BX35" s="175"/>
      <c r="BY35" s="175"/>
      <c r="BZ35" s="175"/>
      <c r="CA35" s="175"/>
      <c r="CB35" s="175"/>
      <c r="CC35" s="175"/>
      <c r="CD35" s="175"/>
      <c r="CE35" s="175"/>
      <c r="CF35" s="175"/>
      <c r="CG35" s="175"/>
      <c r="CH35" s="175"/>
      <c r="CI35" s="175"/>
      <c r="CJ35" s="175"/>
      <c r="CK35" s="175"/>
      <c r="CL35" s="175"/>
      <c r="CM35" s="175"/>
      <c r="CN35" s="175"/>
      <c r="CO35" s="175"/>
      <c r="CP35" s="175"/>
      <c r="CQ35" s="175"/>
      <c r="CR35" s="175"/>
      <c r="CS35" s="175"/>
      <c r="CT35" s="175"/>
      <c r="CU35" s="175"/>
      <c r="CV35" s="175"/>
      <c r="CW35" s="175"/>
      <c r="CX35" s="175"/>
      <c r="CY35" s="175"/>
      <c r="CZ35" s="175"/>
      <c r="DA35" s="175"/>
      <c r="DB35" s="175"/>
      <c r="DC35" s="175"/>
      <c r="DD35" s="175"/>
      <c r="DE35" s="175"/>
      <c r="DF35" s="175"/>
      <c r="DG35" s="175"/>
      <c r="DH35" s="175"/>
      <c r="DI35" s="175"/>
      <c r="DJ35" s="175"/>
      <c r="DK35" s="175"/>
      <c r="DL35" s="175"/>
      <c r="DM35" s="175"/>
      <c r="DN35" s="175"/>
      <c r="DO35" s="175"/>
      <c r="DP35" s="175"/>
      <c r="DQ35" s="175"/>
      <c r="DR35" s="175"/>
      <c r="DS35" s="175"/>
      <c r="DT35" s="175"/>
      <c r="DU35" s="175"/>
      <c r="DV35" s="175"/>
      <c r="DW35" s="175"/>
      <c r="DX35" s="175"/>
      <c r="DY35" s="175"/>
      <c r="DZ35" s="175"/>
      <c r="EA35" s="175"/>
      <c r="EB35" s="175"/>
      <c r="EC35" s="175"/>
      <c r="ED35" s="175"/>
      <c r="EE35" s="175"/>
      <c r="EF35" s="175"/>
      <c r="EG35" s="175"/>
      <c r="EH35" s="175"/>
      <c r="EI35" s="175"/>
      <c r="EJ35" s="175"/>
      <c r="EK35" s="175"/>
      <c r="EL35" s="175"/>
      <c r="EM35" s="175"/>
      <c r="EN35" s="175"/>
      <c r="EO35" s="175"/>
      <c r="EP35" s="175"/>
      <c r="EQ35" s="175"/>
      <c r="ER35" s="175"/>
    </row>
    <row r="36" spans="1:148" s="98" customFormat="1" ht="67.5" customHeight="1" x14ac:dyDescent="0.25">
      <c r="A36" s="270" t="s">
        <v>127</v>
      </c>
      <c r="B36" s="109" t="s">
        <v>128</v>
      </c>
      <c r="C36" s="110"/>
      <c r="D36" s="271" t="s">
        <v>83</v>
      </c>
      <c r="E36" s="180"/>
      <c r="F36" s="224">
        <f>F37</f>
        <v>90150500</v>
      </c>
      <c r="G36" s="225">
        <f t="shared" ref="G36:T36" si="61">G37</f>
        <v>0</v>
      </c>
      <c r="H36" s="272">
        <f>H37</f>
        <v>90150500</v>
      </c>
      <c r="I36" s="225">
        <f t="shared" si="61"/>
        <v>0</v>
      </c>
      <c r="J36" s="273">
        <f t="shared" si="61"/>
        <v>0</v>
      </c>
      <c r="K36" s="224">
        <f t="shared" si="61"/>
        <v>25556000</v>
      </c>
      <c r="L36" s="225">
        <f t="shared" si="61"/>
        <v>0</v>
      </c>
      <c r="M36" s="272">
        <f t="shared" si="61"/>
        <v>25556000</v>
      </c>
      <c r="N36" s="225">
        <f t="shared" si="61"/>
        <v>0</v>
      </c>
      <c r="O36" s="273">
        <f t="shared" si="61"/>
        <v>0</v>
      </c>
      <c r="P36" s="224">
        <f t="shared" si="61"/>
        <v>13886435.82</v>
      </c>
      <c r="Q36" s="225">
        <f t="shared" si="61"/>
        <v>0</v>
      </c>
      <c r="R36" s="272">
        <f t="shared" si="61"/>
        <v>13886435.82</v>
      </c>
      <c r="S36" s="225">
        <f t="shared" si="61"/>
        <v>0</v>
      </c>
      <c r="T36" s="273">
        <f t="shared" si="61"/>
        <v>0</v>
      </c>
      <c r="U36" s="274">
        <v>2.1</v>
      </c>
      <c r="V36" s="115">
        <v>0</v>
      </c>
      <c r="W36" s="114">
        <v>2.1</v>
      </c>
      <c r="X36" s="115">
        <v>0</v>
      </c>
      <c r="Y36" s="275">
        <v>0</v>
      </c>
      <c r="Z36" s="113">
        <f t="shared" si="4"/>
        <v>15.403614866251436</v>
      </c>
      <c r="AA36" s="115">
        <v>0</v>
      </c>
      <c r="AB36" s="114">
        <f t="shared" si="4"/>
        <v>15.403614866251436</v>
      </c>
      <c r="AC36" s="115">
        <v>0</v>
      </c>
      <c r="AD36" s="183">
        <v>0</v>
      </c>
      <c r="AE36" s="96"/>
      <c r="AF36" s="96"/>
      <c r="AG36" s="27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96"/>
      <c r="DC36" s="96"/>
      <c r="DD36" s="96"/>
      <c r="DE36" s="96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96"/>
      <c r="DQ36" s="96"/>
      <c r="DR36" s="96"/>
      <c r="DS36" s="96"/>
      <c r="DT36" s="96"/>
      <c r="DU36" s="96"/>
      <c r="DV36" s="96"/>
      <c r="DW36" s="96"/>
      <c r="DX36" s="96"/>
      <c r="DY36" s="96"/>
      <c r="DZ36" s="96"/>
      <c r="EA36" s="96"/>
      <c r="EB36" s="96"/>
      <c r="EC36" s="96"/>
      <c r="ED36" s="96"/>
      <c r="EE36" s="96"/>
      <c r="EF36" s="96"/>
      <c r="EG36" s="96"/>
      <c r="EH36" s="96"/>
      <c r="EI36" s="96"/>
      <c r="EJ36" s="96"/>
      <c r="EK36" s="96"/>
      <c r="EL36" s="96"/>
      <c r="EM36" s="96"/>
      <c r="EN36" s="96"/>
      <c r="EO36" s="96"/>
      <c r="EP36" s="96"/>
      <c r="EQ36" s="96"/>
      <c r="ER36" s="96"/>
    </row>
    <row r="37" spans="1:148" s="98" customFormat="1" ht="84" customHeight="1" thickBot="1" x14ac:dyDescent="0.3">
      <c r="A37" s="277"/>
      <c r="B37" s="278" t="s">
        <v>109</v>
      </c>
      <c r="C37" s="279" t="s">
        <v>129</v>
      </c>
      <c r="D37" s="280"/>
      <c r="E37" s="203" t="s">
        <v>115</v>
      </c>
      <c r="F37" s="155">
        <f t="shared" ref="F37" si="62">SUM(G37:J37)</f>
        <v>90150500</v>
      </c>
      <c r="G37" s="157">
        <v>0</v>
      </c>
      <c r="H37" s="161">
        <v>90150500</v>
      </c>
      <c r="I37" s="157">
        <v>0</v>
      </c>
      <c r="J37" s="160">
        <v>0</v>
      </c>
      <c r="K37" s="155">
        <f>L37+M37+N37+O37</f>
        <v>25556000</v>
      </c>
      <c r="L37" s="157">
        <v>0</v>
      </c>
      <c r="M37" s="161">
        <v>25556000</v>
      </c>
      <c r="N37" s="157">
        <v>0</v>
      </c>
      <c r="O37" s="160">
        <v>0</v>
      </c>
      <c r="P37" s="155">
        <f t="shared" ref="P37" si="63">SUM(Q37:T37)</f>
        <v>13886435.82</v>
      </c>
      <c r="Q37" s="157">
        <v>0</v>
      </c>
      <c r="R37" s="161">
        <v>13886435.82</v>
      </c>
      <c r="S37" s="157">
        <v>0</v>
      </c>
      <c r="T37" s="160">
        <v>0</v>
      </c>
      <c r="U37" s="281">
        <f>P37/K37*100</f>
        <v>54.337282125528255</v>
      </c>
      <c r="V37" s="208">
        <v>0</v>
      </c>
      <c r="W37" s="156">
        <f>R37/M37*100</f>
        <v>54.337282125528255</v>
      </c>
      <c r="X37" s="208">
        <v>0</v>
      </c>
      <c r="Y37" s="282">
        <v>0</v>
      </c>
      <c r="Z37" s="155">
        <f t="shared" si="4"/>
        <v>15.403614866251436</v>
      </c>
      <c r="AA37" s="157">
        <v>0</v>
      </c>
      <c r="AB37" s="161">
        <f t="shared" si="4"/>
        <v>15.403614866251436</v>
      </c>
      <c r="AC37" s="157">
        <v>0</v>
      </c>
      <c r="AD37" s="160">
        <v>0</v>
      </c>
      <c r="AE37" s="96"/>
      <c r="AF37" s="96"/>
      <c r="AG37" s="63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96"/>
      <c r="CO37" s="96"/>
      <c r="CP37" s="96"/>
      <c r="CQ37" s="96"/>
      <c r="CR37" s="96"/>
      <c r="CS37" s="96"/>
      <c r="CT37" s="96"/>
      <c r="CU37" s="96"/>
      <c r="CV37" s="96"/>
      <c r="CW37" s="96"/>
      <c r="CX37" s="96"/>
      <c r="CY37" s="96"/>
      <c r="CZ37" s="96"/>
      <c r="DA37" s="96"/>
      <c r="DB37" s="96"/>
      <c r="DC37" s="96"/>
      <c r="DD37" s="96"/>
      <c r="DE37" s="96"/>
      <c r="DF37" s="96"/>
      <c r="DG37" s="96"/>
      <c r="DH37" s="96"/>
      <c r="DI37" s="96"/>
      <c r="DJ37" s="96"/>
      <c r="DK37" s="96"/>
      <c r="DL37" s="96"/>
      <c r="DM37" s="96"/>
      <c r="DN37" s="96"/>
      <c r="DO37" s="96"/>
      <c r="DP37" s="96"/>
      <c r="DQ37" s="96"/>
      <c r="DR37" s="96"/>
      <c r="DS37" s="96"/>
      <c r="DT37" s="96"/>
      <c r="DU37" s="96"/>
      <c r="DV37" s="96"/>
      <c r="DW37" s="96"/>
      <c r="DX37" s="96"/>
      <c r="DY37" s="96"/>
      <c r="DZ37" s="96"/>
      <c r="EA37" s="96"/>
      <c r="EB37" s="96"/>
      <c r="EC37" s="96"/>
      <c r="ED37" s="96"/>
      <c r="EE37" s="96"/>
      <c r="EF37" s="96"/>
      <c r="EG37" s="96"/>
      <c r="EH37" s="96"/>
      <c r="EI37" s="96"/>
      <c r="EJ37" s="96"/>
      <c r="EK37" s="96"/>
      <c r="EL37" s="96"/>
      <c r="EM37" s="96"/>
      <c r="EN37" s="96"/>
      <c r="EO37" s="96"/>
      <c r="EP37" s="96"/>
      <c r="EQ37" s="96"/>
      <c r="ER37" s="96"/>
    </row>
    <row r="38" spans="1:148" s="177" customFormat="1" ht="17.25" customHeight="1" thickBot="1" x14ac:dyDescent="0.3">
      <c r="A38" s="162"/>
      <c r="B38" s="283" t="s">
        <v>130</v>
      </c>
      <c r="C38" s="283"/>
      <c r="D38" s="283"/>
      <c r="E38" s="166" t="s">
        <v>115</v>
      </c>
      <c r="F38" s="167">
        <f t="shared" si="1"/>
        <v>90150500</v>
      </c>
      <c r="G38" s="169">
        <f t="shared" ref="G38:O38" si="64">G37</f>
        <v>0</v>
      </c>
      <c r="H38" s="168">
        <f t="shared" si="64"/>
        <v>90150500</v>
      </c>
      <c r="I38" s="169">
        <f t="shared" si="64"/>
        <v>0</v>
      </c>
      <c r="J38" s="264">
        <f t="shared" si="64"/>
        <v>0</v>
      </c>
      <c r="K38" s="167">
        <f t="shared" si="64"/>
        <v>25556000</v>
      </c>
      <c r="L38" s="169">
        <f t="shared" si="64"/>
        <v>0</v>
      </c>
      <c r="M38" s="168">
        <f t="shared" si="64"/>
        <v>25556000</v>
      </c>
      <c r="N38" s="169">
        <f t="shared" si="64"/>
        <v>0</v>
      </c>
      <c r="O38" s="264">
        <f t="shared" si="64"/>
        <v>0</v>
      </c>
      <c r="P38" s="167">
        <f t="shared" si="2"/>
        <v>13886435.82</v>
      </c>
      <c r="Q38" s="169">
        <f t="shared" ref="Q38:T38" si="65">Q37</f>
        <v>0</v>
      </c>
      <c r="R38" s="168">
        <f t="shared" si="65"/>
        <v>13886435.82</v>
      </c>
      <c r="S38" s="169">
        <f t="shared" si="65"/>
        <v>0</v>
      </c>
      <c r="T38" s="264">
        <f t="shared" si="65"/>
        <v>0</v>
      </c>
      <c r="U38" s="284">
        <f>P38/K38*100</f>
        <v>54.337282125528255</v>
      </c>
      <c r="V38" s="173">
        <v>0</v>
      </c>
      <c r="W38" s="172">
        <f>R38/M38*100</f>
        <v>54.337282125528255</v>
      </c>
      <c r="X38" s="173">
        <v>0</v>
      </c>
      <c r="Y38" s="285">
        <v>0</v>
      </c>
      <c r="Z38" s="167">
        <f t="shared" si="4"/>
        <v>15.403614866251436</v>
      </c>
      <c r="AA38" s="168">
        <v>0</v>
      </c>
      <c r="AB38" s="168">
        <f t="shared" si="4"/>
        <v>15.403614866251436</v>
      </c>
      <c r="AC38" s="168">
        <v>0</v>
      </c>
      <c r="AD38" s="170">
        <v>0</v>
      </c>
      <c r="AE38" s="175"/>
      <c r="AF38" s="175"/>
      <c r="AG38" s="176"/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5"/>
      <c r="BH38" s="175"/>
      <c r="BI38" s="175"/>
      <c r="BJ38" s="175"/>
      <c r="BK38" s="175"/>
      <c r="BL38" s="175"/>
      <c r="BM38" s="175"/>
      <c r="BN38" s="175"/>
      <c r="BO38" s="175"/>
      <c r="BP38" s="175"/>
      <c r="BQ38" s="175"/>
      <c r="BR38" s="175"/>
      <c r="BS38" s="175"/>
      <c r="BT38" s="175"/>
      <c r="BU38" s="175"/>
      <c r="BV38" s="175"/>
      <c r="BW38" s="175"/>
      <c r="BX38" s="175"/>
      <c r="BY38" s="175"/>
      <c r="BZ38" s="175"/>
      <c r="CA38" s="175"/>
      <c r="CB38" s="175"/>
      <c r="CC38" s="175"/>
      <c r="CD38" s="175"/>
      <c r="CE38" s="175"/>
      <c r="CF38" s="175"/>
      <c r="CG38" s="175"/>
      <c r="CH38" s="175"/>
      <c r="CI38" s="175"/>
      <c r="CJ38" s="175"/>
      <c r="CK38" s="175"/>
      <c r="CL38" s="175"/>
      <c r="CM38" s="175"/>
      <c r="CN38" s="175"/>
      <c r="CO38" s="175"/>
      <c r="CP38" s="175"/>
      <c r="CQ38" s="175"/>
      <c r="CR38" s="175"/>
      <c r="CS38" s="175"/>
      <c r="CT38" s="175"/>
      <c r="CU38" s="175"/>
      <c r="CV38" s="175"/>
      <c r="CW38" s="175"/>
      <c r="CX38" s="175"/>
      <c r="CY38" s="175"/>
      <c r="CZ38" s="175"/>
      <c r="DA38" s="175"/>
      <c r="DB38" s="175"/>
      <c r="DC38" s="175"/>
      <c r="DD38" s="175"/>
      <c r="DE38" s="175"/>
      <c r="DF38" s="175"/>
      <c r="DG38" s="175"/>
      <c r="DH38" s="175"/>
      <c r="DI38" s="175"/>
      <c r="DJ38" s="175"/>
      <c r="DK38" s="175"/>
      <c r="DL38" s="175"/>
      <c r="DM38" s="175"/>
      <c r="DN38" s="175"/>
      <c r="DO38" s="175"/>
      <c r="DP38" s="175"/>
      <c r="DQ38" s="175"/>
      <c r="DR38" s="175"/>
      <c r="DS38" s="175"/>
      <c r="DT38" s="175"/>
      <c r="DU38" s="175"/>
      <c r="DV38" s="175"/>
      <c r="DW38" s="175"/>
      <c r="DX38" s="175"/>
      <c r="DY38" s="175"/>
      <c r="DZ38" s="175"/>
      <c r="EA38" s="175"/>
      <c r="EB38" s="175"/>
      <c r="EC38" s="175"/>
      <c r="ED38" s="175"/>
      <c r="EE38" s="175"/>
      <c r="EF38" s="175"/>
      <c r="EG38" s="175"/>
      <c r="EH38" s="175"/>
      <c r="EI38" s="175"/>
      <c r="EJ38" s="175"/>
      <c r="EK38" s="175"/>
      <c r="EL38" s="175"/>
      <c r="EM38" s="175"/>
      <c r="EN38" s="175"/>
      <c r="EO38" s="175"/>
      <c r="EP38" s="175"/>
      <c r="EQ38" s="175"/>
      <c r="ER38" s="175"/>
    </row>
    <row r="39" spans="1:148" s="98" customFormat="1" ht="67.5" customHeight="1" x14ac:dyDescent="0.25">
      <c r="A39" s="286" t="s">
        <v>131</v>
      </c>
      <c r="B39" s="109" t="s">
        <v>132</v>
      </c>
      <c r="C39" s="110"/>
      <c r="D39" s="287" t="s">
        <v>83</v>
      </c>
      <c r="E39" s="180"/>
      <c r="F39" s="113">
        <f t="shared" si="1"/>
        <v>108819200</v>
      </c>
      <c r="G39" s="114">
        <f>G40</f>
        <v>58446900</v>
      </c>
      <c r="H39" s="114">
        <f t="shared" ref="H39:J39" si="66">H40</f>
        <v>47820200</v>
      </c>
      <c r="I39" s="115">
        <f t="shared" si="66"/>
        <v>0</v>
      </c>
      <c r="J39" s="114">
        <f t="shared" si="66"/>
        <v>2552100</v>
      </c>
      <c r="K39" s="113">
        <f>L39+M39+N39+O39</f>
        <v>21752000</v>
      </c>
      <c r="L39" s="114">
        <f>L40</f>
        <v>11675000</v>
      </c>
      <c r="M39" s="114">
        <f t="shared" ref="M39:O39" si="67">M40</f>
        <v>9565000</v>
      </c>
      <c r="N39" s="115">
        <f t="shared" si="67"/>
        <v>0</v>
      </c>
      <c r="O39" s="114">
        <f t="shared" si="67"/>
        <v>512000</v>
      </c>
      <c r="P39" s="113">
        <f>SUM(Q39:T39)</f>
        <v>6229205.9999999991</v>
      </c>
      <c r="Q39" s="114">
        <f>Q40</f>
        <v>3345712.98</v>
      </c>
      <c r="R39" s="114">
        <f t="shared" ref="R39:T39" si="68">R40</f>
        <v>2737401.55</v>
      </c>
      <c r="S39" s="115">
        <f t="shared" si="68"/>
        <v>0</v>
      </c>
      <c r="T39" s="181">
        <f t="shared" si="68"/>
        <v>146091.47</v>
      </c>
      <c r="U39" s="113">
        <f>P39/K39*100</f>
        <v>28.637394262596537</v>
      </c>
      <c r="V39" s="114">
        <f t="shared" ref="V39:Y39" si="69">Q39/L39*100</f>
        <v>28.657070492505355</v>
      </c>
      <c r="W39" s="114">
        <f t="shared" si="69"/>
        <v>28.618939362258232</v>
      </c>
      <c r="X39" s="115">
        <v>0</v>
      </c>
      <c r="Y39" s="116">
        <f t="shared" si="69"/>
        <v>28.533490234375002</v>
      </c>
      <c r="Z39" s="274">
        <f t="shared" si="4"/>
        <v>5.7243629800623408</v>
      </c>
      <c r="AA39" s="114">
        <f t="shared" si="4"/>
        <v>5.7243634478475327</v>
      </c>
      <c r="AB39" s="114">
        <f t="shared" si="4"/>
        <v>5.724362403335828</v>
      </c>
      <c r="AC39" s="115">
        <v>0</v>
      </c>
      <c r="AD39" s="116">
        <f t="shared" si="4"/>
        <v>5.7243630735472752</v>
      </c>
      <c r="AE39" s="96"/>
      <c r="AF39" s="96"/>
      <c r="AG39" s="27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  <c r="CT39" s="96"/>
      <c r="CU39" s="96"/>
      <c r="CV39" s="96"/>
      <c r="CW39" s="96"/>
      <c r="CX39" s="96"/>
      <c r="CY39" s="96"/>
      <c r="CZ39" s="96"/>
      <c r="DA39" s="96"/>
      <c r="DB39" s="96"/>
      <c r="DC39" s="96"/>
      <c r="DD39" s="96"/>
      <c r="DE39" s="96"/>
      <c r="DF39" s="96"/>
      <c r="DG39" s="96"/>
      <c r="DH39" s="96"/>
      <c r="DI39" s="96"/>
      <c r="DJ39" s="96"/>
      <c r="DK39" s="96"/>
      <c r="DL39" s="96"/>
      <c r="DM39" s="96"/>
      <c r="DN39" s="96"/>
      <c r="DO39" s="96"/>
      <c r="DP39" s="96"/>
      <c r="DQ39" s="96"/>
      <c r="DR39" s="96"/>
      <c r="DS39" s="96"/>
      <c r="DT39" s="96"/>
      <c r="DU39" s="96"/>
      <c r="DV39" s="96"/>
      <c r="DW39" s="96"/>
      <c r="DX39" s="96"/>
      <c r="DY39" s="96"/>
      <c r="DZ39" s="96"/>
      <c r="EA39" s="96"/>
      <c r="EB39" s="96"/>
      <c r="EC39" s="96"/>
      <c r="ED39" s="96"/>
      <c r="EE39" s="96"/>
      <c r="EF39" s="96"/>
      <c r="EG39" s="96"/>
      <c r="EH39" s="96"/>
      <c r="EI39" s="96"/>
      <c r="EJ39" s="96"/>
      <c r="EK39" s="96"/>
      <c r="EL39" s="96"/>
      <c r="EM39" s="96"/>
      <c r="EN39" s="96"/>
      <c r="EO39" s="96"/>
      <c r="EP39" s="96"/>
      <c r="EQ39" s="96"/>
      <c r="ER39" s="96"/>
    </row>
    <row r="40" spans="1:148" s="98" customFormat="1" ht="99.75" customHeight="1" thickBot="1" x14ac:dyDescent="0.3">
      <c r="A40" s="288"/>
      <c r="B40" s="289" t="s">
        <v>110</v>
      </c>
      <c r="C40" s="290" t="s">
        <v>203</v>
      </c>
      <c r="D40" s="291"/>
      <c r="E40" s="292"/>
      <c r="F40" s="214">
        <f t="shared" ref="F40" si="70">SUM(G40:J40)</f>
        <v>108819200</v>
      </c>
      <c r="G40" s="215">
        <v>58446900</v>
      </c>
      <c r="H40" s="215">
        <v>47820200</v>
      </c>
      <c r="I40" s="216">
        <v>0</v>
      </c>
      <c r="J40" s="293">
        <v>2552100</v>
      </c>
      <c r="K40" s="214">
        <f>L40+M40+N40+O40</f>
        <v>21752000</v>
      </c>
      <c r="L40" s="215">
        <v>11675000</v>
      </c>
      <c r="M40" s="215">
        <v>9565000</v>
      </c>
      <c r="N40" s="216">
        <v>0</v>
      </c>
      <c r="O40" s="293">
        <v>512000</v>
      </c>
      <c r="P40" s="294">
        <f t="shared" ref="P40" si="71">SUM(Q40:T40)</f>
        <v>6229205.9999999991</v>
      </c>
      <c r="Q40" s="295">
        <v>3345712.98</v>
      </c>
      <c r="R40" s="295">
        <v>2737401.55</v>
      </c>
      <c r="S40" s="296">
        <v>0</v>
      </c>
      <c r="T40" s="297">
        <v>146091.47</v>
      </c>
      <c r="U40" s="155">
        <f>P40/K40*100</f>
        <v>28.637394262596537</v>
      </c>
      <c r="V40" s="161">
        <f t="shared" ref="V40" si="72">Q40/L40*100</f>
        <v>28.657070492505355</v>
      </c>
      <c r="W40" s="161">
        <f t="shared" ref="W40" si="73">R40/M40*100</f>
        <v>28.618939362258232</v>
      </c>
      <c r="X40" s="157">
        <v>0</v>
      </c>
      <c r="Y40" s="234">
        <f t="shared" ref="Y40" si="74">T40/O40*100</f>
        <v>28.533490234375002</v>
      </c>
      <c r="Z40" s="298">
        <f t="shared" ref="Z40" si="75">P40/F40*100</f>
        <v>5.7243629800623408</v>
      </c>
      <c r="AA40" s="215">
        <f t="shared" ref="AA40" si="76">Q40/G40*100</f>
        <v>5.7243634478475327</v>
      </c>
      <c r="AB40" s="215">
        <f t="shared" ref="AB40" si="77">R40/H40*100</f>
        <v>5.724362403335828</v>
      </c>
      <c r="AC40" s="216">
        <v>0</v>
      </c>
      <c r="AD40" s="293">
        <f t="shared" ref="AD40" si="78">T40/J40*100</f>
        <v>5.7243630735472752</v>
      </c>
      <c r="AE40" s="96"/>
      <c r="AF40" s="96"/>
      <c r="AG40" s="27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6"/>
      <c r="BV40" s="96"/>
      <c r="BW40" s="96"/>
      <c r="BX40" s="96"/>
      <c r="BY40" s="96"/>
      <c r="BZ40" s="96"/>
      <c r="CA40" s="96"/>
      <c r="CB40" s="96"/>
      <c r="CC40" s="96"/>
      <c r="CD40" s="96"/>
      <c r="CE40" s="96"/>
      <c r="CF40" s="96"/>
      <c r="CG40" s="96"/>
      <c r="CH40" s="96"/>
      <c r="CI40" s="96"/>
      <c r="CJ40" s="96"/>
      <c r="CK40" s="96"/>
      <c r="CL40" s="96"/>
      <c r="CM40" s="96"/>
      <c r="CN40" s="96"/>
      <c r="CO40" s="96"/>
      <c r="CP40" s="96"/>
      <c r="CQ40" s="96"/>
      <c r="CR40" s="96"/>
      <c r="CS40" s="96"/>
      <c r="CT40" s="96"/>
      <c r="CU40" s="96"/>
      <c r="CV40" s="96"/>
      <c r="CW40" s="96"/>
      <c r="CX40" s="96"/>
      <c r="CY40" s="96"/>
      <c r="CZ40" s="96"/>
      <c r="DA40" s="96"/>
      <c r="DB40" s="96"/>
      <c r="DC40" s="96"/>
      <c r="DD40" s="96"/>
      <c r="DE40" s="96"/>
      <c r="DF40" s="96"/>
      <c r="DG40" s="96"/>
      <c r="DH40" s="96"/>
      <c r="DI40" s="96"/>
      <c r="DJ40" s="96"/>
      <c r="DK40" s="96"/>
      <c r="DL40" s="96"/>
      <c r="DM40" s="96"/>
      <c r="DN40" s="96"/>
      <c r="DO40" s="96"/>
      <c r="DP40" s="96"/>
      <c r="DQ40" s="96"/>
      <c r="DR40" s="96"/>
      <c r="DS40" s="96"/>
      <c r="DT40" s="96"/>
      <c r="DU40" s="96"/>
      <c r="DV40" s="96"/>
      <c r="DW40" s="96"/>
      <c r="DX40" s="96"/>
      <c r="DY40" s="96"/>
      <c r="DZ40" s="96"/>
      <c r="EA40" s="96"/>
      <c r="EB40" s="96"/>
      <c r="EC40" s="96"/>
      <c r="ED40" s="96"/>
      <c r="EE40" s="96"/>
      <c r="EF40" s="96"/>
      <c r="EG40" s="96"/>
      <c r="EH40" s="96"/>
      <c r="EI40" s="96"/>
      <c r="EJ40" s="96"/>
      <c r="EK40" s="96"/>
      <c r="EL40" s="96"/>
      <c r="EM40" s="96"/>
      <c r="EN40" s="96"/>
      <c r="EO40" s="96"/>
      <c r="EP40" s="96"/>
      <c r="EQ40" s="96"/>
      <c r="ER40" s="96"/>
    </row>
    <row r="41" spans="1:148" s="177" customFormat="1" ht="18.75" customHeight="1" thickBot="1" x14ac:dyDescent="0.3">
      <c r="A41" s="299"/>
      <c r="B41" s="300" t="s">
        <v>196</v>
      </c>
      <c r="C41" s="300"/>
      <c r="D41" s="300"/>
      <c r="E41" s="301"/>
      <c r="F41" s="171">
        <f>F39</f>
        <v>108819200</v>
      </c>
      <c r="G41" s="172">
        <f t="shared" ref="G41:AD41" si="79">G39</f>
        <v>58446900</v>
      </c>
      <c r="H41" s="172">
        <f t="shared" si="79"/>
        <v>47820200</v>
      </c>
      <c r="I41" s="173">
        <f t="shared" si="79"/>
        <v>0</v>
      </c>
      <c r="J41" s="174">
        <f t="shared" si="79"/>
        <v>2552100</v>
      </c>
      <c r="K41" s="171">
        <f t="shared" si="79"/>
        <v>21752000</v>
      </c>
      <c r="L41" s="172">
        <f t="shared" si="79"/>
        <v>11675000</v>
      </c>
      <c r="M41" s="172">
        <f t="shared" si="79"/>
        <v>9565000</v>
      </c>
      <c r="N41" s="172">
        <f t="shared" si="79"/>
        <v>0</v>
      </c>
      <c r="O41" s="174">
        <f t="shared" si="79"/>
        <v>512000</v>
      </c>
      <c r="P41" s="171">
        <f t="shared" si="79"/>
        <v>6229205.9999999991</v>
      </c>
      <c r="Q41" s="172">
        <f>Q39</f>
        <v>3345712.98</v>
      </c>
      <c r="R41" s="172">
        <f t="shared" si="79"/>
        <v>2737401.55</v>
      </c>
      <c r="S41" s="173">
        <f t="shared" si="79"/>
        <v>0</v>
      </c>
      <c r="T41" s="174">
        <f t="shared" si="79"/>
        <v>146091.47</v>
      </c>
      <c r="U41" s="302">
        <f t="shared" si="79"/>
        <v>28.637394262596537</v>
      </c>
      <c r="V41" s="303">
        <f t="shared" si="79"/>
        <v>28.657070492505355</v>
      </c>
      <c r="W41" s="303">
        <f t="shared" si="79"/>
        <v>28.618939362258232</v>
      </c>
      <c r="X41" s="266">
        <f t="shared" si="79"/>
        <v>0</v>
      </c>
      <c r="Y41" s="304">
        <f t="shared" si="79"/>
        <v>28.533490234375002</v>
      </c>
      <c r="Z41" s="171">
        <f t="shared" si="79"/>
        <v>5.7243629800623408</v>
      </c>
      <c r="AA41" s="172">
        <f t="shared" si="79"/>
        <v>5.7243634478475327</v>
      </c>
      <c r="AB41" s="172">
        <f t="shared" si="79"/>
        <v>5.724362403335828</v>
      </c>
      <c r="AC41" s="172">
        <f t="shared" si="79"/>
        <v>0</v>
      </c>
      <c r="AD41" s="174">
        <f t="shared" si="79"/>
        <v>5.7243630735472752</v>
      </c>
      <c r="AE41" s="175"/>
      <c r="AF41" s="175"/>
      <c r="AG41" s="176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5"/>
      <c r="BD41" s="175"/>
      <c r="BE41" s="175"/>
      <c r="BF41" s="175"/>
      <c r="BG41" s="175"/>
      <c r="BH41" s="175"/>
      <c r="BI41" s="175"/>
      <c r="BJ41" s="175"/>
      <c r="BK41" s="175"/>
      <c r="BL41" s="175"/>
      <c r="BM41" s="175"/>
      <c r="BN41" s="175"/>
      <c r="BO41" s="175"/>
      <c r="BP41" s="175"/>
      <c r="BQ41" s="175"/>
      <c r="BR41" s="175"/>
      <c r="BS41" s="175"/>
      <c r="BT41" s="175"/>
      <c r="BU41" s="175"/>
      <c r="BV41" s="175"/>
      <c r="BW41" s="175"/>
      <c r="BX41" s="175"/>
      <c r="BY41" s="175"/>
      <c r="BZ41" s="175"/>
      <c r="CA41" s="175"/>
      <c r="CB41" s="175"/>
      <c r="CC41" s="175"/>
      <c r="CD41" s="175"/>
      <c r="CE41" s="175"/>
      <c r="CF41" s="175"/>
      <c r="CG41" s="175"/>
      <c r="CH41" s="175"/>
      <c r="CI41" s="175"/>
      <c r="CJ41" s="175"/>
      <c r="CK41" s="175"/>
      <c r="CL41" s="175"/>
      <c r="CM41" s="175"/>
      <c r="CN41" s="175"/>
      <c r="CO41" s="175"/>
      <c r="CP41" s="175"/>
      <c r="CQ41" s="175"/>
      <c r="CR41" s="175"/>
      <c r="CS41" s="175"/>
      <c r="CT41" s="175"/>
      <c r="CU41" s="175"/>
      <c r="CV41" s="175"/>
      <c r="CW41" s="175"/>
      <c r="CX41" s="175"/>
      <c r="CY41" s="175"/>
      <c r="CZ41" s="175"/>
      <c r="DA41" s="175"/>
      <c r="DB41" s="175"/>
      <c r="DC41" s="175"/>
      <c r="DD41" s="175"/>
      <c r="DE41" s="175"/>
      <c r="DF41" s="175"/>
      <c r="DG41" s="175"/>
      <c r="DH41" s="175"/>
      <c r="DI41" s="175"/>
      <c r="DJ41" s="175"/>
      <c r="DK41" s="175"/>
      <c r="DL41" s="175"/>
      <c r="DM41" s="175"/>
      <c r="DN41" s="175"/>
      <c r="DO41" s="175"/>
      <c r="DP41" s="175"/>
      <c r="DQ41" s="175"/>
      <c r="DR41" s="175"/>
      <c r="DS41" s="175"/>
      <c r="DT41" s="175"/>
      <c r="DU41" s="175"/>
      <c r="DV41" s="175"/>
      <c r="DW41" s="175"/>
      <c r="DX41" s="175"/>
      <c r="DY41" s="175"/>
      <c r="DZ41" s="175"/>
      <c r="EA41" s="175"/>
      <c r="EB41" s="175"/>
      <c r="EC41" s="175"/>
      <c r="ED41" s="175"/>
      <c r="EE41" s="175"/>
      <c r="EF41" s="175"/>
      <c r="EG41" s="175"/>
      <c r="EH41" s="175"/>
      <c r="EI41" s="175"/>
      <c r="EJ41" s="175"/>
      <c r="EK41" s="175"/>
      <c r="EL41" s="175"/>
      <c r="EM41" s="175"/>
      <c r="EN41" s="175"/>
      <c r="EO41" s="175"/>
      <c r="EP41" s="175"/>
      <c r="EQ41" s="175"/>
      <c r="ER41" s="175"/>
    </row>
    <row r="42" spans="1:148" s="98" customFormat="1" ht="34.5" customHeight="1" x14ac:dyDescent="0.25">
      <c r="A42" s="286" t="s">
        <v>133</v>
      </c>
      <c r="B42" s="109" t="s">
        <v>134</v>
      </c>
      <c r="C42" s="305"/>
      <c r="D42" s="306" t="s">
        <v>83</v>
      </c>
      <c r="E42" s="180"/>
      <c r="F42" s="182">
        <f t="shared" si="1"/>
        <v>0</v>
      </c>
      <c r="G42" s="115">
        <v>0</v>
      </c>
      <c r="H42" s="115">
        <v>0</v>
      </c>
      <c r="I42" s="115">
        <v>0</v>
      </c>
      <c r="J42" s="183">
        <v>0</v>
      </c>
      <c r="K42" s="182">
        <f t="shared" ref="K42" si="80">SUM(L42:O42)</f>
        <v>0</v>
      </c>
      <c r="L42" s="115">
        <v>0</v>
      </c>
      <c r="M42" s="115">
        <v>0</v>
      </c>
      <c r="N42" s="115">
        <v>0</v>
      </c>
      <c r="O42" s="183">
        <v>0</v>
      </c>
      <c r="P42" s="182">
        <f t="shared" ref="P42" si="81">SUM(Q42:T42)</f>
        <v>0</v>
      </c>
      <c r="Q42" s="115">
        <v>0</v>
      </c>
      <c r="R42" s="115">
        <v>0</v>
      </c>
      <c r="S42" s="115">
        <v>0</v>
      </c>
      <c r="T42" s="183">
        <v>0</v>
      </c>
      <c r="U42" s="182">
        <v>0</v>
      </c>
      <c r="V42" s="115">
        <v>0</v>
      </c>
      <c r="W42" s="115">
        <v>0</v>
      </c>
      <c r="X42" s="115">
        <v>0</v>
      </c>
      <c r="Y42" s="275">
        <v>0</v>
      </c>
      <c r="Z42" s="182">
        <v>0</v>
      </c>
      <c r="AA42" s="115">
        <v>0</v>
      </c>
      <c r="AB42" s="115">
        <v>0</v>
      </c>
      <c r="AC42" s="115">
        <v>0</v>
      </c>
      <c r="AD42" s="183">
        <v>0</v>
      </c>
      <c r="AE42" s="96"/>
      <c r="AF42" s="96"/>
      <c r="AG42" s="27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96"/>
      <c r="BT42" s="96"/>
      <c r="BU42" s="96"/>
      <c r="BV42" s="96"/>
      <c r="BW42" s="96"/>
      <c r="BX42" s="96"/>
      <c r="BY42" s="96"/>
      <c r="BZ42" s="96"/>
      <c r="CA42" s="96"/>
      <c r="CB42" s="96"/>
      <c r="CC42" s="96"/>
      <c r="CD42" s="96"/>
      <c r="CE42" s="96"/>
      <c r="CF42" s="96"/>
      <c r="CG42" s="96"/>
      <c r="CH42" s="96"/>
      <c r="CI42" s="96"/>
      <c r="CJ42" s="96"/>
      <c r="CK42" s="96"/>
      <c r="CL42" s="96"/>
      <c r="CM42" s="96"/>
      <c r="CN42" s="96"/>
      <c r="CO42" s="96"/>
      <c r="CP42" s="96"/>
      <c r="CQ42" s="96"/>
      <c r="CR42" s="96"/>
      <c r="CS42" s="96"/>
      <c r="CT42" s="96"/>
      <c r="CU42" s="96"/>
      <c r="CV42" s="96"/>
      <c r="CW42" s="96"/>
      <c r="CX42" s="96"/>
      <c r="CY42" s="96"/>
      <c r="CZ42" s="96"/>
      <c r="DA42" s="96"/>
      <c r="DB42" s="96"/>
      <c r="DC42" s="96"/>
      <c r="DD42" s="96"/>
      <c r="DE42" s="96"/>
      <c r="DF42" s="96"/>
      <c r="DG42" s="96"/>
      <c r="DH42" s="96"/>
      <c r="DI42" s="96"/>
      <c r="DJ42" s="96"/>
      <c r="DK42" s="96"/>
      <c r="DL42" s="96"/>
      <c r="DM42" s="96"/>
      <c r="DN42" s="96"/>
      <c r="DO42" s="96"/>
      <c r="DP42" s="96"/>
      <c r="DQ42" s="96"/>
      <c r="DR42" s="96"/>
      <c r="DS42" s="96"/>
      <c r="DT42" s="96"/>
      <c r="DU42" s="96"/>
      <c r="DV42" s="96"/>
      <c r="DW42" s="96"/>
      <c r="DX42" s="96"/>
      <c r="DY42" s="96"/>
      <c r="DZ42" s="96"/>
      <c r="EA42" s="96"/>
      <c r="EB42" s="96"/>
      <c r="EC42" s="96"/>
      <c r="ED42" s="96"/>
      <c r="EE42" s="96"/>
      <c r="EF42" s="96"/>
      <c r="EG42" s="96"/>
      <c r="EH42" s="96"/>
      <c r="EI42" s="96"/>
      <c r="EJ42" s="96"/>
      <c r="EK42" s="96"/>
      <c r="EL42" s="96"/>
      <c r="EM42" s="96"/>
      <c r="EN42" s="96"/>
      <c r="EO42" s="96"/>
      <c r="EP42" s="96"/>
      <c r="EQ42" s="96"/>
      <c r="ER42" s="96"/>
    </row>
    <row r="43" spans="1:148" s="98" customFormat="1" ht="75.75" customHeight="1" thickBot="1" x14ac:dyDescent="0.3">
      <c r="A43" s="365"/>
      <c r="B43" s="539" t="s">
        <v>135</v>
      </c>
      <c r="C43" s="540" t="s">
        <v>136</v>
      </c>
      <c r="D43" s="153"/>
      <c r="E43" s="203"/>
      <c r="F43" s="204">
        <f>G43+H43+I43+J43</f>
        <v>0</v>
      </c>
      <c r="G43" s="157">
        <v>0</v>
      </c>
      <c r="H43" s="157">
        <v>0</v>
      </c>
      <c r="I43" s="157">
        <v>0</v>
      </c>
      <c r="J43" s="160">
        <v>0</v>
      </c>
      <c r="K43" s="204">
        <f>L43+M43+N43+O43</f>
        <v>0</v>
      </c>
      <c r="L43" s="157">
        <v>0</v>
      </c>
      <c r="M43" s="157">
        <v>0</v>
      </c>
      <c r="N43" s="157">
        <v>0</v>
      </c>
      <c r="O43" s="160">
        <v>0</v>
      </c>
      <c r="P43" s="204">
        <f>Q43+R43+S43+T43</f>
        <v>0</v>
      </c>
      <c r="Q43" s="157">
        <v>0</v>
      </c>
      <c r="R43" s="157">
        <v>0</v>
      </c>
      <c r="S43" s="157">
        <v>0</v>
      </c>
      <c r="T43" s="160">
        <v>0</v>
      </c>
      <c r="U43" s="204">
        <v>0</v>
      </c>
      <c r="V43" s="157">
        <v>0</v>
      </c>
      <c r="W43" s="157">
        <v>0</v>
      </c>
      <c r="X43" s="157">
        <v>0</v>
      </c>
      <c r="Y43" s="205">
        <v>0</v>
      </c>
      <c r="Z43" s="204">
        <v>0</v>
      </c>
      <c r="AA43" s="157">
        <v>0</v>
      </c>
      <c r="AB43" s="157">
        <v>0</v>
      </c>
      <c r="AC43" s="157">
        <v>0</v>
      </c>
      <c r="AD43" s="160">
        <v>0</v>
      </c>
      <c r="AE43" s="96"/>
      <c r="AF43" s="96"/>
      <c r="AG43" s="307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6"/>
      <c r="BV43" s="96"/>
      <c r="BW43" s="96"/>
      <c r="BX43" s="96"/>
      <c r="BY43" s="96"/>
      <c r="BZ43" s="96"/>
      <c r="CA43" s="96"/>
      <c r="CB43" s="96"/>
      <c r="CC43" s="96"/>
      <c r="CD43" s="96"/>
      <c r="CE43" s="96"/>
      <c r="CF43" s="96"/>
      <c r="CG43" s="96"/>
      <c r="CH43" s="96"/>
      <c r="CI43" s="96"/>
      <c r="CJ43" s="96"/>
      <c r="CK43" s="96"/>
      <c r="CL43" s="96"/>
      <c r="CM43" s="96"/>
      <c r="CN43" s="96"/>
      <c r="CO43" s="96"/>
      <c r="CP43" s="96"/>
      <c r="CQ43" s="96"/>
      <c r="CR43" s="96"/>
      <c r="CS43" s="96"/>
      <c r="CT43" s="96"/>
      <c r="CU43" s="96"/>
      <c r="CV43" s="96"/>
      <c r="CW43" s="96"/>
      <c r="CX43" s="96"/>
      <c r="CY43" s="96"/>
      <c r="CZ43" s="96"/>
      <c r="DA43" s="96"/>
      <c r="DB43" s="96"/>
      <c r="DC43" s="96"/>
      <c r="DD43" s="96"/>
      <c r="DE43" s="96"/>
      <c r="DF43" s="96"/>
      <c r="DG43" s="96"/>
      <c r="DH43" s="96"/>
      <c r="DI43" s="96"/>
      <c r="DJ43" s="96"/>
      <c r="DK43" s="96"/>
      <c r="DL43" s="96"/>
      <c r="DM43" s="96"/>
      <c r="DN43" s="96"/>
      <c r="DO43" s="96"/>
      <c r="DP43" s="96"/>
      <c r="DQ43" s="96"/>
      <c r="DR43" s="96"/>
      <c r="DS43" s="96"/>
      <c r="DT43" s="96"/>
      <c r="DU43" s="96"/>
      <c r="DV43" s="96"/>
      <c r="DW43" s="96"/>
      <c r="DX43" s="96"/>
      <c r="DY43" s="96"/>
      <c r="DZ43" s="96"/>
      <c r="EA43" s="96"/>
      <c r="EB43" s="96"/>
      <c r="EC43" s="96"/>
      <c r="ED43" s="96"/>
      <c r="EE43" s="96"/>
      <c r="EF43" s="96"/>
      <c r="EG43" s="96"/>
      <c r="EH43" s="96"/>
      <c r="EI43" s="96"/>
      <c r="EJ43" s="96"/>
      <c r="EK43" s="96"/>
      <c r="EL43" s="96"/>
      <c r="EM43" s="96"/>
      <c r="EN43" s="96"/>
      <c r="EO43" s="96"/>
      <c r="EP43" s="96"/>
      <c r="EQ43" s="96"/>
      <c r="ER43" s="96"/>
    </row>
    <row r="44" spans="1:148" s="222" customFormat="1" ht="19.5" customHeight="1" thickBot="1" x14ac:dyDescent="0.3">
      <c r="A44" s="200"/>
      <c r="B44" s="241" t="s">
        <v>137</v>
      </c>
      <c r="C44" s="241"/>
      <c r="D44" s="308"/>
      <c r="E44" s="309"/>
      <c r="F44" s="268">
        <f>F43</f>
        <v>0</v>
      </c>
      <c r="G44" s="266">
        <f t="shared" ref="G44:T44" si="82">G43</f>
        <v>0</v>
      </c>
      <c r="H44" s="266">
        <f t="shared" si="82"/>
        <v>0</v>
      </c>
      <c r="I44" s="266">
        <f t="shared" si="82"/>
        <v>0</v>
      </c>
      <c r="J44" s="269">
        <f t="shared" si="82"/>
        <v>0</v>
      </c>
      <c r="K44" s="310">
        <f t="shared" si="82"/>
        <v>0</v>
      </c>
      <c r="L44" s="311">
        <f t="shared" si="82"/>
        <v>0</v>
      </c>
      <c r="M44" s="311">
        <f t="shared" si="82"/>
        <v>0</v>
      </c>
      <c r="N44" s="311">
        <f t="shared" si="82"/>
        <v>0</v>
      </c>
      <c r="O44" s="312">
        <f t="shared" si="82"/>
        <v>0</v>
      </c>
      <c r="P44" s="310">
        <f t="shared" si="82"/>
        <v>0</v>
      </c>
      <c r="Q44" s="311">
        <f t="shared" si="82"/>
        <v>0</v>
      </c>
      <c r="R44" s="311">
        <f t="shared" si="82"/>
        <v>0</v>
      </c>
      <c r="S44" s="311">
        <f t="shared" si="82"/>
        <v>0</v>
      </c>
      <c r="T44" s="312">
        <f t="shared" si="82"/>
        <v>0</v>
      </c>
      <c r="U44" s="310">
        <v>0</v>
      </c>
      <c r="V44" s="311">
        <v>0</v>
      </c>
      <c r="W44" s="311">
        <v>0</v>
      </c>
      <c r="X44" s="311">
        <v>0</v>
      </c>
      <c r="Y44" s="313">
        <v>0</v>
      </c>
      <c r="Z44" s="310">
        <v>0</v>
      </c>
      <c r="AA44" s="311">
        <v>0</v>
      </c>
      <c r="AB44" s="311">
        <v>0</v>
      </c>
      <c r="AC44" s="311">
        <v>0</v>
      </c>
      <c r="AD44" s="312">
        <v>0</v>
      </c>
      <c r="AE44" s="221"/>
      <c r="AF44" s="221"/>
      <c r="AG44" s="176"/>
      <c r="AH44" s="221"/>
      <c r="AI44" s="221"/>
      <c r="AJ44" s="221"/>
      <c r="AK44" s="221"/>
      <c r="AL44" s="221"/>
      <c r="AM44" s="221"/>
      <c r="AN44" s="221"/>
      <c r="AO44" s="221"/>
      <c r="AP44" s="221"/>
      <c r="AQ44" s="221"/>
      <c r="AR44" s="221"/>
      <c r="AS44" s="221"/>
      <c r="AT44" s="221"/>
      <c r="AU44" s="221"/>
      <c r="AV44" s="221"/>
      <c r="AW44" s="221"/>
      <c r="AX44" s="221"/>
      <c r="AY44" s="221"/>
      <c r="AZ44" s="221"/>
      <c r="BA44" s="221"/>
      <c r="BB44" s="221"/>
      <c r="BC44" s="221"/>
      <c r="BD44" s="221"/>
      <c r="BE44" s="221"/>
      <c r="BF44" s="221"/>
      <c r="BG44" s="221"/>
      <c r="BH44" s="221"/>
      <c r="BI44" s="221"/>
      <c r="BJ44" s="221"/>
      <c r="BK44" s="221"/>
      <c r="BL44" s="221"/>
      <c r="BM44" s="221"/>
      <c r="BN44" s="221"/>
      <c r="BO44" s="221"/>
      <c r="BP44" s="221"/>
      <c r="BQ44" s="221"/>
      <c r="BR44" s="221"/>
      <c r="BS44" s="221"/>
      <c r="BT44" s="221"/>
      <c r="BU44" s="221"/>
      <c r="BV44" s="221"/>
      <c r="BW44" s="221"/>
      <c r="BX44" s="221"/>
      <c r="BY44" s="221"/>
      <c r="BZ44" s="221"/>
      <c r="CA44" s="221"/>
      <c r="CB44" s="221"/>
      <c r="CC44" s="221"/>
      <c r="CD44" s="221"/>
      <c r="CE44" s="221"/>
      <c r="CF44" s="221"/>
      <c r="CG44" s="221"/>
      <c r="CH44" s="221"/>
      <c r="CI44" s="221"/>
      <c r="CJ44" s="221"/>
      <c r="CK44" s="221"/>
      <c r="CL44" s="221"/>
      <c r="CM44" s="221"/>
      <c r="CN44" s="221"/>
      <c r="CO44" s="221"/>
      <c r="CP44" s="221"/>
      <c r="CQ44" s="221"/>
      <c r="CR44" s="221"/>
      <c r="CS44" s="221"/>
      <c r="CT44" s="221"/>
      <c r="CU44" s="221"/>
      <c r="CV44" s="221"/>
      <c r="CW44" s="221"/>
      <c r="CX44" s="221"/>
      <c r="CY44" s="221"/>
      <c r="CZ44" s="221"/>
      <c r="DA44" s="221"/>
      <c r="DB44" s="221"/>
      <c r="DC44" s="221"/>
      <c r="DD44" s="221"/>
      <c r="DE44" s="221"/>
      <c r="DF44" s="221"/>
      <c r="DG44" s="221"/>
      <c r="DH44" s="221"/>
      <c r="DI44" s="221"/>
      <c r="DJ44" s="221"/>
      <c r="DK44" s="221"/>
      <c r="DL44" s="221"/>
      <c r="DM44" s="221"/>
      <c r="DN44" s="221"/>
      <c r="DO44" s="221"/>
      <c r="DP44" s="221"/>
      <c r="DQ44" s="221"/>
      <c r="DR44" s="221"/>
      <c r="DS44" s="221"/>
      <c r="DT44" s="221"/>
      <c r="DU44" s="221"/>
      <c r="DV44" s="221"/>
      <c r="DW44" s="221"/>
      <c r="DX44" s="221"/>
      <c r="DY44" s="221"/>
      <c r="DZ44" s="221"/>
      <c r="EA44" s="221"/>
      <c r="EB44" s="221"/>
      <c r="EC44" s="221"/>
      <c r="ED44" s="221"/>
      <c r="EE44" s="221"/>
      <c r="EF44" s="221"/>
      <c r="EG44" s="221"/>
      <c r="EH44" s="221"/>
      <c r="EI44" s="221"/>
      <c r="EJ44" s="221"/>
      <c r="EK44" s="221"/>
      <c r="EL44" s="221"/>
      <c r="EM44" s="221"/>
      <c r="EN44" s="221"/>
      <c r="EO44" s="221"/>
      <c r="EP44" s="221"/>
      <c r="EQ44" s="221"/>
      <c r="ER44" s="221"/>
    </row>
    <row r="45" spans="1:148" s="222" customFormat="1" ht="17.25" customHeight="1" thickBot="1" x14ac:dyDescent="0.3">
      <c r="A45" s="314"/>
      <c r="B45" s="315" t="s">
        <v>138</v>
      </c>
      <c r="C45" s="164"/>
      <c r="D45" s="165"/>
      <c r="E45" s="166"/>
      <c r="F45" s="167">
        <f t="shared" ref="F45:T45" si="83">F21+F28+F31+F35+F38+F41+F44</f>
        <v>4796914563.8400002</v>
      </c>
      <c r="G45" s="168">
        <f t="shared" si="83"/>
        <v>3701033100</v>
      </c>
      <c r="H45" s="168">
        <f t="shared" si="83"/>
        <v>137970700</v>
      </c>
      <c r="I45" s="168">
        <f t="shared" si="83"/>
        <v>229929773.84</v>
      </c>
      <c r="J45" s="170">
        <f t="shared" si="83"/>
        <v>727980990</v>
      </c>
      <c r="K45" s="167">
        <f t="shared" si="83"/>
        <v>1209308598.8399999</v>
      </c>
      <c r="L45" s="168">
        <f t="shared" si="83"/>
        <v>774085439</v>
      </c>
      <c r="M45" s="168">
        <f t="shared" si="83"/>
        <v>35121000</v>
      </c>
      <c r="N45" s="168">
        <f t="shared" si="83"/>
        <v>229929773.84</v>
      </c>
      <c r="O45" s="170">
        <f t="shared" si="83"/>
        <v>170172386</v>
      </c>
      <c r="P45" s="167">
        <f t="shared" si="83"/>
        <v>673083633.44000018</v>
      </c>
      <c r="Q45" s="168">
        <f t="shared" si="83"/>
        <v>349140865.44</v>
      </c>
      <c r="R45" s="168">
        <f t="shared" si="83"/>
        <v>16623837.370000001</v>
      </c>
      <c r="S45" s="168">
        <f t="shared" si="83"/>
        <v>229929773.84</v>
      </c>
      <c r="T45" s="170">
        <f t="shared" si="83"/>
        <v>77389156.790000007</v>
      </c>
      <c r="U45" s="167">
        <f>P45/K45*100</f>
        <v>55.658550190219394</v>
      </c>
      <c r="V45" s="168">
        <f>Q45/L45*100</f>
        <v>45.103660119357961</v>
      </c>
      <c r="W45" s="168">
        <f>R45/M45*100</f>
        <v>47.333041115002423</v>
      </c>
      <c r="X45" s="169">
        <f>S45/N45*100</f>
        <v>100</v>
      </c>
      <c r="Y45" s="316">
        <f>T45/O45*100</f>
        <v>45.476918205754018</v>
      </c>
      <c r="Z45" s="167">
        <f>P45/F45*100</f>
        <v>14.031595194832633</v>
      </c>
      <c r="AA45" s="168">
        <f>Q45/G45*100</f>
        <v>9.4336055908281402</v>
      </c>
      <c r="AB45" s="168">
        <f>R45/H45*100</f>
        <v>12.048817154656751</v>
      </c>
      <c r="AC45" s="169">
        <f>S45/I45*100</f>
        <v>100</v>
      </c>
      <c r="AD45" s="170">
        <f>T45/J45*100</f>
        <v>10.630656274417277</v>
      </c>
      <c r="AE45" s="221"/>
      <c r="AF45" s="221"/>
      <c r="AG45" s="176"/>
      <c r="AH45" s="221"/>
      <c r="AI45" s="317"/>
      <c r="AJ45" s="317"/>
      <c r="AK45" s="317"/>
      <c r="AL45" s="317"/>
      <c r="AM45" s="317"/>
      <c r="AN45" s="317">
        <f>K45-F32-K17</f>
        <v>979378824.99999988</v>
      </c>
      <c r="AO45" s="317">
        <f>L45-L32-L17</f>
        <v>774085439</v>
      </c>
      <c r="AP45" s="317">
        <f>M45-M32-M17</f>
        <v>35121000</v>
      </c>
      <c r="AQ45" s="317">
        <f>N45-N32-N17</f>
        <v>0</v>
      </c>
      <c r="AR45" s="317">
        <f>O45-O32-O17</f>
        <v>170172386</v>
      </c>
      <c r="AS45" s="317">
        <f>P45-P32-P17</f>
        <v>443153859.60000014</v>
      </c>
      <c r="AT45" s="221"/>
      <c r="AU45" s="221"/>
      <c r="AV45" s="221"/>
      <c r="AW45" s="221"/>
      <c r="AX45" s="221"/>
      <c r="AY45" s="221"/>
      <c r="AZ45" s="221"/>
      <c r="BA45" s="221"/>
      <c r="BB45" s="221"/>
      <c r="BC45" s="221"/>
      <c r="BD45" s="221"/>
      <c r="BE45" s="221"/>
      <c r="BF45" s="221"/>
      <c r="BG45" s="221"/>
      <c r="BH45" s="221"/>
      <c r="BI45" s="221"/>
      <c r="BJ45" s="221"/>
      <c r="BK45" s="221"/>
      <c r="BL45" s="221"/>
      <c r="BM45" s="221"/>
      <c r="BN45" s="221"/>
      <c r="BO45" s="221"/>
      <c r="BP45" s="221"/>
      <c r="BQ45" s="221"/>
      <c r="BR45" s="221"/>
      <c r="BS45" s="221"/>
      <c r="BT45" s="221"/>
      <c r="BU45" s="221"/>
      <c r="BV45" s="221"/>
      <c r="BW45" s="221"/>
      <c r="BX45" s="221"/>
      <c r="BY45" s="221"/>
      <c r="BZ45" s="221"/>
      <c r="CA45" s="221"/>
      <c r="CB45" s="221"/>
      <c r="CC45" s="221"/>
      <c r="CD45" s="221"/>
      <c r="CE45" s="221"/>
      <c r="CF45" s="221"/>
      <c r="CG45" s="221"/>
      <c r="CH45" s="221"/>
      <c r="CI45" s="221"/>
      <c r="CJ45" s="221"/>
      <c r="CK45" s="221"/>
      <c r="CL45" s="221"/>
      <c r="CM45" s="221"/>
      <c r="CN45" s="221"/>
      <c r="CO45" s="221"/>
      <c r="CP45" s="221"/>
      <c r="CQ45" s="221"/>
      <c r="CR45" s="221"/>
      <c r="CS45" s="221"/>
      <c r="CT45" s="221"/>
      <c r="CU45" s="221"/>
      <c r="CV45" s="221"/>
      <c r="CW45" s="221"/>
      <c r="CX45" s="221"/>
      <c r="CY45" s="221"/>
      <c r="CZ45" s="221"/>
      <c r="DA45" s="221"/>
      <c r="DB45" s="221"/>
      <c r="DC45" s="221"/>
      <c r="DD45" s="221"/>
      <c r="DE45" s="221"/>
      <c r="DF45" s="221"/>
      <c r="DG45" s="221"/>
      <c r="DH45" s="221"/>
      <c r="DI45" s="221"/>
      <c r="DJ45" s="221"/>
      <c r="DK45" s="221"/>
      <c r="DL45" s="221"/>
      <c r="DM45" s="221"/>
      <c r="DN45" s="221"/>
      <c r="DO45" s="221"/>
      <c r="DP45" s="221"/>
      <c r="DQ45" s="221"/>
      <c r="DR45" s="221"/>
      <c r="DS45" s="221"/>
      <c r="DT45" s="221"/>
      <c r="DU45" s="221"/>
      <c r="DV45" s="221"/>
      <c r="DW45" s="221"/>
      <c r="DX45" s="221"/>
      <c r="DY45" s="221"/>
      <c r="DZ45" s="221"/>
      <c r="EA45" s="221"/>
      <c r="EB45" s="221"/>
      <c r="EC45" s="221"/>
      <c r="ED45" s="221"/>
      <c r="EE45" s="221"/>
      <c r="EF45" s="221"/>
      <c r="EG45" s="221"/>
      <c r="EH45" s="221"/>
      <c r="EI45" s="221"/>
      <c r="EJ45" s="221"/>
      <c r="EK45" s="221"/>
      <c r="EL45" s="221"/>
      <c r="EM45" s="221"/>
      <c r="EN45" s="221"/>
      <c r="EO45" s="221"/>
      <c r="EP45" s="221"/>
      <c r="EQ45" s="221"/>
      <c r="ER45" s="221"/>
    </row>
    <row r="46" spans="1:148" s="104" customFormat="1" ht="20.25" customHeight="1" thickBot="1" x14ac:dyDescent="0.3">
      <c r="A46" s="318" t="s">
        <v>139</v>
      </c>
      <c r="B46" s="319"/>
      <c r="C46" s="319"/>
      <c r="D46" s="319"/>
      <c r="E46" s="319"/>
      <c r="F46" s="319"/>
      <c r="G46" s="319"/>
      <c r="H46" s="319"/>
      <c r="I46" s="319"/>
      <c r="J46" s="319"/>
      <c r="K46" s="319"/>
      <c r="L46" s="319"/>
      <c r="M46" s="319"/>
      <c r="N46" s="319"/>
      <c r="O46" s="319"/>
      <c r="P46" s="319"/>
      <c r="Q46" s="319"/>
      <c r="R46" s="319"/>
      <c r="S46" s="319"/>
      <c r="T46" s="319"/>
      <c r="U46" s="319"/>
      <c r="V46" s="319"/>
      <c r="W46" s="319"/>
      <c r="X46" s="319"/>
      <c r="Y46" s="319"/>
      <c r="Z46" s="319"/>
      <c r="AA46" s="319"/>
      <c r="AB46" s="319"/>
      <c r="AC46" s="319"/>
      <c r="AD46" s="320"/>
      <c r="AE46" s="102"/>
      <c r="AF46" s="102"/>
      <c r="AG46" s="321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  <c r="BD46" s="102"/>
      <c r="BE46" s="102"/>
      <c r="BF46" s="102"/>
      <c r="BG46" s="102"/>
      <c r="BH46" s="102"/>
      <c r="BI46" s="102"/>
      <c r="BJ46" s="102"/>
      <c r="BK46" s="102"/>
      <c r="BL46" s="102"/>
      <c r="BM46" s="102"/>
      <c r="BN46" s="102"/>
      <c r="BO46" s="102"/>
      <c r="BP46" s="102"/>
      <c r="BQ46" s="102"/>
      <c r="BR46" s="102"/>
      <c r="BS46" s="102"/>
      <c r="BT46" s="102"/>
      <c r="BU46" s="102"/>
      <c r="BV46" s="102"/>
      <c r="BW46" s="102"/>
      <c r="BX46" s="102"/>
      <c r="BY46" s="102"/>
      <c r="BZ46" s="102"/>
      <c r="CA46" s="102"/>
      <c r="CB46" s="102"/>
      <c r="CC46" s="102"/>
      <c r="CD46" s="102"/>
      <c r="CE46" s="102"/>
      <c r="CF46" s="102"/>
      <c r="CG46" s="102"/>
      <c r="CH46" s="102"/>
      <c r="CI46" s="102"/>
      <c r="CJ46" s="102"/>
      <c r="CK46" s="102"/>
      <c r="CL46" s="102"/>
      <c r="CM46" s="102"/>
      <c r="CN46" s="102"/>
      <c r="CO46" s="102"/>
      <c r="CP46" s="102"/>
      <c r="CQ46" s="102"/>
      <c r="CR46" s="102"/>
      <c r="CS46" s="102"/>
      <c r="CT46" s="102"/>
      <c r="CU46" s="102"/>
      <c r="CV46" s="102"/>
      <c r="CW46" s="102"/>
      <c r="CX46" s="102"/>
      <c r="CY46" s="102"/>
      <c r="CZ46" s="102"/>
      <c r="DA46" s="102"/>
      <c r="DB46" s="102"/>
      <c r="DC46" s="102"/>
      <c r="DD46" s="102"/>
      <c r="DE46" s="102"/>
      <c r="DF46" s="102"/>
      <c r="DG46" s="102"/>
      <c r="DH46" s="102"/>
      <c r="DI46" s="102"/>
      <c r="DJ46" s="102"/>
      <c r="DK46" s="102"/>
      <c r="DL46" s="102"/>
      <c r="DM46" s="102"/>
      <c r="DN46" s="102"/>
      <c r="DO46" s="102"/>
      <c r="DP46" s="102"/>
      <c r="DQ46" s="102"/>
      <c r="DR46" s="102"/>
      <c r="DS46" s="102"/>
      <c r="DT46" s="102"/>
      <c r="DU46" s="102"/>
      <c r="DV46" s="102"/>
      <c r="DW46" s="102"/>
      <c r="DX46" s="102"/>
      <c r="DY46" s="102"/>
      <c r="DZ46" s="102"/>
      <c r="EA46" s="102"/>
      <c r="EB46" s="102"/>
      <c r="EC46" s="102"/>
      <c r="ED46" s="102"/>
      <c r="EE46" s="102"/>
      <c r="EF46" s="102"/>
      <c r="EG46" s="102"/>
      <c r="EH46" s="102"/>
      <c r="EI46" s="102"/>
      <c r="EJ46" s="102"/>
      <c r="EK46" s="102"/>
      <c r="EL46" s="102"/>
      <c r="EM46" s="102"/>
      <c r="EN46" s="102"/>
      <c r="EO46" s="102"/>
      <c r="EP46" s="102"/>
      <c r="EQ46" s="102"/>
      <c r="ER46" s="102"/>
    </row>
    <row r="47" spans="1:148" s="98" customFormat="1" ht="50.25" customHeight="1" x14ac:dyDescent="0.25">
      <c r="A47" s="286" t="s">
        <v>140</v>
      </c>
      <c r="B47" s="109" t="s">
        <v>141</v>
      </c>
      <c r="C47" s="322"/>
      <c r="D47" s="323" t="s">
        <v>83</v>
      </c>
      <c r="E47" s="324"/>
      <c r="F47" s="325">
        <f>F48+F49</f>
        <v>4535850</v>
      </c>
      <c r="G47" s="325">
        <f>G48+G49</f>
        <v>4112200</v>
      </c>
      <c r="H47" s="325">
        <f t="shared" ref="H47:J47" si="84">H48+H49</f>
        <v>0</v>
      </c>
      <c r="I47" s="325">
        <f t="shared" si="84"/>
        <v>0</v>
      </c>
      <c r="J47" s="326">
        <f t="shared" si="84"/>
        <v>423650</v>
      </c>
      <c r="K47" s="327">
        <f>K48+K49</f>
        <v>0</v>
      </c>
      <c r="L47" s="228">
        <f t="shared" ref="L47:O47" si="85">L48+L49</f>
        <v>0</v>
      </c>
      <c r="M47" s="228">
        <f t="shared" si="85"/>
        <v>0</v>
      </c>
      <c r="N47" s="228">
        <f t="shared" si="85"/>
        <v>0</v>
      </c>
      <c r="O47" s="244">
        <f t="shared" si="85"/>
        <v>0</v>
      </c>
      <c r="P47" s="327">
        <f>P48+P49</f>
        <v>0</v>
      </c>
      <c r="Q47" s="228">
        <f t="shared" ref="Q47" si="86">Q48+Q49</f>
        <v>0</v>
      </c>
      <c r="R47" s="228">
        <f t="shared" ref="R47" si="87">R48+R49</f>
        <v>0</v>
      </c>
      <c r="S47" s="228">
        <f t="shared" ref="S47" si="88">S48+S49</f>
        <v>0</v>
      </c>
      <c r="T47" s="244">
        <f t="shared" ref="T47" si="89">T48+T49</f>
        <v>0</v>
      </c>
      <c r="U47" s="328">
        <v>0</v>
      </c>
      <c r="V47" s="228">
        <v>0</v>
      </c>
      <c r="W47" s="228">
        <v>0</v>
      </c>
      <c r="X47" s="228">
        <v>0</v>
      </c>
      <c r="Y47" s="329">
        <v>0</v>
      </c>
      <c r="Z47" s="327">
        <f>P47/F47*100</f>
        <v>0</v>
      </c>
      <c r="AA47" s="228">
        <f t="shared" ref="AA47:AD47" si="90">Q47/G47*100</f>
        <v>0</v>
      </c>
      <c r="AB47" s="228">
        <v>0</v>
      </c>
      <c r="AC47" s="228">
        <v>0</v>
      </c>
      <c r="AD47" s="244">
        <f t="shared" si="90"/>
        <v>0</v>
      </c>
      <c r="AE47" s="96"/>
      <c r="AF47" s="96"/>
      <c r="AG47" s="63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6"/>
      <c r="BV47" s="96"/>
      <c r="BW47" s="96"/>
      <c r="BX47" s="96"/>
      <c r="BY47" s="96"/>
      <c r="BZ47" s="96"/>
      <c r="CA47" s="96"/>
      <c r="CB47" s="96"/>
      <c r="CC47" s="96"/>
      <c r="CD47" s="96"/>
      <c r="CE47" s="96"/>
      <c r="CF47" s="96"/>
      <c r="CG47" s="96"/>
      <c r="CH47" s="96"/>
      <c r="CI47" s="96"/>
      <c r="CJ47" s="96"/>
      <c r="CK47" s="96"/>
      <c r="CL47" s="96"/>
      <c r="CM47" s="96"/>
      <c r="CN47" s="96"/>
      <c r="CO47" s="96"/>
      <c r="CP47" s="96"/>
      <c r="CQ47" s="96"/>
      <c r="CR47" s="96"/>
      <c r="CS47" s="96"/>
      <c r="CT47" s="96"/>
      <c r="CU47" s="96"/>
      <c r="CV47" s="96"/>
      <c r="CW47" s="96"/>
      <c r="CX47" s="96"/>
      <c r="CY47" s="96"/>
      <c r="CZ47" s="96"/>
      <c r="DA47" s="96"/>
      <c r="DB47" s="96"/>
      <c r="DC47" s="96"/>
      <c r="DD47" s="96"/>
      <c r="DE47" s="96"/>
      <c r="DF47" s="96"/>
      <c r="DG47" s="96"/>
      <c r="DH47" s="96"/>
      <c r="DI47" s="96"/>
      <c r="DJ47" s="96"/>
      <c r="DK47" s="96"/>
      <c r="DL47" s="96"/>
      <c r="DM47" s="96"/>
      <c r="DN47" s="96"/>
      <c r="DO47" s="96"/>
      <c r="DP47" s="96"/>
      <c r="DQ47" s="96"/>
      <c r="DR47" s="96"/>
      <c r="DS47" s="96"/>
      <c r="DT47" s="96"/>
      <c r="DU47" s="96"/>
      <c r="DV47" s="96"/>
      <c r="DW47" s="96"/>
      <c r="DX47" s="96"/>
      <c r="DY47" s="96"/>
      <c r="DZ47" s="96"/>
      <c r="EA47" s="96"/>
      <c r="EB47" s="96"/>
      <c r="EC47" s="96"/>
      <c r="ED47" s="96"/>
      <c r="EE47" s="96"/>
      <c r="EF47" s="96"/>
      <c r="EG47" s="96"/>
      <c r="EH47" s="96"/>
      <c r="EI47" s="96"/>
      <c r="EJ47" s="96"/>
      <c r="EK47" s="96"/>
      <c r="EL47" s="96"/>
      <c r="EM47" s="96"/>
      <c r="EN47" s="96"/>
      <c r="EO47" s="96"/>
      <c r="EP47" s="96"/>
      <c r="EQ47" s="96"/>
      <c r="ER47" s="96"/>
    </row>
    <row r="48" spans="1:148" s="98" customFormat="1" ht="166.5" customHeight="1" x14ac:dyDescent="0.25">
      <c r="A48" s="288"/>
      <c r="B48" s="146" t="s">
        <v>142</v>
      </c>
      <c r="C48" s="330" t="s">
        <v>143</v>
      </c>
      <c r="D48" s="331"/>
      <c r="E48" s="332" t="s">
        <v>86</v>
      </c>
      <c r="F48" s="128">
        <f>SUM(G48:J48)</f>
        <v>4112200</v>
      </c>
      <c r="G48" s="129">
        <v>4112200</v>
      </c>
      <c r="H48" s="126">
        <v>0</v>
      </c>
      <c r="I48" s="126">
        <v>0</v>
      </c>
      <c r="J48" s="250">
        <v>0</v>
      </c>
      <c r="K48" s="333">
        <f>L48+M48+N48+O48</f>
        <v>0</v>
      </c>
      <c r="L48" s="126">
        <v>0</v>
      </c>
      <c r="M48" s="126">
        <v>0</v>
      </c>
      <c r="N48" s="126">
        <v>0</v>
      </c>
      <c r="O48" s="127">
        <v>0</v>
      </c>
      <c r="P48" s="333">
        <f>SUM(Q48:T48)</f>
        <v>0</v>
      </c>
      <c r="Q48" s="126">
        <v>0</v>
      </c>
      <c r="R48" s="126">
        <v>0</v>
      </c>
      <c r="S48" s="126">
        <v>0</v>
      </c>
      <c r="T48" s="127">
        <v>0</v>
      </c>
      <c r="U48" s="249">
        <v>0</v>
      </c>
      <c r="V48" s="126">
        <v>0</v>
      </c>
      <c r="W48" s="126">
        <v>0</v>
      </c>
      <c r="X48" s="126">
        <v>0</v>
      </c>
      <c r="Y48" s="250">
        <v>0</v>
      </c>
      <c r="Z48" s="333">
        <f>P48/F48*100</f>
        <v>0</v>
      </c>
      <c r="AA48" s="126">
        <f t="shared" ref="AA48" si="91">Q48/G48*100</f>
        <v>0</v>
      </c>
      <c r="AB48" s="126">
        <v>0</v>
      </c>
      <c r="AC48" s="126">
        <v>0</v>
      </c>
      <c r="AD48" s="127">
        <v>0</v>
      </c>
      <c r="AE48" s="96"/>
      <c r="AF48" s="334"/>
      <c r="AG48" s="335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96"/>
      <c r="AU48" s="96"/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6"/>
      <c r="BV48" s="96"/>
      <c r="BW48" s="96"/>
      <c r="BX48" s="96"/>
      <c r="BY48" s="96"/>
      <c r="BZ48" s="96"/>
      <c r="CA48" s="96"/>
      <c r="CB48" s="96"/>
      <c r="CC48" s="96"/>
      <c r="CD48" s="96"/>
      <c r="CE48" s="96"/>
      <c r="CF48" s="96"/>
      <c r="CG48" s="96"/>
      <c r="CH48" s="96"/>
      <c r="CI48" s="96"/>
      <c r="CJ48" s="96"/>
      <c r="CK48" s="96"/>
      <c r="CL48" s="96"/>
      <c r="CM48" s="96"/>
      <c r="CN48" s="96"/>
      <c r="CO48" s="96"/>
      <c r="CP48" s="96"/>
      <c r="CQ48" s="96"/>
      <c r="CR48" s="96"/>
      <c r="CS48" s="96"/>
      <c r="CT48" s="96"/>
      <c r="CU48" s="96"/>
      <c r="CV48" s="96"/>
      <c r="CW48" s="96"/>
      <c r="CX48" s="96"/>
      <c r="CY48" s="96"/>
      <c r="CZ48" s="96"/>
      <c r="DA48" s="96"/>
      <c r="DB48" s="96"/>
      <c r="DC48" s="96"/>
      <c r="DD48" s="96"/>
      <c r="DE48" s="96"/>
      <c r="DF48" s="96"/>
      <c r="DG48" s="96"/>
      <c r="DH48" s="96"/>
      <c r="DI48" s="96"/>
      <c r="DJ48" s="96"/>
      <c r="DK48" s="96"/>
      <c r="DL48" s="96"/>
      <c r="DM48" s="96"/>
      <c r="DN48" s="96"/>
      <c r="DO48" s="96"/>
      <c r="DP48" s="96"/>
      <c r="DQ48" s="96"/>
      <c r="DR48" s="96"/>
      <c r="DS48" s="96"/>
      <c r="DT48" s="96"/>
      <c r="DU48" s="96"/>
      <c r="DV48" s="96"/>
      <c r="DW48" s="96"/>
      <c r="DX48" s="96"/>
      <c r="DY48" s="96"/>
      <c r="DZ48" s="96"/>
      <c r="EA48" s="96"/>
      <c r="EB48" s="96"/>
      <c r="EC48" s="96"/>
      <c r="ED48" s="96"/>
      <c r="EE48" s="96"/>
      <c r="EF48" s="96"/>
      <c r="EG48" s="96"/>
      <c r="EH48" s="96"/>
      <c r="EI48" s="96"/>
      <c r="EJ48" s="96"/>
      <c r="EK48" s="96"/>
      <c r="EL48" s="96"/>
      <c r="EM48" s="96"/>
      <c r="EN48" s="96"/>
      <c r="EO48" s="96"/>
      <c r="EP48" s="96"/>
      <c r="EQ48" s="96"/>
      <c r="ER48" s="96"/>
    </row>
    <row r="49" spans="1:148" s="98" customFormat="1" ht="50.25" customHeight="1" thickBot="1" x14ac:dyDescent="0.3">
      <c r="A49" s="365"/>
      <c r="B49" s="278" t="s">
        <v>48</v>
      </c>
      <c r="C49" s="336" t="s">
        <v>144</v>
      </c>
      <c r="D49" s="255" t="s">
        <v>83</v>
      </c>
      <c r="E49" s="337" t="s">
        <v>86</v>
      </c>
      <c r="F49" s="159">
        <f t="shared" ref="F49" si="92">G49+H49+J49</f>
        <v>423650</v>
      </c>
      <c r="G49" s="156">
        <v>0</v>
      </c>
      <c r="H49" s="208">
        <v>0</v>
      </c>
      <c r="I49" s="208">
        <v>0</v>
      </c>
      <c r="J49" s="338">
        <v>423650</v>
      </c>
      <c r="K49" s="339">
        <f t="shared" ref="K49" si="93">L49+M49+N49+O49</f>
        <v>0</v>
      </c>
      <c r="L49" s="208">
        <v>0</v>
      </c>
      <c r="M49" s="208">
        <v>0</v>
      </c>
      <c r="N49" s="208">
        <v>0</v>
      </c>
      <c r="O49" s="209">
        <v>0</v>
      </c>
      <c r="P49" s="339">
        <f t="shared" ref="P49" si="94">Q49+R49+S49+T49</f>
        <v>0</v>
      </c>
      <c r="Q49" s="208">
        <v>0</v>
      </c>
      <c r="R49" s="208">
        <v>0</v>
      </c>
      <c r="S49" s="208">
        <v>0</v>
      </c>
      <c r="T49" s="209">
        <v>0</v>
      </c>
      <c r="U49" s="340">
        <v>0</v>
      </c>
      <c r="V49" s="157">
        <v>0</v>
      </c>
      <c r="W49" s="157">
        <v>0</v>
      </c>
      <c r="X49" s="157">
        <v>0</v>
      </c>
      <c r="Y49" s="205">
        <v>0</v>
      </c>
      <c r="Z49" s="204">
        <v>0</v>
      </c>
      <c r="AA49" s="208">
        <v>0</v>
      </c>
      <c r="AB49" s="208">
        <f>SUM(AB50:AB50)</f>
        <v>0</v>
      </c>
      <c r="AC49" s="208">
        <v>0</v>
      </c>
      <c r="AD49" s="209">
        <v>0</v>
      </c>
      <c r="AE49" s="96"/>
      <c r="AF49" s="96"/>
      <c r="AG49" s="335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6"/>
      <c r="BR49" s="96"/>
      <c r="BS49" s="96"/>
      <c r="BT49" s="96"/>
      <c r="BU49" s="96"/>
      <c r="BV49" s="96"/>
      <c r="BW49" s="96"/>
      <c r="BX49" s="96"/>
      <c r="BY49" s="96"/>
      <c r="BZ49" s="96"/>
      <c r="CA49" s="96"/>
      <c r="CB49" s="96"/>
      <c r="CC49" s="96"/>
      <c r="CD49" s="96"/>
      <c r="CE49" s="96"/>
      <c r="CF49" s="96"/>
      <c r="CG49" s="96"/>
      <c r="CH49" s="96"/>
      <c r="CI49" s="96"/>
      <c r="CJ49" s="96"/>
      <c r="CK49" s="96"/>
      <c r="CL49" s="96"/>
      <c r="CM49" s="96"/>
      <c r="CN49" s="96"/>
      <c r="CO49" s="96"/>
      <c r="CP49" s="96"/>
      <c r="CQ49" s="96"/>
      <c r="CR49" s="96"/>
      <c r="CS49" s="96"/>
      <c r="CT49" s="96"/>
      <c r="CU49" s="96"/>
      <c r="CV49" s="96"/>
      <c r="CW49" s="96"/>
      <c r="CX49" s="96"/>
      <c r="CY49" s="96"/>
      <c r="CZ49" s="96"/>
      <c r="DA49" s="96"/>
      <c r="DB49" s="96"/>
      <c r="DC49" s="96"/>
      <c r="DD49" s="96"/>
      <c r="DE49" s="96"/>
      <c r="DF49" s="96"/>
      <c r="DG49" s="96"/>
      <c r="DH49" s="96"/>
      <c r="DI49" s="96"/>
      <c r="DJ49" s="96"/>
      <c r="DK49" s="96"/>
      <c r="DL49" s="96"/>
      <c r="DM49" s="96"/>
      <c r="DN49" s="96"/>
      <c r="DO49" s="96"/>
      <c r="DP49" s="96"/>
      <c r="DQ49" s="96"/>
      <c r="DR49" s="96"/>
      <c r="DS49" s="96"/>
      <c r="DT49" s="96"/>
      <c r="DU49" s="96"/>
      <c r="DV49" s="96"/>
      <c r="DW49" s="96"/>
      <c r="DX49" s="96"/>
      <c r="DY49" s="96"/>
      <c r="DZ49" s="96"/>
      <c r="EA49" s="96"/>
      <c r="EB49" s="96"/>
      <c r="EC49" s="96"/>
      <c r="ED49" s="96"/>
      <c r="EE49" s="96"/>
      <c r="EF49" s="96"/>
      <c r="EG49" s="96"/>
      <c r="EH49" s="96"/>
      <c r="EI49" s="96"/>
      <c r="EJ49" s="96"/>
      <c r="EK49" s="96"/>
      <c r="EL49" s="96"/>
      <c r="EM49" s="96"/>
      <c r="EN49" s="96"/>
      <c r="EO49" s="96"/>
      <c r="EP49" s="96"/>
      <c r="EQ49" s="96"/>
      <c r="ER49" s="96"/>
    </row>
    <row r="50" spans="1:148" s="222" customFormat="1" ht="22.5" customHeight="1" thickBot="1" x14ac:dyDescent="0.3">
      <c r="A50" s="341"/>
      <c r="B50" s="436" t="s">
        <v>145</v>
      </c>
      <c r="C50" s="342"/>
      <c r="D50" s="343"/>
      <c r="E50" s="166" t="s">
        <v>115</v>
      </c>
      <c r="F50" s="167">
        <f>F47</f>
        <v>4535850</v>
      </c>
      <c r="G50" s="168">
        <f t="shared" ref="G50:T50" si="95">G47</f>
        <v>4112200</v>
      </c>
      <c r="H50" s="169">
        <f t="shared" si="95"/>
        <v>0</v>
      </c>
      <c r="I50" s="169">
        <f t="shared" si="95"/>
        <v>0</v>
      </c>
      <c r="J50" s="170">
        <f t="shared" si="95"/>
        <v>423650</v>
      </c>
      <c r="K50" s="344">
        <f t="shared" si="95"/>
        <v>0</v>
      </c>
      <c r="L50" s="169">
        <f t="shared" si="95"/>
        <v>0</v>
      </c>
      <c r="M50" s="169">
        <f t="shared" si="95"/>
        <v>0</v>
      </c>
      <c r="N50" s="169">
        <f t="shared" si="95"/>
        <v>0</v>
      </c>
      <c r="O50" s="345">
        <f t="shared" si="95"/>
        <v>0</v>
      </c>
      <c r="P50" s="263">
        <f t="shared" si="95"/>
        <v>0</v>
      </c>
      <c r="Q50" s="169">
        <f t="shared" si="95"/>
        <v>0</v>
      </c>
      <c r="R50" s="169">
        <f t="shared" si="95"/>
        <v>0</v>
      </c>
      <c r="S50" s="169">
        <f t="shared" si="95"/>
        <v>0</v>
      </c>
      <c r="T50" s="264">
        <f t="shared" si="95"/>
        <v>0</v>
      </c>
      <c r="U50" s="344">
        <v>0</v>
      </c>
      <c r="V50" s="169">
        <v>0</v>
      </c>
      <c r="W50" s="169">
        <v>0</v>
      </c>
      <c r="X50" s="169">
        <v>0</v>
      </c>
      <c r="Y50" s="345">
        <v>0</v>
      </c>
      <c r="Z50" s="263">
        <f>P50/F50*100</f>
        <v>0</v>
      </c>
      <c r="AA50" s="169">
        <f>Q50/G50*100</f>
        <v>0</v>
      </c>
      <c r="AB50" s="169">
        <v>0</v>
      </c>
      <c r="AC50" s="169">
        <v>0</v>
      </c>
      <c r="AD50" s="346">
        <f>T50/J50*100</f>
        <v>0</v>
      </c>
      <c r="AE50" s="221"/>
      <c r="AF50" s="221"/>
      <c r="AG50" s="175"/>
      <c r="AH50" s="221"/>
      <c r="AI50" s="221"/>
      <c r="AJ50" s="221"/>
      <c r="AK50" s="221"/>
      <c r="AL50" s="221"/>
      <c r="AM50" s="221"/>
      <c r="AN50" s="221"/>
      <c r="AO50" s="221"/>
      <c r="AP50" s="221"/>
      <c r="AQ50" s="221"/>
      <c r="AR50" s="221"/>
      <c r="AS50" s="221"/>
      <c r="AT50" s="221"/>
      <c r="AU50" s="221"/>
      <c r="AV50" s="221"/>
      <c r="AW50" s="221"/>
      <c r="AX50" s="221"/>
      <c r="AY50" s="221"/>
      <c r="AZ50" s="221"/>
      <c r="BA50" s="221"/>
      <c r="BB50" s="221"/>
      <c r="BC50" s="221"/>
      <c r="BD50" s="221"/>
      <c r="BE50" s="221"/>
      <c r="BF50" s="221"/>
      <c r="BG50" s="221"/>
      <c r="BH50" s="221"/>
      <c r="BI50" s="221"/>
      <c r="BJ50" s="221"/>
      <c r="BK50" s="221"/>
      <c r="BL50" s="221"/>
      <c r="BM50" s="221"/>
      <c r="BN50" s="221"/>
      <c r="BO50" s="221"/>
      <c r="BP50" s="221"/>
      <c r="BQ50" s="221"/>
      <c r="BR50" s="221"/>
      <c r="BS50" s="221"/>
      <c r="BT50" s="221"/>
      <c r="BU50" s="221"/>
      <c r="BV50" s="221"/>
      <c r="BW50" s="221"/>
      <c r="BX50" s="221"/>
      <c r="BY50" s="221"/>
      <c r="BZ50" s="221"/>
      <c r="CA50" s="221"/>
      <c r="CB50" s="221"/>
      <c r="CC50" s="221"/>
      <c r="CD50" s="221"/>
      <c r="CE50" s="221"/>
      <c r="CF50" s="221"/>
      <c r="CG50" s="221"/>
      <c r="CH50" s="221"/>
      <c r="CI50" s="221"/>
      <c r="CJ50" s="221"/>
      <c r="CK50" s="221"/>
      <c r="CL50" s="221"/>
      <c r="CM50" s="221"/>
      <c r="CN50" s="221"/>
      <c r="CO50" s="221"/>
      <c r="CP50" s="221"/>
      <c r="CQ50" s="221"/>
      <c r="CR50" s="221"/>
      <c r="CS50" s="221"/>
      <c r="CT50" s="221"/>
      <c r="CU50" s="221"/>
      <c r="CV50" s="221"/>
      <c r="CW50" s="221"/>
      <c r="CX50" s="221"/>
      <c r="CY50" s="221"/>
      <c r="CZ50" s="221"/>
      <c r="DA50" s="221"/>
      <c r="DB50" s="221"/>
      <c r="DC50" s="221"/>
      <c r="DD50" s="221"/>
      <c r="DE50" s="221"/>
      <c r="DF50" s="221"/>
      <c r="DG50" s="221"/>
      <c r="DH50" s="221"/>
      <c r="DI50" s="221"/>
      <c r="DJ50" s="221"/>
      <c r="DK50" s="221"/>
      <c r="DL50" s="221"/>
      <c r="DM50" s="221"/>
      <c r="DN50" s="221"/>
      <c r="DO50" s="221"/>
      <c r="DP50" s="221"/>
      <c r="DQ50" s="221"/>
      <c r="DR50" s="221"/>
      <c r="DS50" s="221"/>
      <c r="DT50" s="221"/>
      <c r="DU50" s="221"/>
      <c r="DV50" s="221"/>
      <c r="DW50" s="221"/>
      <c r="DX50" s="221"/>
      <c r="DY50" s="221"/>
      <c r="DZ50" s="221"/>
      <c r="EA50" s="221"/>
      <c r="EB50" s="221"/>
      <c r="EC50" s="221"/>
      <c r="ED50" s="221"/>
      <c r="EE50" s="221"/>
      <c r="EF50" s="221"/>
      <c r="EG50" s="221"/>
      <c r="EH50" s="221"/>
      <c r="EI50" s="221"/>
      <c r="EJ50" s="221"/>
      <c r="EK50" s="221"/>
      <c r="EL50" s="221"/>
      <c r="EM50" s="221"/>
      <c r="EN50" s="221"/>
      <c r="EO50" s="221"/>
      <c r="EP50" s="221"/>
      <c r="EQ50" s="221"/>
      <c r="ER50" s="221"/>
    </row>
    <row r="51" spans="1:148" s="104" customFormat="1" ht="21.75" customHeight="1" thickBot="1" x14ac:dyDescent="0.3">
      <c r="A51" s="318" t="s">
        <v>146</v>
      </c>
      <c r="B51" s="319"/>
      <c r="C51" s="319"/>
      <c r="D51" s="319"/>
      <c r="E51" s="319"/>
      <c r="F51" s="319"/>
      <c r="G51" s="319"/>
      <c r="H51" s="319"/>
      <c r="I51" s="319"/>
      <c r="J51" s="319"/>
      <c r="K51" s="319"/>
      <c r="L51" s="319"/>
      <c r="M51" s="319"/>
      <c r="N51" s="319"/>
      <c r="O51" s="319"/>
      <c r="P51" s="319"/>
      <c r="Q51" s="319"/>
      <c r="R51" s="319"/>
      <c r="S51" s="319"/>
      <c r="T51" s="319"/>
      <c r="U51" s="319"/>
      <c r="V51" s="319"/>
      <c r="W51" s="319"/>
      <c r="X51" s="319"/>
      <c r="Y51" s="319"/>
      <c r="Z51" s="319"/>
      <c r="AA51" s="319"/>
      <c r="AB51" s="319"/>
      <c r="AC51" s="319"/>
      <c r="AD51" s="320"/>
      <c r="AE51" s="102"/>
      <c r="AF51" s="102"/>
      <c r="AG51" s="108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2"/>
      <c r="BQ51" s="102"/>
      <c r="BR51" s="102"/>
      <c r="BS51" s="102"/>
      <c r="BT51" s="102"/>
      <c r="BU51" s="102"/>
      <c r="BV51" s="102"/>
      <c r="BW51" s="102"/>
      <c r="BX51" s="102"/>
      <c r="BY51" s="102"/>
      <c r="BZ51" s="102"/>
      <c r="CA51" s="102"/>
      <c r="CB51" s="102"/>
      <c r="CC51" s="102"/>
      <c r="CD51" s="102"/>
      <c r="CE51" s="102"/>
      <c r="CF51" s="102"/>
      <c r="CG51" s="102"/>
      <c r="CH51" s="102"/>
      <c r="CI51" s="102"/>
      <c r="CJ51" s="102"/>
      <c r="CK51" s="102"/>
      <c r="CL51" s="102"/>
      <c r="CM51" s="102"/>
      <c r="CN51" s="102"/>
      <c r="CO51" s="102"/>
      <c r="CP51" s="102"/>
      <c r="CQ51" s="102"/>
      <c r="CR51" s="102"/>
      <c r="CS51" s="102"/>
      <c r="CT51" s="102"/>
      <c r="CU51" s="102"/>
      <c r="CV51" s="102"/>
      <c r="CW51" s="102"/>
      <c r="CX51" s="102"/>
      <c r="CY51" s="102"/>
      <c r="CZ51" s="102"/>
      <c r="DA51" s="102"/>
      <c r="DB51" s="102"/>
      <c r="DC51" s="102"/>
      <c r="DD51" s="102"/>
      <c r="DE51" s="102"/>
      <c r="DF51" s="102"/>
      <c r="DG51" s="102"/>
      <c r="DH51" s="102"/>
      <c r="DI51" s="102"/>
      <c r="DJ51" s="102"/>
      <c r="DK51" s="102"/>
      <c r="DL51" s="102"/>
      <c r="DM51" s="102"/>
      <c r="DN51" s="102"/>
      <c r="DO51" s="102"/>
      <c r="DP51" s="102"/>
      <c r="DQ51" s="102"/>
      <c r="DR51" s="102"/>
      <c r="DS51" s="102"/>
      <c r="DT51" s="102"/>
      <c r="DU51" s="102"/>
      <c r="DV51" s="102"/>
      <c r="DW51" s="102"/>
      <c r="DX51" s="102"/>
      <c r="DY51" s="102"/>
      <c r="DZ51" s="102"/>
      <c r="EA51" s="102"/>
      <c r="EB51" s="102"/>
      <c r="EC51" s="102"/>
      <c r="ED51" s="102"/>
      <c r="EE51" s="102"/>
      <c r="EF51" s="102"/>
      <c r="EG51" s="102"/>
      <c r="EH51" s="102"/>
      <c r="EI51" s="102"/>
      <c r="EJ51" s="102"/>
      <c r="EK51" s="102"/>
      <c r="EL51" s="102"/>
      <c r="EM51" s="102"/>
      <c r="EN51" s="102"/>
      <c r="EO51" s="102"/>
      <c r="EP51" s="102"/>
      <c r="EQ51" s="102"/>
      <c r="ER51" s="102"/>
    </row>
    <row r="52" spans="1:148" s="86" customFormat="1" ht="37.5" customHeight="1" x14ac:dyDescent="0.2">
      <c r="A52" s="286" t="s">
        <v>147</v>
      </c>
      <c r="B52" s="109" t="s">
        <v>148</v>
      </c>
      <c r="C52" s="305"/>
      <c r="D52" s="323" t="s">
        <v>83</v>
      </c>
      <c r="E52" s="324"/>
      <c r="F52" s="227">
        <f>SUM(F53:F56)</f>
        <v>55957404</v>
      </c>
      <c r="G52" s="325">
        <f t="shared" ref="G52:K52" si="96">SUM(G53:G56)</f>
        <v>44158353</v>
      </c>
      <c r="H52" s="325">
        <f t="shared" si="96"/>
        <v>0</v>
      </c>
      <c r="I52" s="325">
        <f t="shared" si="96"/>
        <v>0</v>
      </c>
      <c r="J52" s="229">
        <f t="shared" si="96"/>
        <v>11799051</v>
      </c>
      <c r="K52" s="227">
        <f t="shared" si="96"/>
        <v>7811000</v>
      </c>
      <c r="L52" s="325">
        <f t="shared" ref="L52" si="97">SUM(L53:L56)</f>
        <v>7654000</v>
      </c>
      <c r="M52" s="325">
        <f t="shared" ref="M52" si="98">SUM(M53:M56)</f>
        <v>0</v>
      </c>
      <c r="N52" s="325">
        <f t="shared" ref="N52" si="99">SUM(N53:N56)</f>
        <v>0</v>
      </c>
      <c r="O52" s="229">
        <f t="shared" ref="O52:P52" si="100">SUM(O53:O56)</f>
        <v>157000</v>
      </c>
      <c r="P52" s="227">
        <f t="shared" si="100"/>
        <v>0</v>
      </c>
      <c r="Q52" s="325">
        <f t="shared" ref="Q52" si="101">SUM(Q53:Q56)</f>
        <v>0</v>
      </c>
      <c r="R52" s="325">
        <f t="shared" ref="R52" si="102">SUM(R53:R56)</f>
        <v>0</v>
      </c>
      <c r="S52" s="325">
        <f t="shared" ref="S52" si="103">SUM(S53:S56)</f>
        <v>0</v>
      </c>
      <c r="T52" s="229">
        <f t="shared" ref="T52" si="104">SUM(T53:T56)</f>
        <v>0</v>
      </c>
      <c r="U52" s="328">
        <f>P52/K52*100</f>
        <v>0</v>
      </c>
      <c r="V52" s="228">
        <v>0</v>
      </c>
      <c r="W52" s="228">
        <v>0</v>
      </c>
      <c r="X52" s="228">
        <v>0</v>
      </c>
      <c r="Y52" s="329">
        <v>0</v>
      </c>
      <c r="Z52" s="327">
        <f t="shared" ref="Z52:Z53" si="105">P52/F52*100</f>
        <v>0</v>
      </c>
      <c r="AA52" s="228">
        <f t="shared" ref="AA52:AA53" si="106">Q52/G52*100</f>
        <v>0</v>
      </c>
      <c r="AB52" s="228">
        <f t="shared" ref="AB52:AB54" si="107">SUM(AB53:AB55)</f>
        <v>0</v>
      </c>
      <c r="AC52" s="228">
        <v>0</v>
      </c>
      <c r="AD52" s="244">
        <v>0</v>
      </c>
      <c r="AE52" s="85"/>
      <c r="AF52" s="85"/>
      <c r="AG52" s="63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85"/>
      <c r="BB52" s="85"/>
      <c r="BC52" s="85"/>
      <c r="BD52" s="85"/>
      <c r="BE52" s="85"/>
      <c r="BF52" s="85"/>
      <c r="BG52" s="85"/>
      <c r="BH52" s="85"/>
      <c r="BI52" s="85"/>
      <c r="BJ52" s="85"/>
      <c r="BK52" s="85"/>
      <c r="BL52" s="85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5"/>
      <c r="CA52" s="85"/>
      <c r="CB52" s="85"/>
      <c r="CC52" s="85"/>
      <c r="CD52" s="85"/>
      <c r="CE52" s="85"/>
      <c r="CF52" s="85"/>
      <c r="CG52" s="85"/>
      <c r="CH52" s="85"/>
      <c r="CI52" s="85"/>
      <c r="CJ52" s="85"/>
      <c r="CK52" s="85"/>
      <c r="CL52" s="85"/>
      <c r="CM52" s="85"/>
      <c r="CN52" s="85"/>
      <c r="CO52" s="85"/>
      <c r="CP52" s="85"/>
      <c r="CQ52" s="85"/>
      <c r="CR52" s="85"/>
      <c r="CS52" s="85"/>
      <c r="CT52" s="85"/>
      <c r="CU52" s="8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85"/>
      <c r="DU52" s="85"/>
      <c r="DV52" s="85"/>
      <c r="DW52" s="85"/>
      <c r="DX52" s="85"/>
      <c r="DY52" s="85"/>
      <c r="DZ52" s="85"/>
      <c r="EA52" s="85"/>
      <c r="EB52" s="85"/>
      <c r="EC52" s="85"/>
      <c r="ED52" s="85"/>
      <c r="EE52" s="85"/>
      <c r="EF52" s="85"/>
      <c r="EG52" s="85"/>
      <c r="EH52" s="85"/>
      <c r="EI52" s="85"/>
      <c r="EJ52" s="85"/>
      <c r="EK52" s="85"/>
      <c r="EL52" s="85"/>
      <c r="EM52" s="85"/>
      <c r="EN52" s="85"/>
      <c r="EO52" s="85"/>
      <c r="EP52" s="85"/>
      <c r="EQ52" s="85"/>
      <c r="ER52" s="85"/>
    </row>
    <row r="53" spans="1:148" s="98" customFormat="1" ht="32.25" customHeight="1" x14ac:dyDescent="0.25">
      <c r="A53" s="288"/>
      <c r="B53" s="347" t="s">
        <v>153</v>
      </c>
      <c r="C53" s="330" t="s">
        <v>154</v>
      </c>
      <c r="D53" s="348"/>
      <c r="E53" s="332" t="s">
        <v>86</v>
      </c>
      <c r="F53" s="141">
        <f t="shared" ref="F53:F56" si="108">G53+H53+I53+J53</f>
        <v>5787700</v>
      </c>
      <c r="G53" s="139">
        <v>0</v>
      </c>
      <c r="H53" s="139">
        <v>0</v>
      </c>
      <c r="I53" s="139">
        <v>0</v>
      </c>
      <c r="J53" s="247">
        <v>5787700</v>
      </c>
      <c r="K53" s="141">
        <f t="shared" ref="K53:K56" si="109">L53+M53+N53+O53</f>
        <v>157000</v>
      </c>
      <c r="L53" s="139">
        <v>0</v>
      </c>
      <c r="M53" s="139">
        <v>0</v>
      </c>
      <c r="N53" s="139">
        <v>0</v>
      </c>
      <c r="O53" s="247">
        <v>157000</v>
      </c>
      <c r="P53" s="191">
        <f t="shared" ref="P53:P56" si="110">Q53+R53+S53+T53</f>
        <v>0</v>
      </c>
      <c r="Q53" s="139">
        <v>0</v>
      </c>
      <c r="R53" s="139">
        <v>0</v>
      </c>
      <c r="S53" s="139">
        <v>0</v>
      </c>
      <c r="T53" s="140">
        <v>0</v>
      </c>
      <c r="U53" s="193">
        <f>P53/K53*100</f>
        <v>0</v>
      </c>
      <c r="V53" s="144">
        <v>0</v>
      </c>
      <c r="W53" s="144">
        <v>0</v>
      </c>
      <c r="X53" s="144">
        <v>0</v>
      </c>
      <c r="Y53" s="206">
        <v>0</v>
      </c>
      <c r="Z53" s="189">
        <f t="shared" si="105"/>
        <v>0</v>
      </c>
      <c r="AA53" s="144">
        <v>0</v>
      </c>
      <c r="AB53" s="139">
        <f t="shared" si="107"/>
        <v>0</v>
      </c>
      <c r="AC53" s="139">
        <v>0</v>
      </c>
      <c r="AD53" s="140">
        <v>0</v>
      </c>
      <c r="AE53" s="96"/>
      <c r="AF53" s="96"/>
      <c r="AG53" s="63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6"/>
      <c r="BS53" s="96"/>
      <c r="BT53" s="96"/>
      <c r="BU53" s="96"/>
      <c r="BV53" s="96"/>
      <c r="BW53" s="96"/>
      <c r="BX53" s="96"/>
      <c r="BY53" s="96"/>
      <c r="BZ53" s="96"/>
      <c r="CA53" s="96"/>
      <c r="CB53" s="96"/>
      <c r="CC53" s="96"/>
      <c r="CD53" s="96"/>
      <c r="CE53" s="96"/>
      <c r="CF53" s="96"/>
      <c r="CG53" s="96"/>
      <c r="CH53" s="96"/>
      <c r="CI53" s="96"/>
      <c r="CJ53" s="96"/>
      <c r="CK53" s="96"/>
      <c r="CL53" s="96"/>
      <c r="CM53" s="96"/>
      <c r="CN53" s="96"/>
      <c r="CO53" s="96"/>
      <c r="CP53" s="96"/>
      <c r="CQ53" s="96"/>
      <c r="CR53" s="96"/>
      <c r="CS53" s="96"/>
      <c r="CT53" s="96"/>
      <c r="CU53" s="96"/>
      <c r="CV53" s="96"/>
      <c r="CW53" s="96"/>
      <c r="CX53" s="96"/>
      <c r="CY53" s="96"/>
      <c r="CZ53" s="96"/>
      <c r="DA53" s="96"/>
      <c r="DB53" s="96"/>
      <c r="DC53" s="96"/>
      <c r="DD53" s="96"/>
      <c r="DE53" s="96"/>
      <c r="DF53" s="96"/>
      <c r="DG53" s="96"/>
      <c r="DH53" s="96"/>
      <c r="DI53" s="96"/>
      <c r="DJ53" s="96"/>
      <c r="DK53" s="96"/>
      <c r="DL53" s="96"/>
      <c r="DM53" s="96"/>
      <c r="DN53" s="96"/>
      <c r="DO53" s="96"/>
      <c r="DP53" s="96"/>
      <c r="DQ53" s="96"/>
      <c r="DR53" s="96"/>
      <c r="DS53" s="96"/>
      <c r="DT53" s="96"/>
      <c r="DU53" s="96"/>
      <c r="DV53" s="96"/>
      <c r="DW53" s="96"/>
      <c r="DX53" s="96"/>
      <c r="DY53" s="96"/>
      <c r="DZ53" s="96"/>
      <c r="EA53" s="96"/>
      <c r="EB53" s="96"/>
      <c r="EC53" s="96"/>
      <c r="ED53" s="96"/>
      <c r="EE53" s="96"/>
      <c r="EF53" s="96"/>
      <c r="EG53" s="96"/>
      <c r="EH53" s="96"/>
      <c r="EI53" s="96"/>
      <c r="EJ53" s="96"/>
      <c r="EK53" s="96"/>
      <c r="EL53" s="96"/>
      <c r="EM53" s="96"/>
      <c r="EN53" s="96"/>
      <c r="EO53" s="96"/>
      <c r="EP53" s="96"/>
      <c r="EQ53" s="96"/>
      <c r="ER53" s="96"/>
    </row>
    <row r="54" spans="1:148" s="98" customFormat="1" ht="102.75" customHeight="1" x14ac:dyDescent="0.25">
      <c r="A54" s="288"/>
      <c r="B54" s="349" t="s">
        <v>151</v>
      </c>
      <c r="C54" s="330" t="s">
        <v>152</v>
      </c>
      <c r="D54" s="348"/>
      <c r="E54" s="332" t="s">
        <v>86</v>
      </c>
      <c r="F54" s="141">
        <f t="shared" si="108"/>
        <v>18033953</v>
      </c>
      <c r="G54" s="142">
        <v>18033953</v>
      </c>
      <c r="H54" s="139">
        <v>0</v>
      </c>
      <c r="I54" s="139">
        <v>0</v>
      </c>
      <c r="J54" s="140">
        <v>0</v>
      </c>
      <c r="K54" s="191">
        <f t="shared" si="109"/>
        <v>0</v>
      </c>
      <c r="L54" s="139">
        <v>0</v>
      </c>
      <c r="M54" s="139">
        <v>0</v>
      </c>
      <c r="N54" s="139">
        <v>0</v>
      </c>
      <c r="O54" s="140">
        <v>0</v>
      </c>
      <c r="P54" s="191">
        <f t="shared" si="110"/>
        <v>0</v>
      </c>
      <c r="Q54" s="139">
        <v>0</v>
      </c>
      <c r="R54" s="139">
        <v>0</v>
      </c>
      <c r="S54" s="139">
        <v>0</v>
      </c>
      <c r="T54" s="140">
        <v>0</v>
      </c>
      <c r="U54" s="193">
        <v>0</v>
      </c>
      <c r="V54" s="144">
        <v>0</v>
      </c>
      <c r="W54" s="144">
        <v>0</v>
      </c>
      <c r="X54" s="144">
        <v>0</v>
      </c>
      <c r="Y54" s="206">
        <v>0</v>
      </c>
      <c r="Z54" s="189">
        <f t="shared" ref="Z53:Z57" si="111">P54/F54*100</f>
        <v>0</v>
      </c>
      <c r="AA54" s="144">
        <f>Q54/G54*100</f>
        <v>0</v>
      </c>
      <c r="AB54" s="139">
        <f t="shared" si="107"/>
        <v>0</v>
      </c>
      <c r="AC54" s="139">
        <v>0</v>
      </c>
      <c r="AD54" s="140">
        <v>0</v>
      </c>
      <c r="AE54" s="96"/>
      <c r="AF54" s="96"/>
      <c r="AG54" s="63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6"/>
      <c r="BR54" s="96"/>
      <c r="BS54" s="96"/>
      <c r="BT54" s="96"/>
      <c r="BU54" s="96"/>
      <c r="BV54" s="96"/>
      <c r="BW54" s="96"/>
      <c r="BX54" s="96"/>
      <c r="BY54" s="96"/>
      <c r="BZ54" s="96"/>
      <c r="CA54" s="96"/>
      <c r="CB54" s="96"/>
      <c r="CC54" s="96"/>
      <c r="CD54" s="96"/>
      <c r="CE54" s="96"/>
      <c r="CF54" s="96"/>
      <c r="CG54" s="96"/>
      <c r="CH54" s="96"/>
      <c r="CI54" s="96"/>
      <c r="CJ54" s="96"/>
      <c r="CK54" s="96"/>
      <c r="CL54" s="96"/>
      <c r="CM54" s="96"/>
      <c r="CN54" s="96"/>
      <c r="CO54" s="96"/>
      <c r="CP54" s="96"/>
      <c r="CQ54" s="96"/>
      <c r="CR54" s="96"/>
      <c r="CS54" s="96"/>
      <c r="CT54" s="96"/>
      <c r="CU54" s="96"/>
      <c r="CV54" s="96"/>
      <c r="CW54" s="96"/>
      <c r="CX54" s="96"/>
      <c r="CY54" s="96"/>
      <c r="CZ54" s="96"/>
      <c r="DA54" s="96"/>
      <c r="DB54" s="96"/>
      <c r="DC54" s="96"/>
      <c r="DD54" s="96"/>
      <c r="DE54" s="96"/>
      <c r="DF54" s="96"/>
      <c r="DG54" s="96"/>
      <c r="DH54" s="96"/>
      <c r="DI54" s="96"/>
      <c r="DJ54" s="96"/>
      <c r="DK54" s="96"/>
      <c r="DL54" s="96"/>
      <c r="DM54" s="96"/>
      <c r="DN54" s="96"/>
      <c r="DO54" s="96"/>
      <c r="DP54" s="96"/>
      <c r="DQ54" s="96"/>
      <c r="DR54" s="96"/>
      <c r="DS54" s="96"/>
      <c r="DT54" s="96"/>
      <c r="DU54" s="96"/>
      <c r="DV54" s="96"/>
      <c r="DW54" s="96"/>
      <c r="DX54" s="96"/>
      <c r="DY54" s="96"/>
      <c r="DZ54" s="96"/>
      <c r="EA54" s="96"/>
      <c r="EB54" s="96"/>
      <c r="EC54" s="96"/>
      <c r="ED54" s="96"/>
      <c r="EE54" s="96"/>
      <c r="EF54" s="96"/>
      <c r="EG54" s="96"/>
      <c r="EH54" s="96"/>
      <c r="EI54" s="96"/>
      <c r="EJ54" s="96"/>
      <c r="EK54" s="96"/>
      <c r="EL54" s="96"/>
      <c r="EM54" s="96"/>
      <c r="EN54" s="96"/>
      <c r="EO54" s="96"/>
      <c r="EP54" s="96"/>
      <c r="EQ54" s="96"/>
      <c r="ER54" s="96"/>
    </row>
    <row r="55" spans="1:148" s="98" customFormat="1" ht="68.25" customHeight="1" x14ac:dyDescent="0.25">
      <c r="A55" s="288"/>
      <c r="B55" s="347" t="s">
        <v>149</v>
      </c>
      <c r="C55" s="330" t="s">
        <v>150</v>
      </c>
      <c r="D55" s="348"/>
      <c r="E55" s="332" t="s">
        <v>24</v>
      </c>
      <c r="F55" s="141">
        <f t="shared" si="108"/>
        <v>26124400</v>
      </c>
      <c r="G55" s="142">
        <v>26124400</v>
      </c>
      <c r="H55" s="139">
        <v>0</v>
      </c>
      <c r="I55" s="139">
        <v>0</v>
      </c>
      <c r="J55" s="140">
        <v>0</v>
      </c>
      <c r="K55" s="141">
        <f t="shared" si="109"/>
        <v>7654000</v>
      </c>
      <c r="L55" s="142">
        <v>7654000</v>
      </c>
      <c r="M55" s="139">
        <v>0</v>
      </c>
      <c r="N55" s="139">
        <v>0</v>
      </c>
      <c r="O55" s="140">
        <v>0</v>
      </c>
      <c r="P55" s="191">
        <f t="shared" si="110"/>
        <v>0</v>
      </c>
      <c r="Q55" s="139">
        <v>0</v>
      </c>
      <c r="R55" s="139">
        <v>0</v>
      </c>
      <c r="S55" s="139">
        <v>0</v>
      </c>
      <c r="T55" s="140">
        <v>0</v>
      </c>
      <c r="U55" s="193">
        <f>P55/K55*100</f>
        <v>0</v>
      </c>
      <c r="V55" s="144">
        <v>0</v>
      </c>
      <c r="W55" s="144">
        <v>0</v>
      </c>
      <c r="X55" s="144">
        <v>0</v>
      </c>
      <c r="Y55" s="206">
        <v>0</v>
      </c>
      <c r="Z55" s="189">
        <f t="shared" si="111"/>
        <v>0</v>
      </c>
      <c r="AA55" s="144">
        <v>0</v>
      </c>
      <c r="AB55" s="144">
        <v>0</v>
      </c>
      <c r="AC55" s="144">
        <v>0</v>
      </c>
      <c r="AD55" s="145">
        <v>0</v>
      </c>
      <c r="AE55" s="96"/>
      <c r="AF55" s="96"/>
      <c r="AG55" s="63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6"/>
      <c r="BH55" s="96"/>
      <c r="BI55" s="96"/>
      <c r="BJ55" s="96"/>
      <c r="BK55" s="96"/>
      <c r="BL55" s="96"/>
      <c r="BM55" s="96"/>
      <c r="BN55" s="96"/>
      <c r="BO55" s="96"/>
      <c r="BP55" s="96"/>
      <c r="BQ55" s="96"/>
      <c r="BR55" s="96"/>
      <c r="BS55" s="96"/>
      <c r="BT55" s="96"/>
      <c r="BU55" s="96"/>
      <c r="BV55" s="96"/>
      <c r="BW55" s="96"/>
      <c r="BX55" s="96"/>
      <c r="BY55" s="96"/>
      <c r="BZ55" s="96"/>
      <c r="CA55" s="96"/>
      <c r="CB55" s="96"/>
      <c r="CC55" s="96"/>
      <c r="CD55" s="96"/>
      <c r="CE55" s="96"/>
      <c r="CF55" s="96"/>
      <c r="CG55" s="96"/>
      <c r="CH55" s="96"/>
      <c r="CI55" s="96"/>
      <c r="CJ55" s="96"/>
      <c r="CK55" s="96"/>
      <c r="CL55" s="96"/>
      <c r="CM55" s="96"/>
      <c r="CN55" s="96"/>
      <c r="CO55" s="96"/>
      <c r="CP55" s="96"/>
      <c r="CQ55" s="96"/>
      <c r="CR55" s="96"/>
      <c r="CS55" s="96"/>
      <c r="CT55" s="96"/>
      <c r="CU55" s="96"/>
      <c r="CV55" s="96"/>
      <c r="CW55" s="96"/>
      <c r="CX55" s="96"/>
      <c r="CY55" s="96"/>
      <c r="CZ55" s="96"/>
      <c r="DA55" s="96"/>
      <c r="DB55" s="96"/>
      <c r="DC55" s="96"/>
      <c r="DD55" s="96"/>
      <c r="DE55" s="96"/>
      <c r="DF55" s="96"/>
      <c r="DG55" s="96"/>
      <c r="DH55" s="96"/>
      <c r="DI55" s="96"/>
      <c r="DJ55" s="96"/>
      <c r="DK55" s="96"/>
      <c r="DL55" s="96"/>
      <c r="DM55" s="96"/>
      <c r="DN55" s="96"/>
      <c r="DO55" s="96"/>
      <c r="DP55" s="96"/>
      <c r="DQ55" s="96"/>
      <c r="DR55" s="96"/>
      <c r="DS55" s="96"/>
      <c r="DT55" s="96"/>
      <c r="DU55" s="96"/>
      <c r="DV55" s="96"/>
      <c r="DW55" s="96"/>
      <c r="DX55" s="96"/>
      <c r="DY55" s="96"/>
      <c r="DZ55" s="96"/>
      <c r="EA55" s="96"/>
      <c r="EB55" s="96"/>
      <c r="EC55" s="96"/>
      <c r="ED55" s="96"/>
      <c r="EE55" s="96"/>
      <c r="EF55" s="96"/>
      <c r="EG55" s="96"/>
      <c r="EH55" s="96"/>
      <c r="EI55" s="96"/>
      <c r="EJ55" s="96"/>
      <c r="EK55" s="96"/>
      <c r="EL55" s="96"/>
      <c r="EM55" s="96"/>
      <c r="EN55" s="96"/>
      <c r="EO55" s="96"/>
      <c r="EP55" s="96"/>
      <c r="EQ55" s="96"/>
      <c r="ER55" s="96"/>
    </row>
    <row r="56" spans="1:148" s="98" customFormat="1" ht="44.25" customHeight="1" thickBot="1" x14ac:dyDescent="0.3">
      <c r="A56" s="365"/>
      <c r="B56" s="350" t="s">
        <v>155</v>
      </c>
      <c r="C56" s="336" t="s">
        <v>156</v>
      </c>
      <c r="D56" s="351"/>
      <c r="E56" s="337" t="s">
        <v>24</v>
      </c>
      <c r="F56" s="211">
        <f t="shared" si="108"/>
        <v>6011351</v>
      </c>
      <c r="G56" s="352">
        <v>0</v>
      </c>
      <c r="H56" s="353">
        <v>0</v>
      </c>
      <c r="I56" s="353">
        <v>0</v>
      </c>
      <c r="J56" s="354">
        <v>6011351</v>
      </c>
      <c r="K56" s="355">
        <f t="shared" si="109"/>
        <v>0</v>
      </c>
      <c r="L56" s="353">
        <v>0</v>
      </c>
      <c r="M56" s="353">
        <v>0</v>
      </c>
      <c r="N56" s="353">
        <v>0</v>
      </c>
      <c r="O56" s="356">
        <v>0</v>
      </c>
      <c r="P56" s="357">
        <f t="shared" si="110"/>
        <v>0</v>
      </c>
      <c r="Q56" s="353">
        <v>0</v>
      </c>
      <c r="R56" s="353">
        <v>0</v>
      </c>
      <c r="S56" s="353">
        <v>0</v>
      </c>
      <c r="T56" s="358">
        <v>0</v>
      </c>
      <c r="U56" s="340">
        <v>0</v>
      </c>
      <c r="V56" s="157">
        <v>0</v>
      </c>
      <c r="W56" s="157">
        <v>0</v>
      </c>
      <c r="X56" s="157">
        <v>0</v>
      </c>
      <c r="Y56" s="205">
        <v>0</v>
      </c>
      <c r="Z56" s="204">
        <f t="shared" si="111"/>
        <v>0</v>
      </c>
      <c r="AA56" s="157">
        <v>0</v>
      </c>
      <c r="AB56" s="157">
        <v>0</v>
      </c>
      <c r="AC56" s="157">
        <v>0</v>
      </c>
      <c r="AD56" s="160">
        <f>T56/J56*100</f>
        <v>0</v>
      </c>
      <c r="AE56" s="96"/>
      <c r="AF56" s="96"/>
      <c r="AG56" s="63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96"/>
      <c r="AU56" s="96"/>
      <c r="AV56" s="96"/>
      <c r="AW56" s="96"/>
      <c r="AX56" s="96"/>
      <c r="AY56" s="96"/>
      <c r="AZ56" s="96"/>
      <c r="BA56" s="96"/>
      <c r="BB56" s="96"/>
      <c r="BC56" s="96"/>
      <c r="BD56" s="96"/>
      <c r="BE56" s="96"/>
      <c r="BF56" s="96"/>
      <c r="BG56" s="96"/>
      <c r="BH56" s="96"/>
      <c r="BI56" s="96"/>
      <c r="BJ56" s="96"/>
      <c r="BK56" s="96"/>
      <c r="BL56" s="96"/>
      <c r="BM56" s="96"/>
      <c r="BN56" s="96"/>
      <c r="BO56" s="96"/>
      <c r="BP56" s="96"/>
      <c r="BQ56" s="96"/>
      <c r="BR56" s="96"/>
      <c r="BS56" s="96"/>
      <c r="BT56" s="96"/>
      <c r="BU56" s="96"/>
      <c r="BV56" s="96"/>
      <c r="BW56" s="96"/>
      <c r="BX56" s="96"/>
      <c r="BY56" s="96"/>
      <c r="BZ56" s="96"/>
      <c r="CA56" s="96"/>
      <c r="CB56" s="96"/>
      <c r="CC56" s="96"/>
      <c r="CD56" s="96"/>
      <c r="CE56" s="96"/>
      <c r="CF56" s="96"/>
      <c r="CG56" s="96"/>
      <c r="CH56" s="96"/>
      <c r="CI56" s="96"/>
      <c r="CJ56" s="96"/>
      <c r="CK56" s="96"/>
      <c r="CL56" s="96"/>
      <c r="CM56" s="96"/>
      <c r="CN56" s="96"/>
      <c r="CO56" s="96"/>
      <c r="CP56" s="96"/>
      <c r="CQ56" s="96"/>
      <c r="CR56" s="96"/>
      <c r="CS56" s="96"/>
      <c r="CT56" s="96"/>
      <c r="CU56" s="96"/>
      <c r="CV56" s="96"/>
      <c r="CW56" s="96"/>
      <c r="CX56" s="96"/>
      <c r="CY56" s="96"/>
      <c r="CZ56" s="96"/>
      <c r="DA56" s="96"/>
      <c r="DB56" s="96"/>
      <c r="DC56" s="96"/>
      <c r="DD56" s="96"/>
      <c r="DE56" s="96"/>
      <c r="DF56" s="96"/>
      <c r="DG56" s="96"/>
      <c r="DH56" s="96"/>
      <c r="DI56" s="96"/>
      <c r="DJ56" s="96"/>
      <c r="DK56" s="96"/>
      <c r="DL56" s="96"/>
      <c r="DM56" s="96"/>
      <c r="DN56" s="96"/>
      <c r="DO56" s="96"/>
      <c r="DP56" s="96"/>
      <c r="DQ56" s="96"/>
      <c r="DR56" s="96"/>
      <c r="DS56" s="96"/>
      <c r="DT56" s="96"/>
      <c r="DU56" s="96"/>
      <c r="DV56" s="96"/>
      <c r="DW56" s="96"/>
      <c r="DX56" s="96"/>
      <c r="DY56" s="96"/>
      <c r="DZ56" s="96"/>
      <c r="EA56" s="96"/>
      <c r="EB56" s="96"/>
      <c r="EC56" s="96"/>
      <c r="ED56" s="96"/>
      <c r="EE56" s="96"/>
      <c r="EF56" s="96"/>
      <c r="EG56" s="96"/>
      <c r="EH56" s="96"/>
      <c r="EI56" s="96"/>
      <c r="EJ56" s="96"/>
      <c r="EK56" s="96"/>
      <c r="EL56" s="96"/>
      <c r="EM56" s="96"/>
      <c r="EN56" s="96"/>
      <c r="EO56" s="96"/>
      <c r="EP56" s="96"/>
      <c r="EQ56" s="96"/>
      <c r="ER56" s="96"/>
    </row>
    <row r="57" spans="1:148" s="98" customFormat="1" ht="21.75" customHeight="1" thickBot="1" x14ac:dyDescent="0.3">
      <c r="A57" s="359"/>
      <c r="B57" s="436" t="s">
        <v>157</v>
      </c>
      <c r="C57" s="342"/>
      <c r="D57" s="360"/>
      <c r="E57" s="361" t="s">
        <v>115</v>
      </c>
      <c r="F57" s="167">
        <f>F53+F54+F55+F56</f>
        <v>55957404</v>
      </c>
      <c r="G57" s="168">
        <f t="shared" ref="G57:T57" si="112">G53+G54+G55+G56</f>
        <v>44158353</v>
      </c>
      <c r="H57" s="169">
        <f t="shared" si="112"/>
        <v>0</v>
      </c>
      <c r="I57" s="169">
        <f t="shared" si="112"/>
        <v>0</v>
      </c>
      <c r="J57" s="170">
        <f t="shared" si="112"/>
        <v>11799051</v>
      </c>
      <c r="K57" s="167">
        <f t="shared" si="112"/>
        <v>7811000</v>
      </c>
      <c r="L57" s="169">
        <f t="shared" si="112"/>
        <v>7654000</v>
      </c>
      <c r="M57" s="169">
        <f t="shared" si="112"/>
        <v>0</v>
      </c>
      <c r="N57" s="169">
        <f t="shared" si="112"/>
        <v>0</v>
      </c>
      <c r="O57" s="316">
        <f t="shared" si="112"/>
        <v>157000</v>
      </c>
      <c r="P57" s="263">
        <f t="shared" si="112"/>
        <v>0</v>
      </c>
      <c r="Q57" s="169">
        <f t="shared" si="112"/>
        <v>0</v>
      </c>
      <c r="R57" s="169">
        <f t="shared" si="112"/>
        <v>0</v>
      </c>
      <c r="S57" s="169">
        <f t="shared" si="112"/>
        <v>0</v>
      </c>
      <c r="T57" s="264">
        <f t="shared" si="112"/>
        <v>0</v>
      </c>
      <c r="U57" s="344">
        <f>P57/K57*100</f>
        <v>0</v>
      </c>
      <c r="V57" s="169">
        <f>Q57/L57*100</f>
        <v>0</v>
      </c>
      <c r="W57" s="169">
        <v>0</v>
      </c>
      <c r="X57" s="169">
        <v>0</v>
      </c>
      <c r="Y57" s="345">
        <f>T57/O57*100</f>
        <v>0</v>
      </c>
      <c r="Z57" s="263">
        <f t="shared" si="111"/>
        <v>0</v>
      </c>
      <c r="AA57" s="169">
        <f>Q57/G57*100</f>
        <v>0</v>
      </c>
      <c r="AB57" s="169">
        <v>0</v>
      </c>
      <c r="AC57" s="169">
        <v>0</v>
      </c>
      <c r="AD57" s="264">
        <f>T57/J57*100</f>
        <v>0</v>
      </c>
      <c r="AE57" s="96"/>
      <c r="AF57" s="96"/>
      <c r="AG57" s="63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96"/>
      <c r="AU57" s="96"/>
      <c r="AV57" s="96"/>
      <c r="AW57" s="96"/>
      <c r="AX57" s="96"/>
      <c r="AY57" s="96"/>
      <c r="AZ57" s="96"/>
      <c r="BA57" s="96"/>
      <c r="BB57" s="96"/>
      <c r="BC57" s="96"/>
      <c r="BD57" s="96"/>
      <c r="BE57" s="96"/>
      <c r="BF57" s="96"/>
      <c r="BG57" s="96"/>
      <c r="BH57" s="96"/>
      <c r="BI57" s="96"/>
      <c r="BJ57" s="96"/>
      <c r="BK57" s="96"/>
      <c r="BL57" s="96"/>
      <c r="BM57" s="96"/>
      <c r="BN57" s="96"/>
      <c r="BO57" s="96"/>
      <c r="BP57" s="96"/>
      <c r="BQ57" s="96"/>
      <c r="BR57" s="96"/>
      <c r="BS57" s="96"/>
      <c r="BT57" s="96"/>
      <c r="BU57" s="96"/>
      <c r="BV57" s="96"/>
      <c r="BW57" s="96"/>
      <c r="BX57" s="96"/>
      <c r="BY57" s="96"/>
      <c r="BZ57" s="96"/>
      <c r="CA57" s="96"/>
      <c r="CB57" s="96"/>
      <c r="CC57" s="96"/>
      <c r="CD57" s="96"/>
      <c r="CE57" s="96"/>
      <c r="CF57" s="96"/>
      <c r="CG57" s="96"/>
      <c r="CH57" s="96"/>
      <c r="CI57" s="96"/>
      <c r="CJ57" s="96"/>
      <c r="CK57" s="96"/>
      <c r="CL57" s="96"/>
      <c r="CM57" s="96"/>
      <c r="CN57" s="96"/>
      <c r="CO57" s="96"/>
      <c r="CP57" s="96"/>
      <c r="CQ57" s="96"/>
      <c r="CR57" s="96"/>
      <c r="CS57" s="96"/>
      <c r="CT57" s="96"/>
      <c r="CU57" s="96"/>
      <c r="CV57" s="96"/>
      <c r="CW57" s="96"/>
      <c r="CX57" s="96"/>
      <c r="CY57" s="96"/>
      <c r="CZ57" s="96"/>
      <c r="DA57" s="96"/>
      <c r="DB57" s="96"/>
      <c r="DC57" s="96"/>
      <c r="DD57" s="96"/>
      <c r="DE57" s="96"/>
      <c r="DF57" s="96"/>
      <c r="DG57" s="96"/>
      <c r="DH57" s="96"/>
      <c r="DI57" s="96"/>
      <c r="DJ57" s="96"/>
      <c r="DK57" s="96"/>
      <c r="DL57" s="96"/>
      <c r="DM57" s="96"/>
      <c r="DN57" s="96"/>
      <c r="DO57" s="96"/>
      <c r="DP57" s="96"/>
      <c r="DQ57" s="96"/>
      <c r="DR57" s="96"/>
      <c r="DS57" s="96"/>
      <c r="DT57" s="96"/>
      <c r="DU57" s="96"/>
      <c r="DV57" s="96"/>
      <c r="DW57" s="96"/>
      <c r="DX57" s="96"/>
      <c r="DY57" s="96"/>
      <c r="DZ57" s="96"/>
      <c r="EA57" s="96"/>
      <c r="EB57" s="96"/>
      <c r="EC57" s="96"/>
      <c r="ED57" s="96"/>
      <c r="EE57" s="96"/>
      <c r="EF57" s="96"/>
      <c r="EG57" s="96"/>
      <c r="EH57" s="96"/>
      <c r="EI57" s="96"/>
      <c r="EJ57" s="96"/>
      <c r="EK57" s="96"/>
      <c r="EL57" s="96"/>
      <c r="EM57" s="96"/>
      <c r="EN57" s="96"/>
      <c r="EO57" s="96"/>
      <c r="EP57" s="96"/>
      <c r="EQ57" s="96"/>
      <c r="ER57" s="96"/>
    </row>
    <row r="58" spans="1:148" s="104" customFormat="1" ht="20.25" customHeight="1" thickBot="1" x14ac:dyDescent="0.3">
      <c r="A58" s="318" t="s">
        <v>158</v>
      </c>
      <c r="B58" s="319"/>
      <c r="C58" s="319"/>
      <c r="D58" s="319"/>
      <c r="E58" s="319"/>
      <c r="F58" s="319"/>
      <c r="G58" s="319"/>
      <c r="H58" s="319"/>
      <c r="I58" s="319"/>
      <c r="J58" s="319"/>
      <c r="K58" s="319"/>
      <c r="L58" s="319"/>
      <c r="M58" s="319"/>
      <c r="N58" s="319"/>
      <c r="O58" s="319"/>
      <c r="P58" s="319"/>
      <c r="Q58" s="319"/>
      <c r="R58" s="319"/>
      <c r="S58" s="319"/>
      <c r="T58" s="319"/>
      <c r="U58" s="319"/>
      <c r="V58" s="319"/>
      <c r="W58" s="319"/>
      <c r="X58" s="319"/>
      <c r="Y58" s="319"/>
      <c r="Z58" s="319"/>
      <c r="AA58" s="319"/>
      <c r="AB58" s="319"/>
      <c r="AC58" s="319"/>
      <c r="AD58" s="320"/>
      <c r="AE58" s="102"/>
      <c r="AF58" s="102"/>
      <c r="AG58" s="108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02"/>
      <c r="BL58" s="102"/>
      <c r="BM58" s="102"/>
      <c r="BN58" s="102"/>
      <c r="BO58" s="102"/>
      <c r="BP58" s="102"/>
      <c r="BQ58" s="102"/>
      <c r="BR58" s="102"/>
      <c r="BS58" s="102"/>
      <c r="BT58" s="102"/>
      <c r="BU58" s="102"/>
      <c r="BV58" s="102"/>
      <c r="BW58" s="102"/>
      <c r="BX58" s="102"/>
      <c r="BY58" s="102"/>
      <c r="BZ58" s="102"/>
      <c r="CA58" s="102"/>
      <c r="CB58" s="102"/>
      <c r="CC58" s="102"/>
      <c r="CD58" s="102"/>
      <c r="CE58" s="102"/>
      <c r="CF58" s="102"/>
      <c r="CG58" s="102"/>
      <c r="CH58" s="102"/>
      <c r="CI58" s="102"/>
      <c r="CJ58" s="102"/>
      <c r="CK58" s="102"/>
      <c r="CL58" s="102"/>
      <c r="CM58" s="102"/>
      <c r="CN58" s="102"/>
      <c r="CO58" s="102"/>
      <c r="CP58" s="102"/>
      <c r="CQ58" s="102"/>
      <c r="CR58" s="102"/>
      <c r="CS58" s="102"/>
      <c r="CT58" s="102"/>
      <c r="CU58" s="102"/>
      <c r="CV58" s="102"/>
      <c r="CW58" s="102"/>
      <c r="CX58" s="102"/>
      <c r="CY58" s="102"/>
      <c r="CZ58" s="102"/>
      <c r="DA58" s="102"/>
      <c r="DB58" s="102"/>
      <c r="DC58" s="102"/>
      <c r="DD58" s="102"/>
      <c r="DE58" s="102"/>
      <c r="DF58" s="102"/>
      <c r="DG58" s="102"/>
      <c r="DH58" s="102"/>
      <c r="DI58" s="102"/>
      <c r="DJ58" s="102"/>
      <c r="DK58" s="102"/>
      <c r="DL58" s="102"/>
      <c r="DM58" s="102"/>
      <c r="DN58" s="102"/>
      <c r="DO58" s="102"/>
      <c r="DP58" s="102"/>
      <c r="DQ58" s="102"/>
      <c r="DR58" s="102"/>
      <c r="DS58" s="102"/>
      <c r="DT58" s="102"/>
      <c r="DU58" s="102"/>
      <c r="DV58" s="102"/>
      <c r="DW58" s="102"/>
      <c r="DX58" s="102"/>
      <c r="DY58" s="102"/>
      <c r="DZ58" s="102"/>
      <c r="EA58" s="102"/>
      <c r="EB58" s="102"/>
      <c r="EC58" s="102"/>
      <c r="ED58" s="102"/>
      <c r="EE58" s="102"/>
      <c r="EF58" s="102"/>
      <c r="EG58" s="102"/>
      <c r="EH58" s="102"/>
      <c r="EI58" s="102"/>
      <c r="EJ58" s="102"/>
      <c r="EK58" s="102"/>
      <c r="EL58" s="102"/>
      <c r="EM58" s="102"/>
      <c r="EN58" s="102"/>
      <c r="EO58" s="102"/>
      <c r="EP58" s="102"/>
      <c r="EQ58" s="102"/>
      <c r="ER58" s="102"/>
    </row>
    <row r="59" spans="1:148" s="86" customFormat="1" ht="34.5" customHeight="1" x14ac:dyDescent="0.2">
      <c r="A59" s="286" t="s">
        <v>159</v>
      </c>
      <c r="B59" s="109" t="s">
        <v>160</v>
      </c>
      <c r="C59" s="322"/>
      <c r="D59" s="271" t="s">
        <v>83</v>
      </c>
      <c r="E59" s="180" t="s">
        <v>115</v>
      </c>
      <c r="F59" s="113">
        <f>SUM(F60:F65)</f>
        <v>67005100</v>
      </c>
      <c r="G59" s="114">
        <f t="shared" ref="G59:T59" si="113">SUM(G60:G65)</f>
        <v>6064700</v>
      </c>
      <c r="H59" s="114">
        <f t="shared" si="113"/>
        <v>0</v>
      </c>
      <c r="I59" s="114">
        <f t="shared" si="113"/>
        <v>0</v>
      </c>
      <c r="J59" s="116">
        <f t="shared" si="113"/>
        <v>60940400</v>
      </c>
      <c r="K59" s="274">
        <f t="shared" si="113"/>
        <v>11966249</v>
      </c>
      <c r="L59" s="114">
        <f t="shared" si="113"/>
        <v>504000</v>
      </c>
      <c r="M59" s="114">
        <f t="shared" si="113"/>
        <v>0</v>
      </c>
      <c r="N59" s="114">
        <f t="shared" si="113"/>
        <v>0</v>
      </c>
      <c r="O59" s="181">
        <f t="shared" si="113"/>
        <v>11462249</v>
      </c>
      <c r="P59" s="113">
        <f t="shared" si="113"/>
        <v>4842855.9400000004</v>
      </c>
      <c r="Q59" s="114">
        <f t="shared" si="113"/>
        <v>0</v>
      </c>
      <c r="R59" s="114">
        <f t="shared" si="113"/>
        <v>0</v>
      </c>
      <c r="S59" s="114">
        <f t="shared" si="113"/>
        <v>0</v>
      </c>
      <c r="T59" s="116">
        <f t="shared" si="113"/>
        <v>4842855.9400000004</v>
      </c>
      <c r="U59" s="274">
        <f>P59/K59*100</f>
        <v>40.470960783115913</v>
      </c>
      <c r="V59" s="115">
        <f>Q59/L59*100</f>
        <v>0</v>
      </c>
      <c r="W59" s="115">
        <v>0</v>
      </c>
      <c r="X59" s="114">
        <v>0</v>
      </c>
      <c r="Y59" s="181">
        <f>T59/O59*100</f>
        <v>42.250486270190088</v>
      </c>
      <c r="Z59" s="113">
        <f t="shared" ref="Z59:AA59" si="114">P59/F59*100</f>
        <v>7.2275930339630872</v>
      </c>
      <c r="AA59" s="114">
        <f t="shared" si="114"/>
        <v>0</v>
      </c>
      <c r="AB59" s="115">
        <v>0</v>
      </c>
      <c r="AC59" s="115">
        <v>0</v>
      </c>
      <c r="AD59" s="116">
        <f t="shared" ref="AD59" si="115">T59/J59*100</f>
        <v>7.9468725837047351</v>
      </c>
      <c r="AE59" s="85"/>
      <c r="AF59" s="85"/>
      <c r="AG59" s="63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  <c r="BZ59" s="85"/>
      <c r="CA59" s="85"/>
      <c r="CB59" s="85"/>
      <c r="CC59" s="85"/>
      <c r="CD59" s="85"/>
      <c r="CE59" s="85"/>
      <c r="CF59" s="85"/>
      <c r="CG59" s="85"/>
      <c r="CH59" s="85"/>
      <c r="CI59" s="85"/>
      <c r="CJ59" s="85"/>
      <c r="CK59" s="85"/>
      <c r="CL59" s="85"/>
      <c r="CM59" s="85"/>
      <c r="CN59" s="85"/>
      <c r="CO59" s="85"/>
      <c r="CP59" s="85"/>
      <c r="CQ59" s="85"/>
      <c r="CR59" s="85"/>
      <c r="CS59" s="85"/>
      <c r="CT59" s="85"/>
      <c r="CU59" s="85"/>
      <c r="CV59" s="85"/>
      <c r="CW59" s="85"/>
      <c r="CX59" s="85"/>
      <c r="CY59" s="85"/>
      <c r="CZ59" s="85"/>
      <c r="DA59" s="85"/>
      <c r="DB59" s="85"/>
      <c r="DC59" s="85"/>
      <c r="DD59" s="85"/>
      <c r="DE59" s="85"/>
      <c r="DF59" s="85"/>
      <c r="DG59" s="85"/>
      <c r="DH59" s="85"/>
      <c r="DI59" s="85"/>
      <c r="DJ59" s="85"/>
      <c r="DK59" s="85"/>
      <c r="DL59" s="85"/>
      <c r="DM59" s="85"/>
      <c r="DN59" s="85"/>
      <c r="DO59" s="85"/>
      <c r="DP59" s="85"/>
      <c r="DQ59" s="85"/>
      <c r="DR59" s="85"/>
      <c r="DS59" s="85"/>
      <c r="DT59" s="85"/>
      <c r="DU59" s="85"/>
      <c r="DV59" s="85"/>
      <c r="DW59" s="85"/>
      <c r="DX59" s="85"/>
      <c r="DY59" s="85"/>
      <c r="DZ59" s="85"/>
      <c r="EA59" s="85"/>
      <c r="EB59" s="85"/>
      <c r="EC59" s="85"/>
      <c r="ED59" s="85"/>
      <c r="EE59" s="85"/>
      <c r="EF59" s="85"/>
      <c r="EG59" s="85"/>
      <c r="EH59" s="85"/>
      <c r="EI59" s="85"/>
      <c r="EJ59" s="85"/>
      <c r="EK59" s="85"/>
      <c r="EL59" s="85"/>
      <c r="EM59" s="85"/>
      <c r="EN59" s="85"/>
      <c r="EO59" s="85"/>
      <c r="EP59" s="85"/>
      <c r="EQ59" s="85"/>
      <c r="ER59" s="85"/>
    </row>
    <row r="60" spans="1:148" s="98" customFormat="1" ht="32.25" customHeight="1" x14ac:dyDescent="0.25">
      <c r="A60" s="288"/>
      <c r="B60" s="146" t="s">
        <v>18</v>
      </c>
      <c r="C60" s="135" t="s">
        <v>161</v>
      </c>
      <c r="D60" s="362"/>
      <c r="E60" s="147" t="s">
        <v>24</v>
      </c>
      <c r="F60" s="137">
        <f t="shared" ref="F60:F66" si="116">SUM(G60:J60)</f>
        <v>42610300</v>
      </c>
      <c r="G60" s="139">
        <v>0</v>
      </c>
      <c r="H60" s="139">
        <v>0</v>
      </c>
      <c r="I60" s="139">
        <v>0</v>
      </c>
      <c r="J60" s="247">
        <v>42610300</v>
      </c>
      <c r="K60" s="363">
        <f t="shared" ref="K60:K64" si="117">L60+M60+N60+O60</f>
        <v>8593449</v>
      </c>
      <c r="L60" s="139">
        <v>0</v>
      </c>
      <c r="M60" s="139">
        <v>0</v>
      </c>
      <c r="N60" s="139">
        <v>0</v>
      </c>
      <c r="O60" s="192">
        <v>8593449</v>
      </c>
      <c r="P60" s="137">
        <f t="shared" ref="P60:P66" si="118">SUM(Q60:T60)</f>
        <v>3701890.95</v>
      </c>
      <c r="Q60" s="139">
        <v>0</v>
      </c>
      <c r="R60" s="139">
        <v>0</v>
      </c>
      <c r="S60" s="139">
        <v>0</v>
      </c>
      <c r="T60" s="247">
        <v>3701890.95</v>
      </c>
      <c r="U60" s="364">
        <f>P60/K60*100</f>
        <v>43.0780580649283</v>
      </c>
      <c r="V60" s="144">
        <v>0</v>
      </c>
      <c r="W60" s="144">
        <v>0</v>
      </c>
      <c r="X60" s="144">
        <v>0</v>
      </c>
      <c r="Y60" s="195">
        <f>T60/O60*100</f>
        <v>43.0780580649283</v>
      </c>
      <c r="Z60" s="137">
        <f t="shared" ref="Z60:Z67" si="119">P60/F60*100</f>
        <v>8.6877842915914698</v>
      </c>
      <c r="AA60" s="144">
        <v>0</v>
      </c>
      <c r="AB60" s="144">
        <v>0</v>
      </c>
      <c r="AC60" s="144">
        <v>0</v>
      </c>
      <c r="AD60" s="148">
        <f t="shared" ref="AA60:AD67" si="120">T60/J60*100</f>
        <v>8.6877842915914698</v>
      </c>
      <c r="AE60" s="96"/>
      <c r="AF60" s="96"/>
      <c r="AG60" s="63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6"/>
      <c r="BR60" s="96"/>
      <c r="BS60" s="96"/>
      <c r="BT60" s="96"/>
      <c r="BU60" s="96"/>
      <c r="BV60" s="96"/>
      <c r="BW60" s="96"/>
      <c r="BX60" s="96"/>
      <c r="BY60" s="96"/>
      <c r="BZ60" s="96"/>
      <c r="CA60" s="96"/>
      <c r="CB60" s="96"/>
      <c r="CC60" s="96"/>
      <c r="CD60" s="96"/>
      <c r="CE60" s="96"/>
      <c r="CF60" s="96"/>
      <c r="CG60" s="96"/>
      <c r="CH60" s="96"/>
      <c r="CI60" s="96"/>
      <c r="CJ60" s="96"/>
      <c r="CK60" s="96"/>
      <c r="CL60" s="96"/>
      <c r="CM60" s="96"/>
      <c r="CN60" s="96"/>
      <c r="CO60" s="96"/>
      <c r="CP60" s="96"/>
      <c r="CQ60" s="96"/>
      <c r="CR60" s="96"/>
      <c r="CS60" s="96"/>
      <c r="CT60" s="96"/>
      <c r="CU60" s="96"/>
      <c r="CV60" s="96"/>
      <c r="CW60" s="96"/>
      <c r="CX60" s="96"/>
      <c r="CY60" s="96"/>
      <c r="CZ60" s="96"/>
      <c r="DA60" s="96"/>
      <c r="DB60" s="96"/>
      <c r="DC60" s="96"/>
      <c r="DD60" s="96"/>
      <c r="DE60" s="96"/>
      <c r="DF60" s="96"/>
      <c r="DG60" s="96"/>
      <c r="DH60" s="96"/>
      <c r="DI60" s="96"/>
      <c r="DJ60" s="96"/>
      <c r="DK60" s="96"/>
      <c r="DL60" s="96"/>
      <c r="DM60" s="96"/>
      <c r="DN60" s="96"/>
      <c r="DO60" s="96"/>
      <c r="DP60" s="96"/>
      <c r="DQ60" s="96"/>
      <c r="DR60" s="96"/>
      <c r="DS60" s="96"/>
      <c r="DT60" s="96"/>
      <c r="DU60" s="96"/>
      <c r="DV60" s="96"/>
      <c r="DW60" s="96"/>
      <c r="DX60" s="96"/>
      <c r="DY60" s="96"/>
      <c r="DZ60" s="96"/>
      <c r="EA60" s="96"/>
      <c r="EB60" s="96"/>
      <c r="EC60" s="96"/>
      <c r="ED60" s="96"/>
      <c r="EE60" s="96"/>
      <c r="EF60" s="96"/>
      <c r="EG60" s="96"/>
      <c r="EH60" s="96"/>
      <c r="EI60" s="96"/>
      <c r="EJ60" s="96"/>
      <c r="EK60" s="96"/>
      <c r="EL60" s="96"/>
      <c r="EM60" s="96"/>
      <c r="EN60" s="96"/>
      <c r="EO60" s="96"/>
      <c r="EP60" s="96"/>
      <c r="EQ60" s="96"/>
      <c r="ER60" s="96"/>
    </row>
    <row r="61" spans="1:148" s="98" customFormat="1" ht="24.75" customHeight="1" x14ac:dyDescent="0.25">
      <c r="A61" s="288"/>
      <c r="B61" s="146" t="s">
        <v>162</v>
      </c>
      <c r="C61" s="135" t="s">
        <v>163</v>
      </c>
      <c r="D61" s="362"/>
      <c r="E61" s="147" t="s">
        <v>24</v>
      </c>
      <c r="F61" s="137">
        <f t="shared" si="116"/>
        <v>850000</v>
      </c>
      <c r="G61" s="139">
        <v>0</v>
      </c>
      <c r="H61" s="139">
        <v>0</v>
      </c>
      <c r="I61" s="139">
        <v>0</v>
      </c>
      <c r="J61" s="247">
        <v>850000</v>
      </c>
      <c r="K61" s="363">
        <f t="shared" si="117"/>
        <v>161000</v>
      </c>
      <c r="L61" s="139">
        <v>0</v>
      </c>
      <c r="M61" s="139">
        <v>0</v>
      </c>
      <c r="N61" s="139">
        <v>0</v>
      </c>
      <c r="O61" s="192">
        <v>161000</v>
      </c>
      <c r="P61" s="189">
        <f t="shared" si="118"/>
        <v>0</v>
      </c>
      <c r="Q61" s="139">
        <v>0</v>
      </c>
      <c r="R61" s="139">
        <v>0</v>
      </c>
      <c r="S61" s="139">
        <v>0</v>
      </c>
      <c r="T61" s="140">
        <v>0</v>
      </c>
      <c r="U61" s="193">
        <f>P61/K61*100</f>
        <v>0</v>
      </c>
      <c r="V61" s="144">
        <v>0</v>
      </c>
      <c r="W61" s="144">
        <v>0</v>
      </c>
      <c r="X61" s="144">
        <v>0</v>
      </c>
      <c r="Y61" s="206">
        <f>T61/O61*100</f>
        <v>0</v>
      </c>
      <c r="Z61" s="189">
        <f t="shared" si="119"/>
        <v>0</v>
      </c>
      <c r="AA61" s="144">
        <v>0</v>
      </c>
      <c r="AB61" s="144">
        <v>0</v>
      </c>
      <c r="AC61" s="144">
        <v>0</v>
      </c>
      <c r="AD61" s="145">
        <f t="shared" si="120"/>
        <v>0</v>
      </c>
      <c r="AE61" s="96"/>
      <c r="AF61" s="96"/>
      <c r="AG61" s="63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</row>
    <row r="62" spans="1:148" s="98" customFormat="1" ht="74.25" customHeight="1" x14ac:dyDescent="0.25">
      <c r="A62" s="288"/>
      <c r="B62" s="146" t="s">
        <v>164</v>
      </c>
      <c r="C62" s="135" t="s">
        <v>165</v>
      </c>
      <c r="D62" s="362"/>
      <c r="E62" s="147" t="s">
        <v>86</v>
      </c>
      <c r="F62" s="137">
        <f t="shared" si="116"/>
        <v>137000</v>
      </c>
      <c r="G62" s="142">
        <v>137000</v>
      </c>
      <c r="H62" s="139">
        <v>0</v>
      </c>
      <c r="I62" s="139">
        <v>0</v>
      </c>
      <c r="J62" s="140">
        <v>0</v>
      </c>
      <c r="K62" s="197">
        <f t="shared" si="117"/>
        <v>0</v>
      </c>
      <c r="L62" s="139">
        <v>0</v>
      </c>
      <c r="M62" s="139">
        <v>0</v>
      </c>
      <c r="N62" s="139">
        <v>0</v>
      </c>
      <c r="O62" s="190">
        <v>0</v>
      </c>
      <c r="P62" s="189">
        <f t="shared" si="118"/>
        <v>0</v>
      </c>
      <c r="Q62" s="139">
        <v>0</v>
      </c>
      <c r="R62" s="139">
        <v>0</v>
      </c>
      <c r="S62" s="139">
        <v>0</v>
      </c>
      <c r="T62" s="140">
        <v>0</v>
      </c>
      <c r="U62" s="193">
        <v>0</v>
      </c>
      <c r="V62" s="144">
        <v>0</v>
      </c>
      <c r="W62" s="144">
        <v>0</v>
      </c>
      <c r="X62" s="144">
        <v>0</v>
      </c>
      <c r="Y62" s="206">
        <v>0</v>
      </c>
      <c r="Z62" s="189">
        <f t="shared" si="119"/>
        <v>0</v>
      </c>
      <c r="AA62" s="144">
        <f t="shared" si="120"/>
        <v>0</v>
      </c>
      <c r="AB62" s="144">
        <v>0</v>
      </c>
      <c r="AC62" s="144">
        <v>0</v>
      </c>
      <c r="AD62" s="145">
        <v>0</v>
      </c>
      <c r="AE62" s="96"/>
      <c r="AF62" s="96"/>
      <c r="AG62" s="63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96"/>
      <c r="BF62" s="96"/>
      <c r="BG62" s="96"/>
      <c r="BH62" s="96"/>
      <c r="BI62" s="96"/>
      <c r="BJ62" s="96"/>
      <c r="BK62" s="96"/>
      <c r="BL62" s="96"/>
      <c r="BM62" s="96"/>
      <c r="BN62" s="96"/>
      <c r="BO62" s="96"/>
      <c r="BP62" s="96"/>
      <c r="BQ62" s="96"/>
      <c r="BR62" s="96"/>
      <c r="BS62" s="96"/>
      <c r="BT62" s="96"/>
      <c r="BU62" s="96"/>
      <c r="BV62" s="96"/>
      <c r="BW62" s="96"/>
      <c r="BX62" s="96"/>
      <c r="BY62" s="96"/>
      <c r="BZ62" s="96"/>
      <c r="CA62" s="96"/>
      <c r="CB62" s="96"/>
      <c r="CC62" s="96"/>
      <c r="CD62" s="96"/>
      <c r="CE62" s="96"/>
      <c r="CF62" s="96"/>
      <c r="CG62" s="96"/>
      <c r="CH62" s="96"/>
      <c r="CI62" s="96"/>
      <c r="CJ62" s="96"/>
      <c r="CK62" s="96"/>
      <c r="CL62" s="96"/>
      <c r="CM62" s="96"/>
      <c r="CN62" s="96"/>
      <c r="CO62" s="96"/>
      <c r="CP62" s="96"/>
      <c r="CQ62" s="96"/>
      <c r="CR62" s="96"/>
      <c r="CS62" s="96"/>
      <c r="CT62" s="96"/>
      <c r="CU62" s="96"/>
      <c r="CV62" s="96"/>
      <c r="CW62" s="96"/>
      <c r="CX62" s="96"/>
      <c r="CY62" s="96"/>
      <c r="CZ62" s="96"/>
      <c r="DA62" s="96"/>
      <c r="DB62" s="96"/>
      <c r="DC62" s="96"/>
      <c r="DD62" s="96"/>
      <c r="DE62" s="96"/>
      <c r="DF62" s="96"/>
      <c r="DG62" s="96"/>
      <c r="DH62" s="96"/>
      <c r="DI62" s="96"/>
      <c r="DJ62" s="96"/>
      <c r="DK62" s="96"/>
      <c r="DL62" s="96"/>
      <c r="DM62" s="96"/>
      <c r="DN62" s="96"/>
      <c r="DO62" s="96"/>
      <c r="DP62" s="96"/>
      <c r="DQ62" s="96"/>
      <c r="DR62" s="96"/>
      <c r="DS62" s="96"/>
      <c r="DT62" s="96"/>
      <c r="DU62" s="96"/>
      <c r="DV62" s="96"/>
      <c r="DW62" s="96"/>
      <c r="DX62" s="96"/>
      <c r="DY62" s="96"/>
      <c r="DZ62" s="96"/>
      <c r="EA62" s="96"/>
      <c r="EB62" s="96"/>
      <c r="EC62" s="96"/>
      <c r="ED62" s="96"/>
      <c r="EE62" s="96"/>
      <c r="EF62" s="96"/>
      <c r="EG62" s="96"/>
      <c r="EH62" s="96"/>
      <c r="EI62" s="96"/>
      <c r="EJ62" s="96"/>
      <c r="EK62" s="96"/>
      <c r="EL62" s="96"/>
      <c r="EM62" s="96"/>
      <c r="EN62" s="96"/>
      <c r="EO62" s="96"/>
      <c r="EP62" s="96"/>
      <c r="EQ62" s="96"/>
      <c r="ER62" s="96"/>
    </row>
    <row r="63" spans="1:148" s="98" customFormat="1" ht="48.75" customHeight="1" x14ac:dyDescent="0.25">
      <c r="A63" s="288"/>
      <c r="B63" s="146" t="s">
        <v>104</v>
      </c>
      <c r="C63" s="135" t="s">
        <v>166</v>
      </c>
      <c r="D63" s="362"/>
      <c r="E63" s="147" t="s">
        <v>86</v>
      </c>
      <c r="F63" s="137">
        <f t="shared" si="116"/>
        <v>5927700</v>
      </c>
      <c r="G63" s="142">
        <v>5927700</v>
      </c>
      <c r="H63" s="139">
        <v>0</v>
      </c>
      <c r="I63" s="139">
        <v>0</v>
      </c>
      <c r="J63" s="140">
        <v>0</v>
      </c>
      <c r="K63" s="363">
        <f t="shared" si="117"/>
        <v>504000</v>
      </c>
      <c r="L63" s="142">
        <v>504000</v>
      </c>
      <c r="M63" s="139">
        <v>0</v>
      </c>
      <c r="N63" s="139">
        <v>0</v>
      </c>
      <c r="O63" s="190">
        <v>0</v>
      </c>
      <c r="P63" s="189">
        <f t="shared" si="118"/>
        <v>0</v>
      </c>
      <c r="Q63" s="139">
        <v>0</v>
      </c>
      <c r="R63" s="139">
        <v>0</v>
      </c>
      <c r="S63" s="139">
        <v>0</v>
      </c>
      <c r="T63" s="140">
        <v>0</v>
      </c>
      <c r="U63" s="193">
        <f>P63/K63*100</f>
        <v>0</v>
      </c>
      <c r="V63" s="144">
        <f>Q63/L63*100</f>
        <v>0</v>
      </c>
      <c r="W63" s="144">
        <v>0</v>
      </c>
      <c r="X63" s="144">
        <v>0</v>
      </c>
      <c r="Y63" s="206">
        <v>0</v>
      </c>
      <c r="Z63" s="189">
        <f t="shared" si="119"/>
        <v>0</v>
      </c>
      <c r="AA63" s="144">
        <f t="shared" si="120"/>
        <v>0</v>
      </c>
      <c r="AB63" s="144">
        <v>0</v>
      </c>
      <c r="AC63" s="144">
        <v>0</v>
      </c>
      <c r="AD63" s="145">
        <v>0</v>
      </c>
      <c r="AE63" s="96"/>
      <c r="AF63" s="96"/>
      <c r="AG63" s="63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96"/>
      <c r="AU63" s="96"/>
      <c r="AV63" s="96"/>
      <c r="AW63" s="96"/>
      <c r="AX63" s="96"/>
      <c r="AY63" s="96"/>
      <c r="AZ63" s="96"/>
      <c r="BA63" s="96"/>
      <c r="BB63" s="96"/>
      <c r="BC63" s="96"/>
      <c r="BD63" s="96"/>
      <c r="BE63" s="96"/>
      <c r="BF63" s="96"/>
      <c r="BG63" s="96"/>
      <c r="BH63" s="96"/>
      <c r="BI63" s="96"/>
      <c r="BJ63" s="96"/>
      <c r="BK63" s="96"/>
      <c r="BL63" s="96"/>
      <c r="BM63" s="96"/>
      <c r="BN63" s="96"/>
      <c r="BO63" s="96"/>
      <c r="BP63" s="96"/>
      <c r="BQ63" s="96"/>
      <c r="BR63" s="96"/>
      <c r="BS63" s="96"/>
      <c r="BT63" s="96"/>
      <c r="BU63" s="96"/>
      <c r="BV63" s="96"/>
      <c r="BW63" s="96"/>
      <c r="BX63" s="96"/>
      <c r="BY63" s="96"/>
      <c r="BZ63" s="96"/>
      <c r="CA63" s="96"/>
      <c r="CB63" s="96"/>
      <c r="CC63" s="96"/>
      <c r="CD63" s="96"/>
      <c r="CE63" s="96"/>
      <c r="CF63" s="96"/>
      <c r="CG63" s="96"/>
      <c r="CH63" s="96"/>
      <c r="CI63" s="96"/>
      <c r="CJ63" s="96"/>
      <c r="CK63" s="96"/>
      <c r="CL63" s="96"/>
      <c r="CM63" s="96"/>
      <c r="CN63" s="96"/>
      <c r="CO63" s="96"/>
      <c r="CP63" s="96"/>
      <c r="CQ63" s="96"/>
      <c r="CR63" s="96"/>
      <c r="CS63" s="96"/>
      <c r="CT63" s="96"/>
      <c r="CU63" s="96"/>
      <c r="CV63" s="96"/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</row>
    <row r="64" spans="1:148" s="98" customFormat="1" ht="36" customHeight="1" x14ac:dyDescent="0.25">
      <c r="A64" s="288"/>
      <c r="B64" s="146" t="s">
        <v>167</v>
      </c>
      <c r="C64" s="135" t="s">
        <v>168</v>
      </c>
      <c r="D64" s="362"/>
      <c r="E64" s="147" t="s">
        <v>24</v>
      </c>
      <c r="F64" s="137">
        <f t="shared" si="116"/>
        <v>17480100</v>
      </c>
      <c r="G64" s="139">
        <v>0</v>
      </c>
      <c r="H64" s="139">
        <v>0</v>
      </c>
      <c r="I64" s="139">
        <v>0</v>
      </c>
      <c r="J64" s="247">
        <v>17480100</v>
      </c>
      <c r="K64" s="363">
        <f t="shared" si="117"/>
        <v>2707800</v>
      </c>
      <c r="L64" s="139">
        <v>0</v>
      </c>
      <c r="M64" s="139">
        <v>0</v>
      </c>
      <c r="N64" s="139">
        <v>0</v>
      </c>
      <c r="O64" s="192">
        <v>2707800</v>
      </c>
      <c r="P64" s="137">
        <f t="shared" si="118"/>
        <v>1140964.99</v>
      </c>
      <c r="Q64" s="139">
        <v>0</v>
      </c>
      <c r="R64" s="139">
        <v>0</v>
      </c>
      <c r="S64" s="139">
        <v>0</v>
      </c>
      <c r="T64" s="247">
        <v>1140964.99</v>
      </c>
      <c r="U64" s="364">
        <f t="shared" ref="U64:U70" si="121">P64/K64*100</f>
        <v>42.136235689489624</v>
      </c>
      <c r="V64" s="144">
        <v>0</v>
      </c>
      <c r="W64" s="144">
        <v>0</v>
      </c>
      <c r="X64" s="144">
        <v>0</v>
      </c>
      <c r="Y64" s="195">
        <f>T64/O64*100</f>
        <v>42.136235689489624</v>
      </c>
      <c r="Z64" s="137">
        <f t="shared" si="119"/>
        <v>6.5272223271033925</v>
      </c>
      <c r="AA64" s="144">
        <v>0</v>
      </c>
      <c r="AB64" s="144">
        <v>0</v>
      </c>
      <c r="AC64" s="144">
        <v>0</v>
      </c>
      <c r="AD64" s="148">
        <f t="shared" si="120"/>
        <v>6.5272223271033925</v>
      </c>
      <c r="AE64" s="96"/>
      <c r="AF64" s="96"/>
      <c r="AG64" s="63"/>
      <c r="AH64" s="96"/>
      <c r="AI64" s="96"/>
      <c r="AJ64" s="96"/>
      <c r="AK64" s="96"/>
      <c r="AL64" s="96"/>
      <c r="AM64" s="96"/>
      <c r="AN64" s="96"/>
      <c r="AO64" s="96"/>
      <c r="AP64" s="96"/>
      <c r="AQ64" s="96"/>
      <c r="AR64" s="96"/>
      <c r="AS64" s="96"/>
      <c r="AT64" s="96"/>
      <c r="AU64" s="96"/>
      <c r="AV64" s="96"/>
      <c r="AW64" s="96"/>
      <c r="AX64" s="96"/>
      <c r="AY64" s="96"/>
      <c r="AZ64" s="96"/>
      <c r="BA64" s="96"/>
      <c r="BB64" s="96"/>
      <c r="BC64" s="96"/>
      <c r="BD64" s="96"/>
      <c r="BE64" s="96"/>
      <c r="BF64" s="96"/>
      <c r="BG64" s="96"/>
      <c r="BH64" s="96"/>
      <c r="BI64" s="96"/>
      <c r="BJ64" s="96"/>
      <c r="BK64" s="96"/>
      <c r="BL64" s="96"/>
      <c r="BM64" s="96"/>
      <c r="BN64" s="96"/>
      <c r="BO64" s="96"/>
      <c r="BP64" s="96"/>
      <c r="BQ64" s="96"/>
      <c r="BR64" s="96"/>
      <c r="BS64" s="96"/>
      <c r="BT64" s="96"/>
      <c r="BU64" s="96"/>
      <c r="BV64" s="96"/>
      <c r="BW64" s="96"/>
      <c r="BX64" s="96"/>
      <c r="BY64" s="96"/>
      <c r="BZ64" s="96"/>
      <c r="CA64" s="96"/>
      <c r="CB64" s="96"/>
      <c r="CC64" s="96"/>
      <c r="CD64" s="96"/>
      <c r="CE64" s="96"/>
      <c r="CF64" s="96"/>
      <c r="CG64" s="96"/>
      <c r="CH64" s="96"/>
      <c r="CI64" s="96"/>
      <c r="CJ64" s="96"/>
      <c r="CK64" s="96"/>
      <c r="CL64" s="96"/>
      <c r="CM64" s="96"/>
      <c r="CN64" s="96"/>
      <c r="CO64" s="96"/>
      <c r="CP64" s="96"/>
      <c r="CQ64" s="96"/>
      <c r="CR64" s="96"/>
      <c r="CS64" s="96"/>
      <c r="CT64" s="96"/>
      <c r="CU64" s="96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</row>
    <row r="65" spans="1:148" s="378" customFormat="1" ht="27" customHeight="1" thickBot="1" x14ac:dyDescent="0.3">
      <c r="A65" s="365"/>
      <c r="B65" s="544" t="s">
        <v>169</v>
      </c>
      <c r="C65" s="366"/>
      <c r="D65" s="280"/>
      <c r="E65" s="367" t="s">
        <v>102</v>
      </c>
      <c r="F65" s="368">
        <f t="shared" si="116"/>
        <v>0</v>
      </c>
      <c r="G65" s="369">
        <v>0</v>
      </c>
      <c r="H65" s="369">
        <v>0</v>
      </c>
      <c r="I65" s="369">
        <v>0</v>
      </c>
      <c r="J65" s="370">
        <v>0</v>
      </c>
      <c r="K65" s="371">
        <f>L65+M65+N65+O65</f>
        <v>0</v>
      </c>
      <c r="L65" s="369">
        <v>0</v>
      </c>
      <c r="M65" s="369">
        <v>0</v>
      </c>
      <c r="N65" s="369">
        <v>0</v>
      </c>
      <c r="O65" s="372">
        <v>0</v>
      </c>
      <c r="P65" s="368">
        <f t="shared" si="118"/>
        <v>0</v>
      </c>
      <c r="Q65" s="369">
        <v>0</v>
      </c>
      <c r="R65" s="369">
        <v>0</v>
      </c>
      <c r="S65" s="369">
        <v>0</v>
      </c>
      <c r="T65" s="373">
        <v>0</v>
      </c>
      <c r="U65" s="374">
        <v>0</v>
      </c>
      <c r="V65" s="375">
        <v>0</v>
      </c>
      <c r="W65" s="375">
        <v>0</v>
      </c>
      <c r="X65" s="375">
        <v>0</v>
      </c>
      <c r="Y65" s="372">
        <v>0</v>
      </c>
      <c r="Z65" s="368">
        <v>0</v>
      </c>
      <c r="AA65" s="375">
        <v>0</v>
      </c>
      <c r="AB65" s="375">
        <v>0</v>
      </c>
      <c r="AC65" s="375">
        <v>0</v>
      </c>
      <c r="AD65" s="370">
        <v>0</v>
      </c>
      <c r="AE65" s="376"/>
      <c r="AF65" s="376"/>
      <c r="AG65" s="376"/>
      <c r="AH65" s="377"/>
      <c r="AI65" s="377"/>
      <c r="AJ65" s="377"/>
      <c r="AK65" s="377"/>
      <c r="AL65" s="377"/>
      <c r="AM65" s="377"/>
      <c r="AN65" s="377"/>
      <c r="AO65" s="377"/>
      <c r="AP65" s="377"/>
      <c r="AQ65" s="377"/>
      <c r="AR65" s="377"/>
      <c r="AS65" s="377"/>
      <c r="AT65" s="377"/>
      <c r="AU65" s="377"/>
      <c r="AV65" s="377"/>
      <c r="AW65" s="377"/>
      <c r="AX65" s="377"/>
      <c r="AY65" s="377"/>
      <c r="AZ65" s="377"/>
      <c r="BA65" s="377"/>
      <c r="BB65" s="377"/>
      <c r="BC65" s="377"/>
      <c r="BD65" s="377"/>
      <c r="BE65" s="377"/>
      <c r="BF65" s="377"/>
      <c r="BG65" s="377"/>
      <c r="BH65" s="377"/>
      <c r="BI65" s="377"/>
      <c r="BJ65" s="377"/>
      <c r="BK65" s="377"/>
      <c r="BL65" s="377"/>
      <c r="BM65" s="377"/>
      <c r="BN65" s="377"/>
      <c r="BO65" s="377"/>
      <c r="BP65" s="377"/>
      <c r="BQ65" s="377"/>
      <c r="BR65" s="377"/>
      <c r="BS65" s="377"/>
      <c r="BT65" s="377"/>
      <c r="BU65" s="377"/>
      <c r="BV65" s="377"/>
      <c r="BW65" s="377"/>
      <c r="BX65" s="377"/>
      <c r="BY65" s="377"/>
      <c r="BZ65" s="377"/>
      <c r="CA65" s="377"/>
      <c r="CB65" s="377"/>
      <c r="CC65" s="377"/>
      <c r="CD65" s="377"/>
      <c r="CE65" s="377"/>
      <c r="CF65" s="377"/>
      <c r="CG65" s="377"/>
      <c r="CH65" s="377"/>
      <c r="CI65" s="377"/>
      <c r="CJ65" s="377"/>
      <c r="CK65" s="377"/>
      <c r="CL65" s="377"/>
      <c r="CM65" s="377"/>
      <c r="CN65" s="377"/>
      <c r="CO65" s="377"/>
      <c r="CP65" s="377"/>
      <c r="CQ65" s="377"/>
      <c r="CR65" s="377"/>
      <c r="CS65" s="377"/>
      <c r="CT65" s="377"/>
      <c r="CU65" s="377"/>
      <c r="CV65" s="377"/>
      <c r="CW65" s="377"/>
      <c r="CX65" s="377"/>
      <c r="CY65" s="377"/>
      <c r="CZ65" s="377"/>
      <c r="DA65" s="377"/>
      <c r="DB65" s="377"/>
      <c r="DC65" s="377"/>
      <c r="DD65" s="377"/>
      <c r="DE65" s="377"/>
      <c r="DF65" s="377"/>
      <c r="DG65" s="377"/>
      <c r="DH65" s="377"/>
      <c r="DI65" s="377"/>
      <c r="DJ65" s="377"/>
      <c r="DK65" s="377"/>
      <c r="DL65" s="377"/>
      <c r="DM65" s="377"/>
      <c r="DN65" s="377"/>
      <c r="DO65" s="377"/>
      <c r="DP65" s="377"/>
      <c r="DQ65" s="377"/>
      <c r="DR65" s="377"/>
      <c r="DS65" s="377"/>
      <c r="DT65" s="377"/>
      <c r="DU65" s="377"/>
      <c r="DV65" s="377"/>
      <c r="DW65" s="377"/>
      <c r="DX65" s="377"/>
      <c r="DY65" s="377"/>
      <c r="DZ65" s="377"/>
      <c r="EA65" s="377"/>
      <c r="EB65" s="377"/>
      <c r="EC65" s="377"/>
      <c r="ED65" s="377"/>
      <c r="EE65" s="377"/>
      <c r="EF65" s="377"/>
      <c r="EG65" s="377"/>
      <c r="EH65" s="377"/>
      <c r="EI65" s="377"/>
      <c r="EJ65" s="377"/>
      <c r="EK65" s="377"/>
      <c r="EL65" s="377"/>
      <c r="EM65" s="377"/>
      <c r="EN65" s="377"/>
      <c r="EO65" s="377"/>
      <c r="EP65" s="377"/>
      <c r="EQ65" s="377"/>
      <c r="ER65" s="377"/>
    </row>
    <row r="66" spans="1:148" s="391" customFormat="1" ht="24.75" customHeight="1" thickBot="1" x14ac:dyDescent="0.3">
      <c r="A66" s="379"/>
      <c r="B66" s="380" t="s">
        <v>170</v>
      </c>
      <c r="C66" s="381"/>
      <c r="D66" s="382"/>
      <c r="E66" s="383"/>
      <c r="F66" s="384">
        <f t="shared" si="116"/>
        <v>67005100</v>
      </c>
      <c r="G66" s="385">
        <f t="shared" ref="G66:T66" si="122">G60+G61+G62+G63+G64+G65</f>
        <v>6064700</v>
      </c>
      <c r="H66" s="386">
        <f t="shared" si="122"/>
        <v>0</v>
      </c>
      <c r="I66" s="385">
        <f t="shared" si="122"/>
        <v>0</v>
      </c>
      <c r="J66" s="387">
        <f t="shared" si="122"/>
        <v>60940400</v>
      </c>
      <c r="K66" s="388">
        <f>K60+K61+K62+K63+K64+K65</f>
        <v>11966249</v>
      </c>
      <c r="L66" s="385">
        <f t="shared" si="122"/>
        <v>504000</v>
      </c>
      <c r="M66" s="386">
        <f t="shared" si="122"/>
        <v>0</v>
      </c>
      <c r="N66" s="386">
        <f t="shared" si="122"/>
        <v>0</v>
      </c>
      <c r="O66" s="389">
        <f t="shared" si="122"/>
        <v>11462249</v>
      </c>
      <c r="P66" s="384">
        <f t="shared" si="118"/>
        <v>4842855.9400000004</v>
      </c>
      <c r="Q66" s="386">
        <f t="shared" si="122"/>
        <v>0</v>
      </c>
      <c r="R66" s="386">
        <f t="shared" si="122"/>
        <v>0</v>
      </c>
      <c r="S66" s="386">
        <f t="shared" si="122"/>
        <v>0</v>
      </c>
      <c r="T66" s="387">
        <f t="shared" si="122"/>
        <v>4842855.9400000004</v>
      </c>
      <c r="U66" s="388">
        <f t="shared" si="121"/>
        <v>40.470960783115913</v>
      </c>
      <c r="V66" s="386">
        <f>Q66/L66*100</f>
        <v>0</v>
      </c>
      <c r="W66" s="386">
        <v>0</v>
      </c>
      <c r="X66" s="386">
        <v>0</v>
      </c>
      <c r="Y66" s="389">
        <f>T66/O66*100</f>
        <v>42.250486270190088</v>
      </c>
      <c r="Z66" s="384">
        <f t="shared" si="119"/>
        <v>7.2275930339630872</v>
      </c>
      <c r="AA66" s="386">
        <f t="shared" si="120"/>
        <v>0</v>
      </c>
      <c r="AB66" s="386">
        <v>0</v>
      </c>
      <c r="AC66" s="386">
        <v>0</v>
      </c>
      <c r="AD66" s="387">
        <f t="shared" si="120"/>
        <v>7.9468725837047351</v>
      </c>
      <c r="AE66" s="390"/>
      <c r="AF66" s="390"/>
      <c r="AG66" s="390"/>
      <c r="AH66" s="390"/>
      <c r="AI66" s="390"/>
      <c r="AJ66" s="390"/>
      <c r="AK66" s="390"/>
      <c r="AL66" s="390"/>
      <c r="AM66" s="390"/>
      <c r="AN66" s="390"/>
      <c r="AO66" s="390"/>
      <c r="AP66" s="390"/>
      <c r="AQ66" s="390"/>
      <c r="AR66" s="390"/>
      <c r="AS66" s="390"/>
      <c r="AT66" s="390"/>
      <c r="AU66" s="390"/>
      <c r="AV66" s="390"/>
      <c r="AW66" s="390"/>
      <c r="AX66" s="390"/>
      <c r="AY66" s="390"/>
      <c r="AZ66" s="390"/>
      <c r="BA66" s="390"/>
      <c r="BB66" s="390"/>
      <c r="BC66" s="390"/>
      <c r="BD66" s="390"/>
      <c r="BE66" s="390"/>
      <c r="BF66" s="390"/>
      <c r="BG66" s="390"/>
      <c r="BH66" s="390"/>
      <c r="BI66" s="390"/>
      <c r="BJ66" s="390"/>
      <c r="BK66" s="390"/>
      <c r="BL66" s="390"/>
      <c r="BM66" s="390"/>
      <c r="BN66" s="390"/>
      <c r="BO66" s="390"/>
      <c r="BP66" s="390"/>
      <c r="BQ66" s="390"/>
      <c r="BR66" s="390"/>
      <c r="BS66" s="390"/>
      <c r="BT66" s="390"/>
      <c r="BU66" s="390"/>
      <c r="BV66" s="390"/>
      <c r="BW66" s="390"/>
      <c r="BX66" s="390"/>
      <c r="BY66" s="390"/>
      <c r="BZ66" s="390"/>
      <c r="CA66" s="390"/>
      <c r="CB66" s="390"/>
      <c r="CC66" s="390"/>
      <c r="CD66" s="390"/>
      <c r="CE66" s="390"/>
      <c r="CF66" s="390"/>
      <c r="CG66" s="390"/>
      <c r="CH66" s="390"/>
      <c r="CI66" s="390"/>
      <c r="CJ66" s="390"/>
      <c r="CK66" s="390"/>
      <c r="CL66" s="390"/>
      <c r="CM66" s="390"/>
      <c r="CN66" s="390"/>
      <c r="CO66" s="390"/>
      <c r="CP66" s="390"/>
      <c r="CQ66" s="390"/>
      <c r="CR66" s="390"/>
      <c r="CS66" s="390"/>
      <c r="CT66" s="390"/>
      <c r="CU66" s="390"/>
      <c r="CV66" s="390"/>
      <c r="CW66" s="390"/>
      <c r="CX66" s="390"/>
      <c r="CY66" s="390"/>
      <c r="CZ66" s="390"/>
      <c r="DA66" s="390"/>
      <c r="DB66" s="390"/>
      <c r="DC66" s="390"/>
      <c r="DD66" s="390"/>
      <c r="DE66" s="390"/>
      <c r="DF66" s="390"/>
      <c r="DG66" s="390"/>
      <c r="DH66" s="390"/>
      <c r="DI66" s="390"/>
      <c r="DJ66" s="390"/>
      <c r="DK66" s="390"/>
      <c r="DL66" s="390"/>
      <c r="DM66" s="390"/>
      <c r="DN66" s="390"/>
      <c r="DO66" s="390"/>
      <c r="DP66" s="390"/>
      <c r="DQ66" s="390"/>
      <c r="DR66" s="390"/>
      <c r="DS66" s="390"/>
      <c r="DT66" s="390"/>
      <c r="DU66" s="390"/>
      <c r="DV66" s="390"/>
      <c r="DW66" s="390"/>
      <c r="DX66" s="390"/>
      <c r="DY66" s="390"/>
      <c r="DZ66" s="390"/>
      <c r="EA66" s="390"/>
      <c r="EB66" s="390"/>
      <c r="EC66" s="390"/>
      <c r="ED66" s="390"/>
      <c r="EE66" s="390"/>
      <c r="EF66" s="390"/>
      <c r="EG66" s="390"/>
      <c r="EH66" s="390"/>
      <c r="EI66" s="390"/>
      <c r="EJ66" s="390"/>
      <c r="EK66" s="390"/>
      <c r="EL66" s="390"/>
      <c r="EM66" s="390"/>
      <c r="EN66" s="390"/>
      <c r="EO66" s="390"/>
      <c r="EP66" s="390"/>
      <c r="EQ66" s="390"/>
      <c r="ER66" s="390"/>
    </row>
    <row r="67" spans="1:148" s="86" customFormat="1" ht="82.5" customHeight="1" x14ac:dyDescent="0.2">
      <c r="A67" s="286" t="s">
        <v>171</v>
      </c>
      <c r="B67" s="109" t="s">
        <v>172</v>
      </c>
      <c r="C67" s="392"/>
      <c r="D67" s="323" t="s">
        <v>83</v>
      </c>
      <c r="E67" s="223" t="s">
        <v>115</v>
      </c>
      <c r="F67" s="113">
        <f>F68</f>
        <v>68000</v>
      </c>
      <c r="G67" s="115">
        <f t="shared" ref="G67:T67" si="123">G68</f>
        <v>0</v>
      </c>
      <c r="H67" s="115">
        <f t="shared" si="123"/>
        <v>0</v>
      </c>
      <c r="I67" s="115">
        <f t="shared" si="123"/>
        <v>0</v>
      </c>
      <c r="J67" s="116">
        <f t="shared" si="123"/>
        <v>68000</v>
      </c>
      <c r="K67" s="113">
        <f t="shared" si="123"/>
        <v>34000</v>
      </c>
      <c r="L67" s="115">
        <f t="shared" si="123"/>
        <v>0</v>
      </c>
      <c r="M67" s="115">
        <f t="shared" si="123"/>
        <v>0</v>
      </c>
      <c r="N67" s="115">
        <f t="shared" si="123"/>
        <v>0</v>
      </c>
      <c r="O67" s="116">
        <f t="shared" si="123"/>
        <v>34000</v>
      </c>
      <c r="P67" s="184">
        <f t="shared" si="123"/>
        <v>0</v>
      </c>
      <c r="Q67" s="115">
        <f t="shared" si="123"/>
        <v>0</v>
      </c>
      <c r="R67" s="115">
        <f t="shared" si="123"/>
        <v>0</v>
      </c>
      <c r="S67" s="115">
        <f t="shared" si="123"/>
        <v>0</v>
      </c>
      <c r="T67" s="275">
        <f t="shared" si="123"/>
        <v>0</v>
      </c>
      <c r="U67" s="182">
        <f t="shared" si="121"/>
        <v>0</v>
      </c>
      <c r="V67" s="115">
        <v>0</v>
      </c>
      <c r="W67" s="115">
        <v>0</v>
      </c>
      <c r="X67" s="115">
        <v>0</v>
      </c>
      <c r="Y67" s="183">
        <v>0</v>
      </c>
      <c r="Z67" s="182">
        <f t="shared" si="119"/>
        <v>0</v>
      </c>
      <c r="AA67" s="115">
        <v>0</v>
      </c>
      <c r="AB67" s="115">
        <v>0</v>
      </c>
      <c r="AC67" s="115">
        <v>0</v>
      </c>
      <c r="AD67" s="183">
        <f t="shared" si="120"/>
        <v>0</v>
      </c>
      <c r="AE67" s="393"/>
      <c r="AF67" s="393"/>
      <c r="AG67" s="393"/>
      <c r="AH67" s="393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5"/>
      <c r="CA67" s="85"/>
      <c r="CB67" s="85"/>
      <c r="CC67" s="85"/>
      <c r="CD67" s="85"/>
      <c r="CE67" s="85"/>
      <c r="CF67" s="85"/>
      <c r="CG67" s="85"/>
      <c r="CH67" s="85"/>
      <c r="CI67" s="85"/>
      <c r="CJ67" s="85"/>
      <c r="CK67" s="85"/>
      <c r="CL67" s="85"/>
      <c r="CM67" s="85"/>
      <c r="CN67" s="85"/>
      <c r="CO67" s="85"/>
      <c r="CP67" s="85"/>
      <c r="CQ67" s="85"/>
      <c r="CR67" s="85"/>
      <c r="CS67" s="85"/>
      <c r="CT67" s="85"/>
      <c r="CU67" s="85"/>
      <c r="CV67" s="85"/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</row>
    <row r="68" spans="1:148" s="98" customFormat="1" ht="30.75" customHeight="1" thickBot="1" x14ac:dyDescent="0.3">
      <c r="A68" s="365"/>
      <c r="B68" s="394" t="s">
        <v>48</v>
      </c>
      <c r="C68" s="395" t="s">
        <v>173</v>
      </c>
      <c r="D68" s="351"/>
      <c r="E68" s="233" t="s">
        <v>24</v>
      </c>
      <c r="F68" s="238">
        <f t="shared" ref="F68" si="124">SUM(G68:J68)</f>
        <v>68000</v>
      </c>
      <c r="G68" s="239">
        <v>0</v>
      </c>
      <c r="H68" s="239">
        <v>0</v>
      </c>
      <c r="I68" s="239">
        <v>0</v>
      </c>
      <c r="J68" s="237">
        <v>68000</v>
      </c>
      <c r="K68" s="238">
        <f>L68+M68+N68+O68</f>
        <v>34000</v>
      </c>
      <c r="L68" s="239">
        <v>0</v>
      </c>
      <c r="M68" s="239">
        <v>0</v>
      </c>
      <c r="N68" s="239">
        <v>0</v>
      </c>
      <c r="O68" s="237">
        <v>34000</v>
      </c>
      <c r="P68" s="396">
        <f t="shared" ref="P68" si="125">SUM(Q68:T68)</f>
        <v>0</v>
      </c>
      <c r="Q68" s="239">
        <v>0</v>
      </c>
      <c r="R68" s="239">
        <v>0</v>
      </c>
      <c r="S68" s="239">
        <v>0</v>
      </c>
      <c r="T68" s="397">
        <v>0</v>
      </c>
      <c r="U68" s="220">
        <f t="shared" ref="U68" si="126">P68/K68*100</f>
        <v>0</v>
      </c>
      <c r="V68" s="216">
        <v>0</v>
      </c>
      <c r="W68" s="216">
        <v>0</v>
      </c>
      <c r="X68" s="216">
        <v>0</v>
      </c>
      <c r="Y68" s="219">
        <v>0</v>
      </c>
      <c r="Z68" s="220">
        <f t="shared" ref="Z68" si="127">P68/F68*100</f>
        <v>0</v>
      </c>
      <c r="AA68" s="216">
        <v>0</v>
      </c>
      <c r="AB68" s="216">
        <v>0</v>
      </c>
      <c r="AC68" s="216">
        <v>0</v>
      </c>
      <c r="AD68" s="219">
        <f t="shared" ref="AD68" si="128">T68/J68*100</f>
        <v>0</v>
      </c>
      <c r="AE68" s="398"/>
      <c r="AF68" s="96"/>
      <c r="AG68" s="63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  <c r="CK68" s="96"/>
      <c r="CL68" s="96"/>
      <c r="CM68" s="96"/>
      <c r="CN68" s="96"/>
      <c r="CO68" s="96"/>
      <c r="CP68" s="96"/>
      <c r="CQ68" s="96"/>
      <c r="CR68" s="96"/>
      <c r="CS68" s="96"/>
      <c r="CT68" s="96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96"/>
      <c r="EK68" s="96"/>
      <c r="EL68" s="96"/>
      <c r="EM68" s="96"/>
      <c r="EN68" s="96"/>
      <c r="EO68" s="96"/>
      <c r="EP68" s="96"/>
      <c r="EQ68" s="96"/>
      <c r="ER68" s="96"/>
    </row>
    <row r="69" spans="1:148" s="391" customFormat="1" ht="17.25" customHeight="1" thickBot="1" x14ac:dyDescent="0.3">
      <c r="A69" s="399"/>
      <c r="B69" s="400" t="s">
        <v>204</v>
      </c>
      <c r="C69" s="400"/>
      <c r="D69" s="401"/>
      <c r="E69" s="402"/>
      <c r="F69" s="403">
        <f>F68</f>
        <v>68000</v>
      </c>
      <c r="G69" s="404">
        <f t="shared" ref="G69:J69" si="129">G68</f>
        <v>0</v>
      </c>
      <c r="H69" s="404">
        <f t="shared" si="129"/>
        <v>0</v>
      </c>
      <c r="I69" s="404">
        <f t="shared" si="129"/>
        <v>0</v>
      </c>
      <c r="J69" s="405">
        <f t="shared" si="129"/>
        <v>68000</v>
      </c>
      <c r="K69" s="403">
        <f>K68</f>
        <v>34000</v>
      </c>
      <c r="L69" s="404">
        <f t="shared" ref="L69:O69" si="130">L68</f>
        <v>0</v>
      </c>
      <c r="M69" s="404">
        <f t="shared" si="130"/>
        <v>0</v>
      </c>
      <c r="N69" s="404">
        <f t="shared" si="130"/>
        <v>0</v>
      </c>
      <c r="O69" s="405">
        <f t="shared" si="130"/>
        <v>34000</v>
      </c>
      <c r="P69" s="406">
        <f>P68</f>
        <v>0</v>
      </c>
      <c r="Q69" s="404">
        <f t="shared" ref="Q69:T69" si="131">Q68</f>
        <v>0</v>
      </c>
      <c r="R69" s="404">
        <f t="shared" si="131"/>
        <v>0</v>
      </c>
      <c r="S69" s="404">
        <f t="shared" si="131"/>
        <v>0</v>
      </c>
      <c r="T69" s="407">
        <f t="shared" si="131"/>
        <v>0</v>
      </c>
      <c r="U69" s="408">
        <f t="shared" si="121"/>
        <v>0</v>
      </c>
      <c r="V69" s="404">
        <v>0</v>
      </c>
      <c r="W69" s="404">
        <v>0</v>
      </c>
      <c r="X69" s="404">
        <v>0</v>
      </c>
      <c r="Y69" s="409">
        <f>T69/O69*100</f>
        <v>0</v>
      </c>
      <c r="Z69" s="408">
        <f>P69/F69*100</f>
        <v>0</v>
      </c>
      <c r="AA69" s="404">
        <v>0</v>
      </c>
      <c r="AB69" s="404">
        <v>0</v>
      </c>
      <c r="AC69" s="404">
        <v>0</v>
      </c>
      <c r="AD69" s="409">
        <f>T69/J69*100</f>
        <v>0</v>
      </c>
      <c r="AE69" s="390"/>
      <c r="AF69" s="390"/>
      <c r="AG69" s="390"/>
      <c r="AH69" s="390"/>
      <c r="AI69" s="390"/>
      <c r="AJ69" s="390"/>
      <c r="AK69" s="390"/>
      <c r="AL69" s="390"/>
      <c r="AM69" s="390"/>
      <c r="AN69" s="390"/>
      <c r="AO69" s="390"/>
      <c r="AP69" s="390"/>
      <c r="AQ69" s="390"/>
      <c r="AR69" s="390"/>
      <c r="AS69" s="390"/>
      <c r="AT69" s="390"/>
      <c r="AU69" s="390"/>
      <c r="AV69" s="390"/>
      <c r="AW69" s="390"/>
      <c r="AX69" s="390"/>
      <c r="AY69" s="390"/>
      <c r="AZ69" s="390"/>
      <c r="BA69" s="390"/>
      <c r="BB69" s="390"/>
      <c r="BC69" s="390"/>
      <c r="BD69" s="390"/>
      <c r="BE69" s="390"/>
      <c r="BF69" s="390"/>
      <c r="BG69" s="390"/>
      <c r="BH69" s="390"/>
      <c r="BI69" s="390"/>
      <c r="BJ69" s="390"/>
      <c r="BK69" s="390"/>
      <c r="BL69" s="390"/>
      <c r="BM69" s="390"/>
      <c r="BN69" s="390"/>
      <c r="BO69" s="390"/>
      <c r="BP69" s="390"/>
      <c r="BQ69" s="390"/>
      <c r="BR69" s="390"/>
      <c r="BS69" s="390"/>
      <c r="BT69" s="390"/>
      <c r="BU69" s="390"/>
      <c r="BV69" s="390"/>
      <c r="BW69" s="390"/>
      <c r="BX69" s="390"/>
      <c r="BY69" s="390"/>
      <c r="BZ69" s="390"/>
      <c r="CA69" s="390"/>
      <c r="CB69" s="390"/>
      <c r="CC69" s="390"/>
      <c r="CD69" s="390"/>
      <c r="CE69" s="390"/>
      <c r="CF69" s="390"/>
      <c r="CG69" s="390"/>
      <c r="CH69" s="390"/>
      <c r="CI69" s="390"/>
      <c r="CJ69" s="390"/>
      <c r="CK69" s="390"/>
      <c r="CL69" s="390"/>
      <c r="CM69" s="390"/>
      <c r="CN69" s="390"/>
      <c r="CO69" s="390"/>
      <c r="CP69" s="390"/>
      <c r="CQ69" s="390"/>
      <c r="CR69" s="390"/>
      <c r="CS69" s="390"/>
      <c r="CT69" s="390"/>
      <c r="CU69" s="390"/>
      <c r="CV69" s="390"/>
      <c r="CW69" s="390"/>
      <c r="CX69" s="390"/>
      <c r="CY69" s="390"/>
      <c r="CZ69" s="390"/>
      <c r="DA69" s="390"/>
      <c r="DB69" s="390"/>
      <c r="DC69" s="390"/>
      <c r="DD69" s="390"/>
      <c r="DE69" s="390"/>
      <c r="DF69" s="390"/>
      <c r="DG69" s="390"/>
      <c r="DH69" s="390"/>
      <c r="DI69" s="390"/>
      <c r="DJ69" s="390"/>
      <c r="DK69" s="390"/>
      <c r="DL69" s="390"/>
      <c r="DM69" s="390"/>
      <c r="DN69" s="390"/>
      <c r="DO69" s="390"/>
      <c r="DP69" s="390"/>
      <c r="DQ69" s="390"/>
      <c r="DR69" s="390"/>
      <c r="DS69" s="390"/>
      <c r="DT69" s="390"/>
      <c r="DU69" s="390"/>
      <c r="DV69" s="390"/>
      <c r="DW69" s="390"/>
      <c r="DX69" s="390"/>
      <c r="DY69" s="390"/>
      <c r="DZ69" s="390"/>
      <c r="EA69" s="390"/>
      <c r="EB69" s="390"/>
      <c r="EC69" s="390"/>
      <c r="ED69" s="390"/>
      <c r="EE69" s="390"/>
      <c r="EF69" s="390"/>
      <c r="EG69" s="390"/>
      <c r="EH69" s="390"/>
      <c r="EI69" s="390"/>
      <c r="EJ69" s="390"/>
      <c r="EK69" s="390"/>
      <c r="EL69" s="390"/>
      <c r="EM69" s="390"/>
      <c r="EN69" s="390"/>
      <c r="EO69" s="390"/>
      <c r="EP69" s="390"/>
      <c r="EQ69" s="390"/>
      <c r="ER69" s="390"/>
    </row>
    <row r="70" spans="1:148" s="222" customFormat="1" ht="24" customHeight="1" thickBot="1" x14ac:dyDescent="0.3">
      <c r="A70" s="314"/>
      <c r="B70" s="315" t="s">
        <v>174</v>
      </c>
      <c r="C70" s="164"/>
      <c r="D70" s="410"/>
      <c r="E70" s="309"/>
      <c r="F70" s="411">
        <f>F66+F69</f>
        <v>67073100</v>
      </c>
      <c r="G70" s="412">
        <f t="shared" ref="G70:T70" si="132">G66+G69</f>
        <v>6064700</v>
      </c>
      <c r="H70" s="311">
        <f t="shared" si="132"/>
        <v>0</v>
      </c>
      <c r="I70" s="412">
        <f t="shared" si="132"/>
        <v>0</v>
      </c>
      <c r="J70" s="413">
        <f t="shared" si="132"/>
        <v>61008400</v>
      </c>
      <c r="K70" s="411">
        <f t="shared" si="132"/>
        <v>12000249</v>
      </c>
      <c r="L70" s="412">
        <f t="shared" si="132"/>
        <v>504000</v>
      </c>
      <c r="M70" s="311">
        <f t="shared" si="132"/>
        <v>0</v>
      </c>
      <c r="N70" s="311">
        <f t="shared" si="132"/>
        <v>0</v>
      </c>
      <c r="O70" s="413">
        <f t="shared" si="132"/>
        <v>11496249</v>
      </c>
      <c r="P70" s="414">
        <f t="shared" si="132"/>
        <v>4842855.9400000004</v>
      </c>
      <c r="Q70" s="311">
        <f t="shared" si="132"/>
        <v>0</v>
      </c>
      <c r="R70" s="311">
        <f t="shared" si="132"/>
        <v>0</v>
      </c>
      <c r="S70" s="311">
        <f t="shared" si="132"/>
        <v>0</v>
      </c>
      <c r="T70" s="415">
        <f t="shared" si="132"/>
        <v>4842855.9400000004</v>
      </c>
      <c r="U70" s="411">
        <f t="shared" si="121"/>
        <v>40.356295440202956</v>
      </c>
      <c r="V70" s="311">
        <f t="shared" ref="V70" si="133">Q70/L70*100</f>
        <v>0</v>
      </c>
      <c r="W70" s="311">
        <v>0</v>
      </c>
      <c r="X70" s="311">
        <v>0</v>
      </c>
      <c r="Y70" s="413">
        <f>T70/O70*100</f>
        <v>42.125531031904409</v>
      </c>
      <c r="Z70" s="411">
        <f>P70/F70*100</f>
        <v>7.2202655610073192</v>
      </c>
      <c r="AA70" s="412">
        <f>Q70/G70*100</f>
        <v>0</v>
      </c>
      <c r="AB70" s="311">
        <v>0</v>
      </c>
      <c r="AC70" s="311">
        <v>0</v>
      </c>
      <c r="AD70" s="413">
        <f>T70/J70*100</f>
        <v>7.9380149946564744</v>
      </c>
      <c r="AE70" s="175"/>
      <c r="AF70" s="175"/>
      <c r="AG70" s="175"/>
      <c r="AH70" s="175"/>
      <c r="AI70" s="175"/>
      <c r="AJ70" s="175"/>
      <c r="AK70" s="175"/>
      <c r="AL70" s="175"/>
      <c r="AM70" s="175"/>
      <c r="AN70" s="175"/>
      <c r="AO70" s="175"/>
      <c r="AP70" s="175"/>
      <c r="AQ70" s="175"/>
      <c r="AR70" s="175"/>
      <c r="AS70" s="175"/>
      <c r="AT70" s="175"/>
      <c r="AU70" s="175"/>
      <c r="AV70" s="175"/>
      <c r="AW70" s="175"/>
      <c r="AX70" s="175"/>
      <c r="AY70" s="175"/>
      <c r="AZ70" s="175"/>
      <c r="BA70" s="175"/>
      <c r="BB70" s="175"/>
      <c r="BC70" s="175"/>
      <c r="BD70" s="175"/>
      <c r="BE70" s="175"/>
      <c r="BF70" s="175"/>
      <c r="BG70" s="175"/>
      <c r="BH70" s="175"/>
      <c r="BI70" s="175"/>
      <c r="BJ70" s="175"/>
      <c r="BK70" s="175"/>
      <c r="BL70" s="175"/>
      <c r="BM70" s="175"/>
      <c r="BN70" s="175"/>
      <c r="BO70" s="221"/>
      <c r="BP70" s="221"/>
      <c r="BQ70" s="221"/>
      <c r="BR70" s="221"/>
      <c r="BS70" s="221"/>
      <c r="BT70" s="221"/>
      <c r="BU70" s="221"/>
      <c r="BV70" s="221"/>
      <c r="BW70" s="221"/>
      <c r="BX70" s="221"/>
      <c r="BY70" s="221"/>
      <c r="BZ70" s="221"/>
      <c r="CA70" s="221"/>
      <c r="CB70" s="221"/>
      <c r="CC70" s="221"/>
      <c r="CD70" s="221"/>
      <c r="CE70" s="221"/>
      <c r="CF70" s="221"/>
      <c r="CG70" s="221"/>
      <c r="CH70" s="221"/>
      <c r="CI70" s="221"/>
      <c r="CJ70" s="221"/>
      <c r="CK70" s="221"/>
      <c r="CL70" s="221"/>
      <c r="CM70" s="221"/>
      <c r="CN70" s="221"/>
      <c r="CO70" s="221"/>
      <c r="CP70" s="221"/>
      <c r="CQ70" s="221"/>
      <c r="CR70" s="221"/>
      <c r="CS70" s="221"/>
      <c r="CT70" s="221"/>
      <c r="CU70" s="221"/>
      <c r="CV70" s="221"/>
      <c r="CW70" s="221"/>
      <c r="CX70" s="221"/>
      <c r="CY70" s="221"/>
      <c r="CZ70" s="221"/>
      <c r="DA70" s="221"/>
      <c r="DB70" s="221"/>
      <c r="DC70" s="221"/>
      <c r="DD70" s="221"/>
      <c r="DE70" s="221"/>
      <c r="DF70" s="221"/>
      <c r="DG70" s="221"/>
      <c r="DH70" s="221"/>
      <c r="DI70" s="221"/>
      <c r="DJ70" s="221"/>
      <c r="DK70" s="221"/>
      <c r="DL70" s="221"/>
      <c r="DM70" s="221"/>
      <c r="DN70" s="221"/>
      <c r="DO70" s="221"/>
      <c r="DP70" s="221"/>
      <c r="DQ70" s="221"/>
      <c r="DR70" s="221"/>
      <c r="DS70" s="221"/>
      <c r="DT70" s="221"/>
      <c r="DU70" s="221"/>
      <c r="DV70" s="221"/>
      <c r="DW70" s="221"/>
      <c r="DX70" s="221"/>
      <c r="DY70" s="221"/>
      <c r="DZ70" s="221"/>
      <c r="EA70" s="221"/>
      <c r="EB70" s="221"/>
      <c r="EC70" s="221"/>
      <c r="ED70" s="221"/>
      <c r="EE70" s="221"/>
      <c r="EF70" s="221"/>
      <c r="EG70" s="221"/>
      <c r="EH70" s="221"/>
      <c r="EI70" s="221"/>
      <c r="EJ70" s="221"/>
      <c r="EK70" s="221"/>
      <c r="EL70" s="221"/>
      <c r="EM70" s="221"/>
      <c r="EN70" s="221"/>
      <c r="EO70" s="221"/>
      <c r="EP70" s="221"/>
      <c r="EQ70" s="221"/>
      <c r="ER70" s="221"/>
    </row>
    <row r="71" spans="1:148" s="104" customFormat="1" ht="19.5" customHeight="1" thickBot="1" x14ac:dyDescent="0.3">
      <c r="A71" s="318" t="s">
        <v>175</v>
      </c>
      <c r="B71" s="319"/>
      <c r="C71" s="319"/>
      <c r="D71" s="319"/>
      <c r="E71" s="319"/>
      <c r="F71" s="319"/>
      <c r="G71" s="319"/>
      <c r="H71" s="319"/>
      <c r="I71" s="319"/>
      <c r="J71" s="319"/>
      <c r="K71" s="319"/>
      <c r="L71" s="319"/>
      <c r="M71" s="319"/>
      <c r="N71" s="319"/>
      <c r="O71" s="319"/>
      <c r="P71" s="319"/>
      <c r="Q71" s="319"/>
      <c r="R71" s="319"/>
      <c r="S71" s="319"/>
      <c r="T71" s="319"/>
      <c r="U71" s="319"/>
      <c r="V71" s="319"/>
      <c r="W71" s="319"/>
      <c r="X71" s="319"/>
      <c r="Y71" s="319"/>
      <c r="Z71" s="319"/>
      <c r="AA71" s="319"/>
      <c r="AB71" s="319"/>
      <c r="AC71" s="319"/>
      <c r="AD71" s="320"/>
      <c r="AE71" s="102"/>
      <c r="AF71" s="102"/>
      <c r="AG71" s="108"/>
      <c r="AH71" s="102"/>
      <c r="AI71" s="102"/>
      <c r="AJ71" s="102"/>
      <c r="AK71" s="102"/>
      <c r="AL71" s="102"/>
      <c r="AM71" s="102"/>
      <c r="AN71" s="102"/>
      <c r="AO71" s="102"/>
      <c r="AP71" s="102"/>
      <c r="AQ71" s="102"/>
      <c r="AR71" s="102"/>
      <c r="AS71" s="102"/>
      <c r="AT71" s="102"/>
      <c r="AU71" s="102"/>
      <c r="AV71" s="102"/>
      <c r="AW71" s="102"/>
      <c r="AX71" s="102"/>
      <c r="AY71" s="102"/>
      <c r="AZ71" s="102"/>
      <c r="BA71" s="102"/>
      <c r="BB71" s="102"/>
      <c r="BC71" s="102"/>
      <c r="BD71" s="102"/>
      <c r="BE71" s="102"/>
      <c r="BF71" s="102"/>
      <c r="BG71" s="102"/>
      <c r="BH71" s="102"/>
      <c r="BI71" s="102"/>
      <c r="BJ71" s="102"/>
      <c r="BK71" s="102"/>
      <c r="BL71" s="102"/>
      <c r="BM71" s="102"/>
      <c r="BN71" s="102"/>
      <c r="BO71" s="102"/>
      <c r="BP71" s="102"/>
      <c r="BQ71" s="102"/>
      <c r="BR71" s="102"/>
      <c r="BS71" s="102"/>
      <c r="BT71" s="102"/>
      <c r="BU71" s="102"/>
      <c r="BV71" s="102"/>
      <c r="BW71" s="102"/>
      <c r="BX71" s="102"/>
      <c r="BY71" s="102"/>
      <c r="BZ71" s="102"/>
      <c r="CA71" s="102"/>
      <c r="CB71" s="102"/>
      <c r="CC71" s="102"/>
      <c r="CD71" s="102"/>
      <c r="CE71" s="102"/>
      <c r="CF71" s="102"/>
      <c r="CG71" s="102"/>
      <c r="CH71" s="102"/>
      <c r="CI71" s="102"/>
      <c r="CJ71" s="102"/>
      <c r="CK71" s="102"/>
      <c r="CL71" s="102"/>
      <c r="CM71" s="102"/>
      <c r="CN71" s="102"/>
      <c r="CO71" s="102"/>
      <c r="CP71" s="102"/>
      <c r="CQ71" s="102"/>
      <c r="CR71" s="102"/>
      <c r="CS71" s="102"/>
      <c r="CT71" s="102"/>
      <c r="CU71" s="102"/>
      <c r="CV71" s="102"/>
      <c r="CW71" s="102"/>
      <c r="CX71" s="102"/>
      <c r="CY71" s="102"/>
      <c r="CZ71" s="102"/>
      <c r="DA71" s="102"/>
      <c r="DB71" s="102"/>
      <c r="DC71" s="102"/>
      <c r="DD71" s="102"/>
      <c r="DE71" s="102"/>
      <c r="DF71" s="102"/>
      <c r="DG71" s="102"/>
      <c r="DH71" s="102"/>
      <c r="DI71" s="102"/>
      <c r="DJ71" s="102"/>
      <c r="DK71" s="102"/>
      <c r="DL71" s="102"/>
      <c r="DM71" s="102"/>
      <c r="DN71" s="102"/>
      <c r="DO71" s="102"/>
      <c r="DP71" s="102"/>
      <c r="DQ71" s="102"/>
      <c r="DR71" s="102"/>
      <c r="DS71" s="102"/>
      <c r="DT71" s="102"/>
      <c r="DU71" s="102"/>
      <c r="DV71" s="102"/>
      <c r="DW71" s="102"/>
      <c r="DX71" s="102"/>
      <c r="DY71" s="102"/>
      <c r="DZ71" s="102"/>
      <c r="EA71" s="102"/>
      <c r="EB71" s="102"/>
      <c r="EC71" s="102"/>
      <c r="ED71" s="102"/>
      <c r="EE71" s="102"/>
      <c r="EF71" s="102"/>
      <c r="EG71" s="102"/>
      <c r="EH71" s="102"/>
      <c r="EI71" s="102"/>
      <c r="EJ71" s="102"/>
      <c r="EK71" s="102"/>
      <c r="EL71" s="102"/>
      <c r="EM71" s="102"/>
      <c r="EN71" s="102"/>
      <c r="EO71" s="102"/>
      <c r="EP71" s="102"/>
      <c r="EQ71" s="102"/>
      <c r="ER71" s="102"/>
    </row>
    <row r="72" spans="1:148" s="418" customFormat="1" ht="49.5" customHeight="1" x14ac:dyDescent="0.25">
      <c r="A72" s="270" t="s">
        <v>176</v>
      </c>
      <c r="B72" s="109" t="s">
        <v>177</v>
      </c>
      <c r="C72" s="322"/>
      <c r="D72" s="323" t="s">
        <v>83</v>
      </c>
      <c r="E72" s="223" t="s">
        <v>115</v>
      </c>
      <c r="F72" s="113">
        <f>F73</f>
        <v>58866900</v>
      </c>
      <c r="G72" s="115">
        <f t="shared" ref="G72:T72" si="134">G73</f>
        <v>0</v>
      </c>
      <c r="H72" s="115">
        <f t="shared" si="134"/>
        <v>0</v>
      </c>
      <c r="I72" s="115">
        <f t="shared" si="134"/>
        <v>0</v>
      </c>
      <c r="J72" s="181">
        <f t="shared" si="134"/>
        <v>58866900</v>
      </c>
      <c r="K72" s="113">
        <f t="shared" si="134"/>
        <v>11162312.439999999</v>
      </c>
      <c r="L72" s="115">
        <f t="shared" si="134"/>
        <v>0</v>
      </c>
      <c r="M72" s="115">
        <f t="shared" si="134"/>
        <v>0</v>
      </c>
      <c r="N72" s="115">
        <f t="shared" si="134"/>
        <v>0</v>
      </c>
      <c r="O72" s="181">
        <f t="shared" si="134"/>
        <v>11162312.439999999</v>
      </c>
      <c r="P72" s="113">
        <f t="shared" si="134"/>
        <v>8431825.1300000008</v>
      </c>
      <c r="Q72" s="115">
        <f t="shared" si="134"/>
        <v>0</v>
      </c>
      <c r="R72" s="115">
        <f t="shared" si="134"/>
        <v>0</v>
      </c>
      <c r="S72" s="115">
        <f t="shared" si="134"/>
        <v>0</v>
      </c>
      <c r="T72" s="116">
        <f t="shared" si="134"/>
        <v>8431825.1300000008</v>
      </c>
      <c r="U72" s="274">
        <f>P72/K72*100</f>
        <v>75.538336481110008</v>
      </c>
      <c r="V72" s="115">
        <v>0</v>
      </c>
      <c r="W72" s="115">
        <v>0</v>
      </c>
      <c r="X72" s="115">
        <v>0</v>
      </c>
      <c r="Y72" s="181">
        <f>T72/O72*100</f>
        <v>75.538336481110008</v>
      </c>
      <c r="Z72" s="113">
        <f>P72/F72*100</f>
        <v>14.323541973502937</v>
      </c>
      <c r="AA72" s="115">
        <v>0</v>
      </c>
      <c r="AB72" s="115">
        <v>0</v>
      </c>
      <c r="AC72" s="115">
        <v>0</v>
      </c>
      <c r="AD72" s="116">
        <f t="shared" ref="AD72:AD76" si="135">T72/J72*100</f>
        <v>14.323541973502937</v>
      </c>
      <c r="AE72" s="416"/>
      <c r="AF72" s="416"/>
      <c r="AG72" s="417"/>
      <c r="AH72" s="416"/>
      <c r="AI72" s="416"/>
      <c r="AJ72" s="416"/>
      <c r="AK72" s="416"/>
      <c r="AL72" s="416"/>
      <c r="AM72" s="416"/>
      <c r="AN72" s="416"/>
      <c r="AO72" s="416"/>
      <c r="AP72" s="416"/>
      <c r="AQ72" s="416"/>
      <c r="AR72" s="416"/>
      <c r="AS72" s="416"/>
      <c r="AT72" s="416"/>
      <c r="AU72" s="416"/>
      <c r="AV72" s="416"/>
      <c r="AW72" s="416"/>
      <c r="AX72" s="416"/>
      <c r="AY72" s="416"/>
      <c r="AZ72" s="416"/>
      <c r="BA72" s="416"/>
      <c r="BB72" s="416"/>
      <c r="BC72" s="416"/>
      <c r="BD72" s="416"/>
      <c r="BE72" s="416"/>
      <c r="BF72" s="416"/>
      <c r="BG72" s="416"/>
      <c r="BH72" s="416"/>
      <c r="BI72" s="416"/>
      <c r="BJ72" s="416"/>
      <c r="BK72" s="416"/>
      <c r="BL72" s="416"/>
      <c r="BM72" s="416"/>
      <c r="BN72" s="416"/>
      <c r="BO72" s="416"/>
      <c r="BP72" s="416"/>
      <c r="BQ72" s="416"/>
      <c r="BR72" s="416"/>
      <c r="BS72" s="416"/>
      <c r="BT72" s="416"/>
      <c r="BU72" s="416"/>
      <c r="BV72" s="416"/>
      <c r="BW72" s="416"/>
      <c r="BX72" s="416"/>
      <c r="BY72" s="416"/>
      <c r="BZ72" s="416"/>
      <c r="CA72" s="416"/>
      <c r="CB72" s="416"/>
      <c r="CC72" s="416"/>
      <c r="CD72" s="416"/>
      <c r="CE72" s="416"/>
      <c r="CF72" s="416"/>
      <c r="CG72" s="416"/>
      <c r="CH72" s="416"/>
      <c r="CI72" s="416"/>
      <c r="CJ72" s="416"/>
      <c r="CK72" s="416"/>
      <c r="CL72" s="416"/>
      <c r="CM72" s="416"/>
      <c r="CN72" s="416"/>
      <c r="CO72" s="416"/>
      <c r="CP72" s="416"/>
      <c r="CQ72" s="416"/>
      <c r="CR72" s="416"/>
      <c r="CS72" s="416"/>
      <c r="CT72" s="416"/>
      <c r="CU72" s="416"/>
      <c r="CV72" s="416"/>
      <c r="CW72" s="416"/>
      <c r="CX72" s="416"/>
      <c r="CY72" s="416"/>
      <c r="CZ72" s="416"/>
      <c r="DA72" s="416"/>
      <c r="DB72" s="416"/>
      <c r="DC72" s="416"/>
      <c r="DD72" s="416"/>
      <c r="DE72" s="416"/>
      <c r="DF72" s="416"/>
      <c r="DG72" s="416"/>
      <c r="DH72" s="416"/>
      <c r="DI72" s="416"/>
      <c r="DJ72" s="416"/>
      <c r="DK72" s="416"/>
      <c r="DL72" s="416"/>
      <c r="DM72" s="416"/>
      <c r="DN72" s="416"/>
      <c r="DO72" s="416"/>
      <c r="DP72" s="416"/>
      <c r="DQ72" s="416"/>
      <c r="DR72" s="416"/>
      <c r="DS72" s="416"/>
      <c r="DT72" s="416"/>
      <c r="DU72" s="416"/>
      <c r="DV72" s="416"/>
      <c r="DW72" s="416"/>
      <c r="DX72" s="416"/>
      <c r="DY72" s="416"/>
      <c r="DZ72" s="416"/>
      <c r="EA72" s="416"/>
      <c r="EB72" s="416"/>
      <c r="EC72" s="416"/>
      <c r="ED72" s="416"/>
      <c r="EE72" s="416"/>
      <c r="EF72" s="416"/>
      <c r="EG72" s="416"/>
      <c r="EH72" s="416"/>
      <c r="EI72" s="416"/>
      <c r="EJ72" s="416"/>
      <c r="EK72" s="416"/>
      <c r="EL72" s="416"/>
      <c r="EM72" s="416"/>
      <c r="EN72" s="416"/>
      <c r="EO72" s="416"/>
      <c r="EP72" s="416"/>
      <c r="EQ72" s="416"/>
      <c r="ER72" s="416"/>
    </row>
    <row r="73" spans="1:148" s="422" customFormat="1" ht="33.75" customHeight="1" thickBot="1" x14ac:dyDescent="0.3">
      <c r="A73" s="277"/>
      <c r="B73" s="151" t="s">
        <v>21</v>
      </c>
      <c r="C73" s="336" t="s">
        <v>178</v>
      </c>
      <c r="D73" s="351"/>
      <c r="E73" s="337" t="s">
        <v>24</v>
      </c>
      <c r="F73" s="155">
        <f t="shared" ref="F73" si="136">SUM(G73:J73)</f>
        <v>58866900</v>
      </c>
      <c r="G73" s="157">
        <v>0</v>
      </c>
      <c r="H73" s="157">
        <v>0</v>
      </c>
      <c r="I73" s="157">
        <v>0</v>
      </c>
      <c r="J73" s="218">
        <v>58866900</v>
      </c>
      <c r="K73" s="155">
        <f>L73+M73+N73+O73</f>
        <v>11162312.439999999</v>
      </c>
      <c r="L73" s="157">
        <v>0</v>
      </c>
      <c r="M73" s="157">
        <v>0</v>
      </c>
      <c r="N73" s="157">
        <v>0</v>
      </c>
      <c r="O73" s="218">
        <v>11162312.439999999</v>
      </c>
      <c r="P73" s="155">
        <f t="shared" ref="P73" si="137">SUM(Q73:T73)</f>
        <v>8431825.1300000008</v>
      </c>
      <c r="Q73" s="157">
        <v>0</v>
      </c>
      <c r="R73" s="157">
        <v>0</v>
      </c>
      <c r="S73" s="157">
        <v>0</v>
      </c>
      <c r="T73" s="234">
        <v>8431825.1300000008</v>
      </c>
      <c r="U73" s="419">
        <f>P73/K73*100</f>
        <v>75.538336481110008</v>
      </c>
      <c r="V73" s="157">
        <v>0</v>
      </c>
      <c r="W73" s="157">
        <v>0</v>
      </c>
      <c r="X73" s="157">
        <v>0</v>
      </c>
      <c r="Y73" s="218">
        <f>T73/O73*100</f>
        <v>75.538336481110008</v>
      </c>
      <c r="Z73" s="155">
        <f t="shared" ref="Z73:Z76" si="138">P73/F73*100</f>
        <v>14.323541973502937</v>
      </c>
      <c r="AA73" s="161">
        <v>0</v>
      </c>
      <c r="AB73" s="161">
        <v>0</v>
      </c>
      <c r="AC73" s="161">
        <v>0</v>
      </c>
      <c r="AD73" s="234">
        <f t="shared" si="135"/>
        <v>14.323541973502937</v>
      </c>
      <c r="AE73" s="420"/>
      <c r="AF73" s="420"/>
      <c r="AG73" s="421"/>
      <c r="AH73" s="420"/>
      <c r="AI73" s="420"/>
      <c r="AJ73" s="420"/>
      <c r="AK73" s="420"/>
      <c r="AL73" s="420"/>
      <c r="AM73" s="420"/>
      <c r="AN73" s="420"/>
      <c r="AO73" s="420"/>
      <c r="AP73" s="420"/>
      <c r="AQ73" s="420"/>
      <c r="AR73" s="420"/>
      <c r="AS73" s="420"/>
      <c r="AT73" s="420"/>
      <c r="AU73" s="420"/>
      <c r="AV73" s="420"/>
      <c r="AW73" s="420"/>
      <c r="AX73" s="420"/>
      <c r="AY73" s="420"/>
      <c r="AZ73" s="420"/>
      <c r="BA73" s="420"/>
      <c r="BB73" s="420"/>
      <c r="BC73" s="420"/>
      <c r="BD73" s="420"/>
      <c r="BE73" s="420"/>
      <c r="BF73" s="420"/>
      <c r="BG73" s="420"/>
      <c r="BH73" s="420"/>
      <c r="BI73" s="420"/>
      <c r="BJ73" s="420"/>
      <c r="BK73" s="420"/>
      <c r="BL73" s="420"/>
      <c r="BM73" s="420"/>
      <c r="BN73" s="420"/>
      <c r="BO73" s="420"/>
      <c r="BP73" s="420"/>
      <c r="BQ73" s="420"/>
      <c r="BR73" s="420"/>
      <c r="BS73" s="420"/>
      <c r="BT73" s="420"/>
      <c r="BU73" s="420"/>
      <c r="BV73" s="420"/>
      <c r="BW73" s="420"/>
      <c r="BX73" s="420"/>
      <c r="BY73" s="420"/>
      <c r="BZ73" s="420"/>
      <c r="CA73" s="420"/>
      <c r="CB73" s="420"/>
      <c r="CC73" s="420"/>
      <c r="CD73" s="420"/>
      <c r="CE73" s="420"/>
      <c r="CF73" s="420"/>
      <c r="CG73" s="420"/>
      <c r="CH73" s="420"/>
      <c r="CI73" s="420"/>
      <c r="CJ73" s="420"/>
      <c r="CK73" s="420"/>
      <c r="CL73" s="420"/>
      <c r="CM73" s="420"/>
      <c r="CN73" s="420"/>
      <c r="CO73" s="420"/>
      <c r="CP73" s="420"/>
      <c r="CQ73" s="420"/>
      <c r="CR73" s="420"/>
      <c r="CS73" s="420"/>
      <c r="CT73" s="420"/>
      <c r="CU73" s="420"/>
      <c r="CV73" s="420"/>
      <c r="CW73" s="420"/>
      <c r="CX73" s="420"/>
      <c r="CY73" s="420"/>
      <c r="CZ73" s="420"/>
      <c r="DA73" s="420"/>
      <c r="DB73" s="420"/>
      <c r="DC73" s="420"/>
      <c r="DD73" s="420"/>
      <c r="DE73" s="420"/>
      <c r="DF73" s="420"/>
      <c r="DG73" s="420"/>
      <c r="DH73" s="420"/>
      <c r="DI73" s="420"/>
      <c r="DJ73" s="420"/>
      <c r="DK73" s="420"/>
      <c r="DL73" s="420"/>
      <c r="DM73" s="420"/>
      <c r="DN73" s="420"/>
      <c r="DO73" s="420"/>
      <c r="DP73" s="420"/>
      <c r="DQ73" s="420"/>
      <c r="DR73" s="420"/>
      <c r="DS73" s="420"/>
      <c r="DT73" s="420"/>
      <c r="DU73" s="420"/>
      <c r="DV73" s="420"/>
      <c r="DW73" s="420"/>
      <c r="DX73" s="420"/>
      <c r="DY73" s="420"/>
      <c r="DZ73" s="420"/>
      <c r="EA73" s="420"/>
      <c r="EB73" s="420"/>
      <c r="EC73" s="420"/>
      <c r="ED73" s="420"/>
      <c r="EE73" s="420"/>
      <c r="EF73" s="420"/>
      <c r="EG73" s="420"/>
      <c r="EH73" s="420"/>
      <c r="EI73" s="420"/>
      <c r="EJ73" s="420"/>
      <c r="EK73" s="420"/>
      <c r="EL73" s="420"/>
      <c r="EM73" s="420"/>
      <c r="EN73" s="420"/>
      <c r="EO73" s="420"/>
      <c r="EP73" s="420"/>
      <c r="EQ73" s="420"/>
      <c r="ER73" s="420"/>
    </row>
    <row r="74" spans="1:148" s="391" customFormat="1" ht="23.25" customHeight="1" thickBot="1" x14ac:dyDescent="0.3">
      <c r="A74" s="211"/>
      <c r="B74" s="423" t="s">
        <v>179</v>
      </c>
      <c r="C74" s="424"/>
      <c r="D74" s="425"/>
      <c r="E74" s="426"/>
      <c r="F74" s="214">
        <f>F73</f>
        <v>58866900</v>
      </c>
      <c r="G74" s="216">
        <f t="shared" ref="G74:T74" si="139">G73</f>
        <v>0</v>
      </c>
      <c r="H74" s="216">
        <f t="shared" si="139"/>
        <v>0</v>
      </c>
      <c r="I74" s="216">
        <f t="shared" si="139"/>
        <v>0</v>
      </c>
      <c r="J74" s="217">
        <f t="shared" si="139"/>
        <v>58866900</v>
      </c>
      <c r="K74" s="294">
        <f t="shared" si="139"/>
        <v>11162312.439999999</v>
      </c>
      <c r="L74" s="296">
        <f t="shared" si="139"/>
        <v>0</v>
      </c>
      <c r="M74" s="296">
        <f t="shared" si="139"/>
        <v>0</v>
      </c>
      <c r="N74" s="296">
        <f t="shared" si="139"/>
        <v>0</v>
      </c>
      <c r="O74" s="297">
        <f t="shared" si="139"/>
        <v>11162312.439999999</v>
      </c>
      <c r="P74" s="294">
        <f t="shared" si="139"/>
        <v>8431825.1300000008</v>
      </c>
      <c r="Q74" s="296">
        <f t="shared" si="139"/>
        <v>0</v>
      </c>
      <c r="R74" s="296">
        <f t="shared" si="139"/>
        <v>0</v>
      </c>
      <c r="S74" s="296">
        <f t="shared" si="139"/>
        <v>0</v>
      </c>
      <c r="T74" s="427">
        <f t="shared" si="139"/>
        <v>8431825.1300000008</v>
      </c>
      <c r="U74" s="298">
        <f>P74/K74*100</f>
        <v>75.538336481110008</v>
      </c>
      <c r="V74" s="216">
        <v>0</v>
      </c>
      <c r="W74" s="216">
        <v>0</v>
      </c>
      <c r="X74" s="216">
        <v>0</v>
      </c>
      <c r="Y74" s="217">
        <f>T74/O74*100</f>
        <v>75.538336481110008</v>
      </c>
      <c r="Z74" s="214">
        <f t="shared" si="138"/>
        <v>14.323541973502937</v>
      </c>
      <c r="AA74" s="216">
        <v>0</v>
      </c>
      <c r="AB74" s="216">
        <v>0</v>
      </c>
      <c r="AC74" s="216">
        <v>0</v>
      </c>
      <c r="AD74" s="293">
        <f t="shared" si="135"/>
        <v>14.323541973502937</v>
      </c>
      <c r="AE74" s="390"/>
      <c r="AF74" s="390"/>
      <c r="AG74" s="390"/>
      <c r="AH74" s="390"/>
      <c r="AI74" s="390"/>
      <c r="AJ74" s="390"/>
      <c r="AK74" s="390"/>
      <c r="AL74" s="390"/>
      <c r="AM74" s="390"/>
      <c r="AN74" s="390"/>
      <c r="AO74" s="390"/>
      <c r="AP74" s="390"/>
      <c r="AQ74" s="390"/>
      <c r="AR74" s="390"/>
      <c r="AS74" s="390"/>
      <c r="AT74" s="390"/>
      <c r="AU74" s="390"/>
      <c r="AV74" s="390"/>
      <c r="AW74" s="390"/>
      <c r="AX74" s="390"/>
      <c r="AY74" s="390"/>
      <c r="AZ74" s="390"/>
      <c r="BA74" s="390"/>
      <c r="BB74" s="390"/>
      <c r="BC74" s="390"/>
      <c r="BD74" s="390"/>
      <c r="BE74" s="390"/>
      <c r="BF74" s="390"/>
      <c r="BG74" s="390"/>
      <c r="BH74" s="390"/>
      <c r="BI74" s="390"/>
      <c r="BJ74" s="390"/>
      <c r="BK74" s="390"/>
      <c r="BL74" s="390"/>
      <c r="BM74" s="390"/>
      <c r="BN74" s="390"/>
      <c r="BO74" s="390"/>
      <c r="BP74" s="390"/>
      <c r="BQ74" s="390"/>
      <c r="BR74" s="390"/>
      <c r="BS74" s="390"/>
      <c r="BT74" s="390"/>
      <c r="BU74" s="390"/>
      <c r="BV74" s="390"/>
      <c r="BW74" s="390"/>
      <c r="BX74" s="390"/>
      <c r="BY74" s="390"/>
      <c r="BZ74" s="390"/>
      <c r="CA74" s="390"/>
      <c r="CB74" s="390"/>
      <c r="CC74" s="390"/>
      <c r="CD74" s="390"/>
      <c r="CE74" s="390"/>
      <c r="CF74" s="390"/>
      <c r="CG74" s="390"/>
      <c r="CH74" s="390"/>
      <c r="CI74" s="390"/>
      <c r="CJ74" s="390"/>
      <c r="CK74" s="390"/>
      <c r="CL74" s="390"/>
      <c r="CM74" s="390"/>
      <c r="CN74" s="390"/>
      <c r="CO74" s="390"/>
      <c r="CP74" s="390"/>
      <c r="CQ74" s="390"/>
      <c r="CR74" s="390"/>
      <c r="CS74" s="390"/>
      <c r="CT74" s="390"/>
      <c r="CU74" s="390"/>
      <c r="CV74" s="390"/>
      <c r="CW74" s="390"/>
      <c r="CX74" s="390"/>
      <c r="CY74" s="390"/>
      <c r="CZ74" s="390"/>
      <c r="DA74" s="390"/>
      <c r="DB74" s="390"/>
      <c r="DC74" s="390"/>
      <c r="DD74" s="390"/>
      <c r="DE74" s="390"/>
      <c r="DF74" s="390"/>
      <c r="DG74" s="390"/>
      <c r="DH74" s="390"/>
      <c r="DI74" s="390"/>
      <c r="DJ74" s="390"/>
      <c r="DK74" s="390"/>
      <c r="DL74" s="390"/>
      <c r="DM74" s="390"/>
      <c r="DN74" s="390"/>
      <c r="DO74" s="390"/>
      <c r="DP74" s="390"/>
      <c r="DQ74" s="390"/>
      <c r="DR74" s="390"/>
      <c r="DS74" s="390"/>
      <c r="DT74" s="390"/>
      <c r="DU74" s="390"/>
      <c r="DV74" s="390"/>
      <c r="DW74" s="390"/>
      <c r="DX74" s="390"/>
      <c r="DY74" s="390"/>
      <c r="DZ74" s="390"/>
      <c r="EA74" s="390"/>
      <c r="EB74" s="390"/>
      <c r="EC74" s="390"/>
      <c r="ED74" s="390"/>
      <c r="EE74" s="390"/>
      <c r="EF74" s="390"/>
      <c r="EG74" s="390"/>
      <c r="EH74" s="390"/>
      <c r="EI74" s="390"/>
      <c r="EJ74" s="390"/>
      <c r="EK74" s="390"/>
      <c r="EL74" s="390"/>
      <c r="EM74" s="390"/>
      <c r="EN74" s="390"/>
      <c r="EO74" s="390"/>
      <c r="EP74" s="390"/>
      <c r="EQ74" s="390"/>
      <c r="ER74" s="390"/>
    </row>
    <row r="75" spans="1:148" s="433" customFormat="1" ht="69" customHeight="1" x14ac:dyDescent="0.25">
      <c r="A75" s="286" t="s">
        <v>180</v>
      </c>
      <c r="B75" s="428" t="s">
        <v>181</v>
      </c>
      <c r="C75" s="429"/>
      <c r="D75" s="430" t="s">
        <v>125</v>
      </c>
      <c r="E75" s="431" t="s">
        <v>115</v>
      </c>
      <c r="F75" s="113">
        <f>F76</f>
        <v>68637400</v>
      </c>
      <c r="G75" s="115">
        <f t="shared" ref="G75:J75" si="140">G76</f>
        <v>0</v>
      </c>
      <c r="H75" s="115">
        <f t="shared" si="140"/>
        <v>0</v>
      </c>
      <c r="I75" s="115">
        <f t="shared" si="140"/>
        <v>0</v>
      </c>
      <c r="J75" s="116">
        <f t="shared" si="140"/>
        <v>68637400</v>
      </c>
      <c r="K75" s="113">
        <f>K76</f>
        <v>17372000</v>
      </c>
      <c r="L75" s="115">
        <f t="shared" ref="L75" si="141">L76</f>
        <v>0</v>
      </c>
      <c r="M75" s="115">
        <f t="shared" ref="M75" si="142">M76</f>
        <v>0</v>
      </c>
      <c r="N75" s="115">
        <f t="shared" ref="N75" si="143">N76</f>
        <v>0</v>
      </c>
      <c r="O75" s="116">
        <f t="shared" ref="O75" si="144">O76</f>
        <v>17372000</v>
      </c>
      <c r="P75" s="113">
        <f>P76</f>
        <v>9676875.8900000006</v>
      </c>
      <c r="Q75" s="115">
        <f t="shared" ref="Q75" si="145">Q76</f>
        <v>0</v>
      </c>
      <c r="R75" s="115">
        <f t="shared" ref="R75" si="146">R76</f>
        <v>0</v>
      </c>
      <c r="S75" s="115">
        <f t="shared" ref="S75" si="147">S76</f>
        <v>0</v>
      </c>
      <c r="T75" s="116">
        <f t="shared" ref="T75" si="148">T76</f>
        <v>9676875.8900000006</v>
      </c>
      <c r="U75" s="113">
        <f>P75/K75*100</f>
        <v>55.703867660603265</v>
      </c>
      <c r="V75" s="115">
        <v>0</v>
      </c>
      <c r="W75" s="115">
        <v>0</v>
      </c>
      <c r="X75" s="115">
        <v>0</v>
      </c>
      <c r="Y75" s="116">
        <f>T75/O75*100</f>
        <v>55.703867660603265</v>
      </c>
      <c r="Z75" s="113">
        <f t="shared" si="138"/>
        <v>14.098546696116113</v>
      </c>
      <c r="AA75" s="115">
        <v>0</v>
      </c>
      <c r="AB75" s="115">
        <v>0</v>
      </c>
      <c r="AC75" s="115">
        <v>0</v>
      </c>
      <c r="AD75" s="116">
        <f t="shared" si="135"/>
        <v>14.098546696116113</v>
      </c>
      <c r="AE75" s="432"/>
      <c r="AF75" s="432"/>
      <c r="AG75" s="432"/>
      <c r="AH75" s="432"/>
      <c r="AI75" s="432"/>
      <c r="AJ75" s="432"/>
      <c r="AK75" s="432"/>
      <c r="AL75" s="432"/>
      <c r="AM75" s="432"/>
      <c r="AN75" s="432"/>
      <c r="AO75" s="432"/>
      <c r="AP75" s="432"/>
      <c r="AQ75" s="432"/>
      <c r="AR75" s="432"/>
      <c r="AS75" s="432"/>
      <c r="AT75" s="432"/>
      <c r="AU75" s="432"/>
      <c r="AV75" s="432"/>
      <c r="AW75" s="432"/>
      <c r="AX75" s="432"/>
      <c r="AY75" s="432"/>
      <c r="AZ75" s="432"/>
      <c r="BA75" s="432"/>
      <c r="BB75" s="432"/>
      <c r="BC75" s="432"/>
      <c r="BD75" s="432"/>
      <c r="BE75" s="432"/>
      <c r="BF75" s="432"/>
      <c r="BG75" s="432"/>
      <c r="BH75" s="432"/>
      <c r="BI75" s="432"/>
      <c r="BJ75" s="432"/>
      <c r="BK75" s="432"/>
      <c r="BL75" s="432"/>
      <c r="BM75" s="432"/>
      <c r="BN75" s="432"/>
      <c r="BO75" s="432"/>
      <c r="BP75" s="432"/>
      <c r="BQ75" s="432"/>
      <c r="BR75" s="432"/>
      <c r="BS75" s="432"/>
      <c r="BT75" s="432"/>
      <c r="BU75" s="432"/>
      <c r="BV75" s="432"/>
      <c r="BW75" s="432"/>
      <c r="BX75" s="432"/>
      <c r="BY75" s="432"/>
      <c r="BZ75" s="432"/>
      <c r="CA75" s="432"/>
      <c r="CB75" s="432"/>
      <c r="CC75" s="432"/>
      <c r="CD75" s="432"/>
      <c r="CE75" s="432"/>
      <c r="CF75" s="432"/>
      <c r="CG75" s="432"/>
      <c r="CH75" s="432"/>
      <c r="CI75" s="432"/>
      <c r="CJ75" s="432"/>
      <c r="CK75" s="432"/>
      <c r="CL75" s="432"/>
      <c r="CM75" s="432"/>
      <c r="CN75" s="432"/>
      <c r="CO75" s="432"/>
      <c r="CP75" s="432"/>
      <c r="CQ75" s="432"/>
      <c r="CR75" s="432"/>
      <c r="CS75" s="432"/>
      <c r="CT75" s="432"/>
      <c r="CU75" s="432"/>
      <c r="CV75" s="432"/>
      <c r="CW75" s="432"/>
      <c r="CX75" s="432"/>
      <c r="CY75" s="432"/>
      <c r="CZ75" s="432"/>
      <c r="DA75" s="432"/>
      <c r="DB75" s="432"/>
      <c r="DC75" s="432"/>
      <c r="DD75" s="432"/>
      <c r="DE75" s="432"/>
      <c r="DF75" s="432"/>
      <c r="DG75" s="432"/>
      <c r="DH75" s="432"/>
      <c r="DI75" s="432"/>
      <c r="DJ75" s="432"/>
      <c r="DK75" s="432"/>
      <c r="DL75" s="432"/>
      <c r="DM75" s="432"/>
      <c r="DN75" s="432"/>
      <c r="DO75" s="432"/>
      <c r="DP75" s="432"/>
      <c r="DQ75" s="432"/>
      <c r="DR75" s="432"/>
      <c r="DS75" s="432"/>
      <c r="DT75" s="432"/>
      <c r="DU75" s="432"/>
      <c r="DV75" s="432"/>
      <c r="DW75" s="432"/>
      <c r="DX75" s="432"/>
      <c r="DY75" s="432"/>
      <c r="DZ75" s="432"/>
      <c r="EA75" s="432"/>
      <c r="EB75" s="432"/>
      <c r="EC75" s="432"/>
      <c r="ED75" s="432"/>
      <c r="EE75" s="432"/>
      <c r="EF75" s="432"/>
      <c r="EG75" s="432"/>
      <c r="EH75" s="432"/>
      <c r="EI75" s="432"/>
      <c r="EJ75" s="432"/>
      <c r="EK75" s="432"/>
      <c r="EL75" s="432"/>
      <c r="EM75" s="432"/>
      <c r="EN75" s="432"/>
      <c r="EO75" s="432"/>
      <c r="EP75" s="432"/>
      <c r="EQ75" s="432"/>
      <c r="ER75" s="432"/>
    </row>
    <row r="76" spans="1:148" s="422" customFormat="1" ht="34.5" customHeight="1" x14ac:dyDescent="0.25">
      <c r="A76" s="288"/>
      <c r="B76" s="497" t="s">
        <v>18</v>
      </c>
      <c r="C76" s="434" t="s">
        <v>198</v>
      </c>
      <c r="D76" s="247" t="s">
        <v>83</v>
      </c>
      <c r="E76" s="248"/>
      <c r="F76" s="238">
        <f t="shared" ref="F76" si="149">SUM(G76:J76)</f>
        <v>68637400</v>
      </c>
      <c r="G76" s="239">
        <v>0</v>
      </c>
      <c r="H76" s="239">
        <v>0</v>
      </c>
      <c r="I76" s="239">
        <v>0</v>
      </c>
      <c r="J76" s="237">
        <v>68637400</v>
      </c>
      <c r="K76" s="238">
        <f>L76+M76+N76+O76</f>
        <v>17372000</v>
      </c>
      <c r="L76" s="239">
        <v>0</v>
      </c>
      <c r="M76" s="239">
        <v>0</v>
      </c>
      <c r="N76" s="239">
        <v>0</v>
      </c>
      <c r="O76" s="237">
        <v>17372000</v>
      </c>
      <c r="P76" s="238">
        <f t="shared" ref="P76" si="150">SUM(Q76:T76)</f>
        <v>9676875.8900000006</v>
      </c>
      <c r="Q76" s="499">
        <v>0</v>
      </c>
      <c r="R76" s="499">
        <v>0</v>
      </c>
      <c r="S76" s="499">
        <v>0</v>
      </c>
      <c r="T76" s="237">
        <v>9676875.8900000006</v>
      </c>
      <c r="U76" s="238">
        <f>P76/K76*100</f>
        <v>55.703867660603265</v>
      </c>
      <c r="V76" s="239">
        <v>0</v>
      </c>
      <c r="W76" s="239">
        <v>0</v>
      </c>
      <c r="X76" s="239">
        <v>0</v>
      </c>
      <c r="Y76" s="237">
        <f>T76/O76*100</f>
        <v>55.703867660603265</v>
      </c>
      <c r="Z76" s="238">
        <f t="shared" si="138"/>
        <v>14.098546696116113</v>
      </c>
      <c r="AA76" s="239">
        <v>0</v>
      </c>
      <c r="AB76" s="239">
        <v>0</v>
      </c>
      <c r="AC76" s="239">
        <v>0</v>
      </c>
      <c r="AD76" s="237">
        <f t="shared" si="135"/>
        <v>14.098546696116113</v>
      </c>
      <c r="AE76" s="420"/>
      <c r="AF76" s="420"/>
      <c r="AG76" s="421"/>
      <c r="AH76" s="420"/>
      <c r="AI76" s="420"/>
      <c r="AJ76" s="420"/>
      <c r="AK76" s="420"/>
      <c r="AL76" s="420"/>
      <c r="AM76" s="420"/>
      <c r="AN76" s="420"/>
      <c r="AO76" s="420"/>
      <c r="AP76" s="420"/>
      <c r="AQ76" s="420"/>
      <c r="AR76" s="420"/>
      <c r="AS76" s="420"/>
      <c r="AT76" s="420"/>
      <c r="AU76" s="420"/>
      <c r="AV76" s="420"/>
      <c r="AW76" s="420"/>
      <c r="AX76" s="420"/>
      <c r="AY76" s="420"/>
      <c r="AZ76" s="420"/>
      <c r="BA76" s="420"/>
      <c r="BB76" s="420"/>
      <c r="BC76" s="420"/>
      <c r="BD76" s="420"/>
      <c r="BE76" s="420"/>
      <c r="BF76" s="420"/>
      <c r="BG76" s="420"/>
      <c r="BH76" s="420"/>
      <c r="BI76" s="420"/>
      <c r="BJ76" s="420"/>
      <c r="BK76" s="420"/>
      <c r="BL76" s="420"/>
      <c r="BM76" s="420"/>
      <c r="BN76" s="420"/>
      <c r="BO76" s="420"/>
      <c r="BP76" s="420"/>
      <c r="BQ76" s="420"/>
      <c r="BR76" s="420"/>
      <c r="BS76" s="420"/>
      <c r="BT76" s="420"/>
      <c r="BU76" s="420"/>
      <c r="BV76" s="420"/>
      <c r="BW76" s="420"/>
      <c r="BX76" s="420"/>
      <c r="BY76" s="420"/>
      <c r="BZ76" s="420"/>
      <c r="CA76" s="420"/>
      <c r="CB76" s="420"/>
      <c r="CC76" s="420"/>
      <c r="CD76" s="420"/>
      <c r="CE76" s="420"/>
      <c r="CF76" s="420"/>
      <c r="CG76" s="420"/>
      <c r="CH76" s="420"/>
      <c r="CI76" s="420"/>
      <c r="CJ76" s="420"/>
      <c r="CK76" s="420"/>
      <c r="CL76" s="420"/>
      <c r="CM76" s="420"/>
      <c r="CN76" s="420"/>
      <c r="CO76" s="420"/>
      <c r="CP76" s="420"/>
      <c r="CQ76" s="420"/>
      <c r="CR76" s="420"/>
      <c r="CS76" s="420"/>
      <c r="CT76" s="420"/>
      <c r="CU76" s="420"/>
      <c r="CV76" s="420"/>
      <c r="CW76" s="420"/>
      <c r="CX76" s="420"/>
      <c r="CY76" s="420"/>
      <c r="CZ76" s="420"/>
      <c r="DA76" s="420"/>
      <c r="DB76" s="420"/>
      <c r="DC76" s="420"/>
      <c r="DD76" s="420"/>
      <c r="DE76" s="420"/>
      <c r="DF76" s="420"/>
      <c r="DG76" s="420"/>
      <c r="DH76" s="420"/>
      <c r="DI76" s="420"/>
      <c r="DJ76" s="420"/>
      <c r="DK76" s="420"/>
      <c r="DL76" s="420"/>
      <c r="DM76" s="420"/>
      <c r="DN76" s="420"/>
      <c r="DO76" s="420"/>
      <c r="DP76" s="420"/>
      <c r="DQ76" s="420"/>
      <c r="DR76" s="420"/>
      <c r="DS76" s="420"/>
      <c r="DT76" s="420"/>
      <c r="DU76" s="420"/>
      <c r="DV76" s="420"/>
      <c r="DW76" s="420"/>
      <c r="DX76" s="420"/>
      <c r="DY76" s="420"/>
      <c r="DZ76" s="420"/>
      <c r="EA76" s="420"/>
      <c r="EB76" s="420"/>
      <c r="EC76" s="420"/>
      <c r="ED76" s="420"/>
      <c r="EE76" s="420"/>
      <c r="EF76" s="420"/>
      <c r="EG76" s="420"/>
      <c r="EH76" s="420"/>
      <c r="EI76" s="420"/>
      <c r="EJ76" s="420"/>
      <c r="EK76" s="420"/>
      <c r="EL76" s="420"/>
      <c r="EM76" s="420"/>
      <c r="EN76" s="420"/>
      <c r="EO76" s="420"/>
      <c r="EP76" s="420"/>
      <c r="EQ76" s="420"/>
      <c r="ER76" s="420"/>
    </row>
    <row r="77" spans="1:148" s="422" customFormat="1" ht="19.5" customHeight="1" thickBot="1" x14ac:dyDescent="0.3">
      <c r="A77" s="365"/>
      <c r="B77" s="498"/>
      <c r="C77" s="336"/>
      <c r="D77" s="255" t="s">
        <v>116</v>
      </c>
      <c r="E77" s="233"/>
      <c r="F77" s="204">
        <v>0</v>
      </c>
      <c r="G77" s="157">
        <v>0</v>
      </c>
      <c r="H77" s="157">
        <v>0</v>
      </c>
      <c r="I77" s="157">
        <v>0</v>
      </c>
      <c r="J77" s="160">
        <v>0</v>
      </c>
      <c r="K77" s="204">
        <v>0</v>
      </c>
      <c r="L77" s="157">
        <v>0</v>
      </c>
      <c r="M77" s="157">
        <v>0</v>
      </c>
      <c r="N77" s="157">
        <v>0</v>
      </c>
      <c r="O77" s="160">
        <v>0</v>
      </c>
      <c r="P77" s="204">
        <v>0</v>
      </c>
      <c r="Q77" s="157">
        <v>0</v>
      </c>
      <c r="R77" s="157">
        <v>0</v>
      </c>
      <c r="S77" s="157">
        <v>0</v>
      </c>
      <c r="T77" s="160">
        <v>0</v>
      </c>
      <c r="U77" s="204">
        <v>0</v>
      </c>
      <c r="V77" s="157">
        <v>0</v>
      </c>
      <c r="W77" s="157">
        <v>0</v>
      </c>
      <c r="X77" s="157">
        <v>0</v>
      </c>
      <c r="Y77" s="160">
        <v>0</v>
      </c>
      <c r="Z77" s="204">
        <v>0</v>
      </c>
      <c r="AA77" s="157">
        <v>0</v>
      </c>
      <c r="AB77" s="157">
        <v>0</v>
      </c>
      <c r="AC77" s="157">
        <v>0</v>
      </c>
      <c r="AD77" s="160">
        <v>0</v>
      </c>
      <c r="AE77" s="420"/>
      <c r="AF77" s="420"/>
      <c r="AG77" s="421"/>
      <c r="AH77" s="420"/>
      <c r="AI77" s="420"/>
      <c r="AJ77" s="420"/>
      <c r="AK77" s="420"/>
      <c r="AL77" s="420"/>
      <c r="AM77" s="420"/>
      <c r="AN77" s="420"/>
      <c r="AO77" s="420"/>
      <c r="AP77" s="420"/>
      <c r="AQ77" s="420"/>
      <c r="AR77" s="420"/>
      <c r="AS77" s="420"/>
      <c r="AT77" s="420"/>
      <c r="AU77" s="420"/>
      <c r="AV77" s="420"/>
      <c r="AW77" s="420"/>
      <c r="AX77" s="420"/>
      <c r="AY77" s="420"/>
      <c r="AZ77" s="420"/>
      <c r="BA77" s="420"/>
      <c r="BB77" s="420"/>
      <c r="BC77" s="420"/>
      <c r="BD77" s="420"/>
      <c r="BE77" s="420"/>
      <c r="BF77" s="420"/>
      <c r="BG77" s="420"/>
      <c r="BH77" s="420"/>
      <c r="BI77" s="420"/>
      <c r="BJ77" s="420"/>
      <c r="BK77" s="420"/>
      <c r="BL77" s="420"/>
      <c r="BM77" s="420"/>
      <c r="BN77" s="420"/>
      <c r="BO77" s="420"/>
      <c r="BP77" s="420"/>
      <c r="BQ77" s="420"/>
      <c r="BR77" s="420"/>
      <c r="BS77" s="420"/>
      <c r="BT77" s="420"/>
      <c r="BU77" s="420"/>
      <c r="BV77" s="420"/>
      <c r="BW77" s="420"/>
      <c r="BX77" s="420"/>
      <c r="BY77" s="420"/>
      <c r="BZ77" s="420"/>
      <c r="CA77" s="420"/>
      <c r="CB77" s="420"/>
      <c r="CC77" s="420"/>
      <c r="CD77" s="420"/>
      <c r="CE77" s="420"/>
      <c r="CF77" s="420"/>
      <c r="CG77" s="420"/>
      <c r="CH77" s="420"/>
      <c r="CI77" s="420"/>
      <c r="CJ77" s="420"/>
      <c r="CK77" s="420"/>
      <c r="CL77" s="420"/>
      <c r="CM77" s="420"/>
      <c r="CN77" s="420"/>
      <c r="CO77" s="420"/>
      <c r="CP77" s="420"/>
      <c r="CQ77" s="420"/>
      <c r="CR77" s="420"/>
      <c r="CS77" s="420"/>
      <c r="CT77" s="420"/>
      <c r="CU77" s="420"/>
      <c r="CV77" s="420"/>
      <c r="CW77" s="420"/>
      <c r="CX77" s="420"/>
      <c r="CY77" s="420"/>
      <c r="CZ77" s="420"/>
      <c r="DA77" s="420"/>
      <c r="DB77" s="420"/>
      <c r="DC77" s="420"/>
      <c r="DD77" s="420"/>
      <c r="DE77" s="420"/>
      <c r="DF77" s="420"/>
      <c r="DG77" s="420"/>
      <c r="DH77" s="420"/>
      <c r="DI77" s="420"/>
      <c r="DJ77" s="420"/>
      <c r="DK77" s="420"/>
      <c r="DL77" s="420"/>
      <c r="DM77" s="420"/>
      <c r="DN77" s="420"/>
      <c r="DO77" s="420"/>
      <c r="DP77" s="420"/>
      <c r="DQ77" s="420"/>
      <c r="DR77" s="420"/>
      <c r="DS77" s="420"/>
      <c r="DT77" s="420"/>
      <c r="DU77" s="420"/>
      <c r="DV77" s="420"/>
      <c r="DW77" s="420"/>
      <c r="DX77" s="420"/>
      <c r="DY77" s="420"/>
      <c r="DZ77" s="420"/>
      <c r="EA77" s="420"/>
      <c r="EB77" s="420"/>
      <c r="EC77" s="420"/>
      <c r="ED77" s="420"/>
      <c r="EE77" s="420"/>
      <c r="EF77" s="420"/>
      <c r="EG77" s="420"/>
      <c r="EH77" s="420"/>
      <c r="EI77" s="420"/>
      <c r="EJ77" s="420"/>
      <c r="EK77" s="420"/>
      <c r="EL77" s="420"/>
      <c r="EM77" s="420"/>
      <c r="EN77" s="420"/>
      <c r="EO77" s="420"/>
      <c r="EP77" s="420"/>
      <c r="EQ77" s="420"/>
      <c r="ER77" s="420"/>
    </row>
    <row r="78" spans="1:148" s="433" customFormat="1" ht="29.25" customHeight="1" thickBot="1" x14ac:dyDescent="0.3">
      <c r="A78" s="399"/>
      <c r="B78" s="400" t="s">
        <v>182</v>
      </c>
      <c r="C78" s="400"/>
      <c r="D78" s="401"/>
      <c r="E78" s="435"/>
      <c r="F78" s="294">
        <f>F75</f>
        <v>68637400</v>
      </c>
      <c r="G78" s="296">
        <f t="shared" ref="G78:T78" si="151">G75</f>
        <v>0</v>
      </c>
      <c r="H78" s="296">
        <f t="shared" si="151"/>
        <v>0</v>
      </c>
      <c r="I78" s="296">
        <f t="shared" si="151"/>
        <v>0</v>
      </c>
      <c r="J78" s="427">
        <f t="shared" si="151"/>
        <v>68637400</v>
      </c>
      <c r="K78" s="294">
        <f>K75</f>
        <v>17372000</v>
      </c>
      <c r="L78" s="296">
        <f t="shared" si="151"/>
        <v>0</v>
      </c>
      <c r="M78" s="296">
        <f t="shared" si="151"/>
        <v>0</v>
      </c>
      <c r="N78" s="296">
        <f t="shared" si="151"/>
        <v>0</v>
      </c>
      <c r="O78" s="427">
        <f t="shared" si="151"/>
        <v>17372000</v>
      </c>
      <c r="P78" s="294">
        <f>P75</f>
        <v>9676875.8900000006</v>
      </c>
      <c r="Q78" s="296">
        <f t="shared" si="151"/>
        <v>0</v>
      </c>
      <c r="R78" s="296">
        <f t="shared" si="151"/>
        <v>0</v>
      </c>
      <c r="S78" s="296">
        <f t="shared" si="151"/>
        <v>0</v>
      </c>
      <c r="T78" s="427">
        <f t="shared" si="151"/>
        <v>9676875.8900000006</v>
      </c>
      <c r="U78" s="298">
        <f>P78/K78*100</f>
        <v>55.703867660603265</v>
      </c>
      <c r="V78" s="216">
        <v>0</v>
      </c>
      <c r="W78" s="216">
        <v>0</v>
      </c>
      <c r="X78" s="216">
        <v>0</v>
      </c>
      <c r="Y78" s="217">
        <f>T78/O78*100</f>
        <v>55.703867660603265</v>
      </c>
      <c r="Z78" s="294">
        <f>P78/F78*100</f>
        <v>14.098546696116113</v>
      </c>
      <c r="AA78" s="296">
        <v>0</v>
      </c>
      <c r="AB78" s="296">
        <v>0</v>
      </c>
      <c r="AC78" s="296">
        <v>0</v>
      </c>
      <c r="AD78" s="427">
        <f>T78/J78*100</f>
        <v>14.098546696116113</v>
      </c>
      <c r="AE78" s="432"/>
      <c r="AF78" s="432"/>
      <c r="AG78" s="432"/>
      <c r="AH78" s="432"/>
      <c r="AI78" s="432"/>
      <c r="AJ78" s="432"/>
      <c r="AK78" s="432"/>
      <c r="AL78" s="432"/>
      <c r="AM78" s="432"/>
      <c r="AN78" s="432"/>
      <c r="AO78" s="432"/>
      <c r="AP78" s="432"/>
      <c r="AQ78" s="432"/>
      <c r="AR78" s="432"/>
      <c r="AS78" s="432"/>
      <c r="AT78" s="432"/>
      <c r="AU78" s="432"/>
      <c r="AV78" s="432"/>
      <c r="AW78" s="432"/>
      <c r="AX78" s="432"/>
      <c r="AY78" s="432"/>
      <c r="AZ78" s="432"/>
      <c r="BA78" s="432"/>
      <c r="BB78" s="432"/>
      <c r="BC78" s="432"/>
      <c r="BD78" s="432"/>
      <c r="BE78" s="432"/>
      <c r="BF78" s="432"/>
      <c r="BG78" s="432"/>
      <c r="BH78" s="432"/>
      <c r="BI78" s="432"/>
      <c r="BJ78" s="432"/>
      <c r="BK78" s="432"/>
      <c r="BL78" s="432"/>
      <c r="BM78" s="432"/>
      <c r="BN78" s="432"/>
      <c r="BO78" s="432"/>
      <c r="BP78" s="432"/>
      <c r="BQ78" s="432"/>
      <c r="BR78" s="432"/>
      <c r="BS78" s="432"/>
      <c r="BT78" s="432"/>
      <c r="BU78" s="432"/>
      <c r="BV78" s="432"/>
      <c r="BW78" s="432"/>
      <c r="BX78" s="432"/>
      <c r="BY78" s="432"/>
      <c r="BZ78" s="432"/>
      <c r="CA78" s="432"/>
      <c r="CB78" s="432"/>
      <c r="CC78" s="432"/>
      <c r="CD78" s="432"/>
      <c r="CE78" s="432"/>
      <c r="CF78" s="432"/>
      <c r="CG78" s="432"/>
      <c r="CH78" s="432"/>
      <c r="CI78" s="432"/>
      <c r="CJ78" s="432"/>
      <c r="CK78" s="432"/>
      <c r="CL78" s="432"/>
      <c r="CM78" s="432"/>
      <c r="CN78" s="432"/>
      <c r="CO78" s="432"/>
      <c r="CP78" s="432"/>
      <c r="CQ78" s="432"/>
      <c r="CR78" s="432"/>
      <c r="CS78" s="432"/>
      <c r="CT78" s="432"/>
      <c r="CU78" s="432"/>
      <c r="CV78" s="432"/>
      <c r="CW78" s="432"/>
      <c r="CX78" s="432"/>
      <c r="CY78" s="432"/>
      <c r="CZ78" s="432"/>
      <c r="DA78" s="432"/>
      <c r="DB78" s="432"/>
      <c r="DC78" s="432"/>
      <c r="DD78" s="432"/>
      <c r="DE78" s="432"/>
      <c r="DF78" s="432"/>
      <c r="DG78" s="432"/>
      <c r="DH78" s="432"/>
      <c r="DI78" s="432"/>
      <c r="DJ78" s="432"/>
      <c r="DK78" s="432"/>
      <c r="DL78" s="432"/>
      <c r="DM78" s="432"/>
      <c r="DN78" s="432"/>
      <c r="DO78" s="432"/>
      <c r="DP78" s="432"/>
      <c r="DQ78" s="432"/>
      <c r="DR78" s="432"/>
      <c r="DS78" s="432"/>
      <c r="DT78" s="432"/>
      <c r="DU78" s="432"/>
      <c r="DV78" s="432"/>
      <c r="DW78" s="432"/>
      <c r="DX78" s="432"/>
      <c r="DY78" s="432"/>
      <c r="DZ78" s="432"/>
      <c r="EA78" s="432"/>
      <c r="EB78" s="432"/>
      <c r="EC78" s="432"/>
      <c r="ED78" s="432"/>
      <c r="EE78" s="432"/>
      <c r="EF78" s="432"/>
      <c r="EG78" s="432"/>
      <c r="EH78" s="432"/>
      <c r="EI78" s="432"/>
      <c r="EJ78" s="432"/>
      <c r="EK78" s="432"/>
      <c r="EL78" s="432"/>
      <c r="EM78" s="432"/>
      <c r="EN78" s="432"/>
      <c r="EO78" s="432"/>
      <c r="EP78" s="432"/>
      <c r="EQ78" s="432"/>
      <c r="ER78" s="432"/>
    </row>
    <row r="79" spans="1:148" s="98" customFormat="1" ht="21" customHeight="1" thickBot="1" x14ac:dyDescent="0.3">
      <c r="A79" s="341"/>
      <c r="B79" s="436" t="s">
        <v>183</v>
      </c>
      <c r="C79" s="342"/>
      <c r="D79" s="343"/>
      <c r="E79" s="166" t="s">
        <v>115</v>
      </c>
      <c r="F79" s="411">
        <f>F78+F74</f>
        <v>127504300</v>
      </c>
      <c r="G79" s="311">
        <f t="shared" ref="G79:T79" si="152">G78+G74</f>
        <v>0</v>
      </c>
      <c r="H79" s="311">
        <f t="shared" si="152"/>
        <v>0</v>
      </c>
      <c r="I79" s="311">
        <f t="shared" si="152"/>
        <v>0</v>
      </c>
      <c r="J79" s="413">
        <f t="shared" si="152"/>
        <v>127504300</v>
      </c>
      <c r="K79" s="411">
        <f t="shared" si="152"/>
        <v>28534312.439999998</v>
      </c>
      <c r="L79" s="311">
        <f t="shared" si="152"/>
        <v>0</v>
      </c>
      <c r="M79" s="311">
        <f t="shared" si="152"/>
        <v>0</v>
      </c>
      <c r="N79" s="311">
        <f t="shared" si="152"/>
        <v>0</v>
      </c>
      <c r="O79" s="413">
        <f t="shared" si="152"/>
        <v>28534312.439999998</v>
      </c>
      <c r="P79" s="411">
        <f t="shared" si="152"/>
        <v>18108701.020000003</v>
      </c>
      <c r="Q79" s="311">
        <f t="shared" si="152"/>
        <v>0</v>
      </c>
      <c r="R79" s="311">
        <f t="shared" si="152"/>
        <v>0</v>
      </c>
      <c r="S79" s="311">
        <f t="shared" si="152"/>
        <v>0</v>
      </c>
      <c r="T79" s="413">
        <f t="shared" si="152"/>
        <v>18108701.020000003</v>
      </c>
      <c r="U79" s="437">
        <f>P79/K79*100</f>
        <v>63.462895971570163</v>
      </c>
      <c r="V79" s="169">
        <v>0</v>
      </c>
      <c r="W79" s="169">
        <v>0</v>
      </c>
      <c r="X79" s="169">
        <v>0</v>
      </c>
      <c r="Y79" s="316">
        <f>T79/O79*100</f>
        <v>63.462895971570163</v>
      </c>
      <c r="Z79" s="411">
        <f>P79/F79*100</f>
        <v>14.202423777080462</v>
      </c>
      <c r="AA79" s="311">
        <v>0</v>
      </c>
      <c r="AB79" s="311">
        <v>0</v>
      </c>
      <c r="AC79" s="311">
        <v>0</v>
      </c>
      <c r="AD79" s="413">
        <f>T79/J79*100</f>
        <v>14.202423777080462</v>
      </c>
      <c r="AE79" s="96"/>
      <c r="AF79" s="96"/>
      <c r="AG79" s="63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  <c r="AT79" s="96"/>
      <c r="AU79" s="96"/>
      <c r="AV79" s="96"/>
      <c r="AW79" s="96"/>
      <c r="AX79" s="96"/>
      <c r="AY79" s="96"/>
      <c r="AZ79" s="96"/>
      <c r="BA79" s="96"/>
      <c r="BB79" s="96"/>
      <c r="BC79" s="96"/>
      <c r="BD79" s="96"/>
      <c r="BE79" s="96"/>
      <c r="BF79" s="96"/>
      <c r="BG79" s="96"/>
      <c r="BH79" s="96"/>
      <c r="BI79" s="96"/>
      <c r="BJ79" s="96"/>
      <c r="BK79" s="96"/>
      <c r="BL79" s="96"/>
      <c r="BM79" s="96"/>
      <c r="BN79" s="96"/>
      <c r="BO79" s="96"/>
      <c r="BP79" s="96"/>
      <c r="BQ79" s="96"/>
      <c r="BR79" s="96"/>
      <c r="BS79" s="96"/>
      <c r="BT79" s="96"/>
      <c r="BU79" s="96"/>
      <c r="BV79" s="96"/>
      <c r="BW79" s="96"/>
      <c r="BX79" s="96"/>
      <c r="BY79" s="96"/>
      <c r="BZ79" s="96"/>
      <c r="CA79" s="96"/>
      <c r="CB79" s="96"/>
      <c r="CC79" s="96"/>
      <c r="CD79" s="96"/>
      <c r="CE79" s="96"/>
      <c r="CF79" s="96"/>
      <c r="CG79" s="96"/>
      <c r="CH79" s="96"/>
      <c r="CI79" s="96"/>
      <c r="CJ79" s="96"/>
      <c r="CK79" s="96"/>
      <c r="CL79" s="96"/>
      <c r="CM79" s="96"/>
      <c r="CN79" s="96"/>
      <c r="CO79" s="96"/>
      <c r="CP79" s="96"/>
      <c r="CQ79" s="96"/>
      <c r="CR79" s="96"/>
      <c r="CS79" s="96"/>
      <c r="CT79" s="96"/>
      <c r="CU79" s="96"/>
      <c r="CV79" s="96"/>
      <c r="CW79" s="96"/>
      <c r="CX79" s="96"/>
      <c r="CY79" s="96"/>
      <c r="CZ79" s="96"/>
      <c r="DA79" s="96"/>
      <c r="DB79" s="96"/>
      <c r="DC79" s="96"/>
      <c r="DD79" s="96"/>
      <c r="DE79" s="96"/>
      <c r="DF79" s="96"/>
      <c r="DG79" s="96"/>
      <c r="DH79" s="96"/>
      <c r="DI79" s="96"/>
      <c r="DJ79" s="96"/>
      <c r="DK79" s="96"/>
      <c r="DL79" s="96"/>
      <c r="DM79" s="96"/>
      <c r="DN79" s="96"/>
      <c r="DO79" s="96"/>
      <c r="DP79" s="96"/>
      <c r="DQ79" s="96"/>
      <c r="DR79" s="96"/>
      <c r="DS79" s="96"/>
      <c r="DT79" s="96"/>
      <c r="DU79" s="96"/>
      <c r="DV79" s="96"/>
      <c r="DW79" s="96"/>
      <c r="DX79" s="96"/>
      <c r="DY79" s="96"/>
      <c r="DZ79" s="96"/>
      <c r="EA79" s="96"/>
      <c r="EB79" s="96"/>
      <c r="EC79" s="96"/>
      <c r="ED79" s="96"/>
      <c r="EE79" s="96"/>
      <c r="EF79" s="96"/>
      <c r="EG79" s="96"/>
      <c r="EH79" s="96"/>
      <c r="EI79" s="96"/>
      <c r="EJ79" s="96"/>
      <c r="EK79" s="96"/>
      <c r="EL79" s="96"/>
      <c r="EM79" s="96"/>
      <c r="EN79" s="96"/>
      <c r="EO79" s="96"/>
      <c r="EP79" s="96"/>
      <c r="EQ79" s="96"/>
      <c r="ER79" s="96"/>
    </row>
    <row r="80" spans="1:148" s="104" customFormat="1" ht="24" customHeight="1" thickBot="1" x14ac:dyDescent="0.3">
      <c r="A80" s="318" t="s">
        <v>184</v>
      </c>
      <c r="B80" s="319"/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20"/>
      <c r="AE80" s="102"/>
      <c r="AF80" s="102"/>
      <c r="AG80" s="108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102"/>
      <c r="AU80" s="102"/>
      <c r="AV80" s="102"/>
      <c r="AW80" s="102"/>
      <c r="AX80" s="102"/>
      <c r="AY80" s="102"/>
      <c r="AZ80" s="102"/>
      <c r="BA80" s="102"/>
      <c r="BB80" s="102"/>
      <c r="BC80" s="102"/>
      <c r="BD80" s="102"/>
      <c r="BE80" s="102"/>
      <c r="BF80" s="102"/>
      <c r="BG80" s="102"/>
      <c r="BH80" s="102"/>
      <c r="BI80" s="102"/>
      <c r="BJ80" s="102"/>
      <c r="BK80" s="102"/>
      <c r="BL80" s="102"/>
      <c r="BM80" s="102"/>
      <c r="BN80" s="102"/>
      <c r="BO80" s="102"/>
      <c r="BP80" s="102"/>
      <c r="BQ80" s="102"/>
      <c r="BR80" s="102"/>
      <c r="BS80" s="102"/>
      <c r="BT80" s="102"/>
      <c r="BU80" s="102"/>
      <c r="BV80" s="102"/>
      <c r="BW80" s="102"/>
      <c r="BX80" s="102"/>
      <c r="BY80" s="102"/>
      <c r="BZ80" s="102"/>
      <c r="CA80" s="102"/>
      <c r="CB80" s="102"/>
      <c r="CC80" s="102"/>
      <c r="CD80" s="102"/>
      <c r="CE80" s="102"/>
      <c r="CF80" s="102"/>
      <c r="CG80" s="102"/>
      <c r="CH80" s="102"/>
      <c r="CI80" s="102"/>
      <c r="CJ80" s="102"/>
      <c r="CK80" s="102"/>
      <c r="CL80" s="102"/>
      <c r="CM80" s="102"/>
      <c r="CN80" s="102"/>
      <c r="CO80" s="102"/>
      <c r="CP80" s="102"/>
      <c r="CQ80" s="102"/>
      <c r="CR80" s="102"/>
      <c r="CS80" s="102"/>
      <c r="CT80" s="102"/>
      <c r="CU80" s="102"/>
      <c r="CV80" s="102"/>
      <c r="CW80" s="102"/>
      <c r="CX80" s="102"/>
      <c r="CY80" s="102"/>
      <c r="CZ80" s="102"/>
      <c r="DA80" s="102"/>
      <c r="DB80" s="102"/>
      <c r="DC80" s="102"/>
      <c r="DD80" s="102"/>
      <c r="DE80" s="102"/>
      <c r="DF80" s="102"/>
      <c r="DG80" s="102"/>
      <c r="DH80" s="102"/>
      <c r="DI80" s="102"/>
      <c r="DJ80" s="102"/>
      <c r="DK80" s="102"/>
      <c r="DL80" s="102"/>
      <c r="DM80" s="102"/>
      <c r="DN80" s="102"/>
      <c r="DO80" s="102"/>
      <c r="DP80" s="102"/>
      <c r="DQ80" s="102"/>
      <c r="DR80" s="102"/>
      <c r="DS80" s="102"/>
      <c r="DT80" s="102"/>
      <c r="DU80" s="102"/>
      <c r="DV80" s="102"/>
      <c r="DW80" s="102"/>
      <c r="DX80" s="102"/>
      <c r="DY80" s="102"/>
      <c r="DZ80" s="102"/>
      <c r="EA80" s="102"/>
      <c r="EB80" s="102"/>
      <c r="EC80" s="102"/>
      <c r="ED80" s="102"/>
      <c r="EE80" s="102"/>
      <c r="EF80" s="102"/>
      <c r="EG80" s="102"/>
      <c r="EH80" s="102"/>
      <c r="EI80" s="102"/>
      <c r="EJ80" s="102"/>
      <c r="EK80" s="102"/>
      <c r="EL80" s="102"/>
      <c r="EM80" s="102"/>
      <c r="EN80" s="102"/>
      <c r="EO80" s="102"/>
      <c r="EP80" s="102"/>
      <c r="EQ80" s="102"/>
      <c r="ER80" s="102"/>
    </row>
    <row r="81" spans="1:148" s="439" customFormat="1" ht="66.75" customHeight="1" x14ac:dyDescent="0.25">
      <c r="A81" s="286" t="s">
        <v>185</v>
      </c>
      <c r="B81" s="109" t="s">
        <v>186</v>
      </c>
      <c r="C81" s="305"/>
      <c r="D81" s="271" t="s">
        <v>83</v>
      </c>
      <c r="E81" s="180" t="s">
        <v>115</v>
      </c>
      <c r="F81" s="227">
        <f>F82</f>
        <v>55000</v>
      </c>
      <c r="G81" s="228">
        <f t="shared" ref="G81:J81" si="153">G82</f>
        <v>0</v>
      </c>
      <c r="H81" s="228">
        <f t="shared" si="153"/>
        <v>0</v>
      </c>
      <c r="I81" s="228">
        <f t="shared" si="153"/>
        <v>0</v>
      </c>
      <c r="J81" s="326">
        <f t="shared" si="153"/>
        <v>55000</v>
      </c>
      <c r="K81" s="227">
        <f>K82</f>
        <v>30000</v>
      </c>
      <c r="L81" s="228">
        <f t="shared" ref="L81:O81" si="154">L82</f>
        <v>0</v>
      </c>
      <c r="M81" s="228">
        <f t="shared" si="154"/>
        <v>0</v>
      </c>
      <c r="N81" s="228">
        <f t="shared" si="154"/>
        <v>0</v>
      </c>
      <c r="O81" s="229">
        <f t="shared" si="154"/>
        <v>30000</v>
      </c>
      <c r="P81" s="328">
        <f>SUM(Q81:T81)</f>
        <v>0</v>
      </c>
      <c r="Q81" s="228">
        <v>0</v>
      </c>
      <c r="R81" s="228">
        <v>0</v>
      </c>
      <c r="S81" s="228">
        <v>0</v>
      </c>
      <c r="T81" s="244">
        <v>0</v>
      </c>
      <c r="U81" s="328">
        <v>0</v>
      </c>
      <c r="V81" s="228">
        <v>0</v>
      </c>
      <c r="W81" s="228">
        <v>0</v>
      </c>
      <c r="X81" s="228">
        <v>0</v>
      </c>
      <c r="Y81" s="329">
        <v>0</v>
      </c>
      <c r="Z81" s="327">
        <f>P81/F81*100</f>
        <v>0</v>
      </c>
      <c r="AA81" s="228">
        <v>0</v>
      </c>
      <c r="AB81" s="228">
        <v>0</v>
      </c>
      <c r="AC81" s="228">
        <v>0</v>
      </c>
      <c r="AD81" s="244">
        <f t="shared" ref="AD81" si="155">T81/J81*100</f>
        <v>0</v>
      </c>
      <c r="AE81" s="438"/>
      <c r="AF81" s="438"/>
      <c r="AG81" s="438"/>
      <c r="AH81" s="438"/>
      <c r="AI81" s="438"/>
      <c r="AJ81" s="438"/>
      <c r="AK81" s="438"/>
      <c r="AL81" s="438"/>
      <c r="AM81" s="438"/>
      <c r="AN81" s="438"/>
      <c r="AO81" s="438"/>
      <c r="AP81" s="438"/>
      <c r="AQ81" s="438"/>
      <c r="AR81" s="438"/>
      <c r="AS81" s="438"/>
      <c r="AT81" s="438"/>
      <c r="AU81" s="438"/>
      <c r="AV81" s="438"/>
      <c r="AW81" s="438"/>
      <c r="AX81" s="438"/>
      <c r="AY81" s="438"/>
      <c r="AZ81" s="438"/>
      <c r="BA81" s="438"/>
      <c r="BB81" s="438"/>
      <c r="BC81" s="438"/>
      <c r="BD81" s="438"/>
      <c r="BE81" s="438"/>
      <c r="BF81" s="438"/>
      <c r="BG81" s="438"/>
      <c r="BH81" s="438"/>
      <c r="BI81" s="438"/>
      <c r="BJ81" s="438"/>
      <c r="BK81" s="438"/>
      <c r="BL81" s="438"/>
      <c r="BM81" s="438"/>
      <c r="BN81" s="438"/>
      <c r="BO81" s="438"/>
      <c r="BP81" s="438"/>
      <c r="BQ81" s="438"/>
      <c r="BR81" s="438"/>
      <c r="BS81" s="438"/>
      <c r="BT81" s="438"/>
      <c r="BU81" s="438"/>
      <c r="BV81" s="438"/>
      <c r="BW81" s="438"/>
      <c r="BX81" s="438"/>
      <c r="BY81" s="438"/>
      <c r="BZ81" s="438"/>
      <c r="CA81" s="438"/>
      <c r="CB81" s="438"/>
      <c r="CC81" s="438"/>
      <c r="CD81" s="438"/>
      <c r="CE81" s="438"/>
      <c r="CF81" s="438"/>
      <c r="CG81" s="438"/>
      <c r="CH81" s="438"/>
      <c r="CI81" s="438"/>
      <c r="CJ81" s="438"/>
      <c r="CK81" s="438"/>
      <c r="CL81" s="438"/>
      <c r="CM81" s="438"/>
      <c r="CN81" s="438"/>
      <c r="CO81" s="438"/>
      <c r="CP81" s="438"/>
      <c r="CQ81" s="438"/>
      <c r="CR81" s="438"/>
      <c r="CS81" s="438"/>
      <c r="CT81" s="438"/>
      <c r="CU81" s="438"/>
      <c r="CV81" s="438"/>
      <c r="CW81" s="438"/>
      <c r="CX81" s="438"/>
      <c r="CY81" s="438"/>
      <c r="CZ81" s="438"/>
      <c r="DA81" s="438"/>
      <c r="DB81" s="438"/>
      <c r="DC81" s="438"/>
      <c r="DD81" s="438"/>
      <c r="DE81" s="438"/>
      <c r="DF81" s="438"/>
      <c r="DG81" s="438"/>
      <c r="DH81" s="438"/>
      <c r="DI81" s="438"/>
      <c r="DJ81" s="438"/>
      <c r="DK81" s="438"/>
      <c r="DL81" s="438"/>
      <c r="DM81" s="438"/>
      <c r="DN81" s="438"/>
      <c r="DO81" s="438"/>
      <c r="DP81" s="438"/>
      <c r="DQ81" s="438"/>
      <c r="DR81" s="438"/>
      <c r="DS81" s="438"/>
      <c r="DT81" s="438"/>
      <c r="DU81" s="438"/>
      <c r="DV81" s="438"/>
      <c r="DW81" s="438"/>
      <c r="DX81" s="438"/>
      <c r="DY81" s="438"/>
      <c r="DZ81" s="438"/>
      <c r="EA81" s="438"/>
      <c r="EB81" s="438"/>
      <c r="EC81" s="438"/>
      <c r="ED81" s="438"/>
      <c r="EE81" s="438"/>
      <c r="EF81" s="438"/>
      <c r="EG81" s="438"/>
      <c r="EH81" s="438"/>
      <c r="EI81" s="438"/>
      <c r="EJ81" s="438"/>
      <c r="EK81" s="438"/>
      <c r="EL81" s="438"/>
      <c r="EM81" s="438"/>
      <c r="EN81" s="438"/>
      <c r="EO81" s="438"/>
      <c r="EP81" s="438"/>
      <c r="EQ81" s="438"/>
      <c r="ER81" s="438"/>
    </row>
    <row r="82" spans="1:148" s="422" customFormat="1" ht="30" customHeight="1" thickBot="1" x14ac:dyDescent="0.3">
      <c r="A82" s="365"/>
      <c r="B82" s="151" t="s">
        <v>48</v>
      </c>
      <c r="C82" s="441" t="s">
        <v>199</v>
      </c>
      <c r="D82" s="280"/>
      <c r="E82" s="203" t="s">
        <v>24</v>
      </c>
      <c r="F82" s="159">
        <f>SUM(G82:J82)</f>
        <v>55000</v>
      </c>
      <c r="G82" s="208">
        <v>0</v>
      </c>
      <c r="H82" s="208">
        <v>0</v>
      </c>
      <c r="I82" s="208">
        <v>0</v>
      </c>
      <c r="J82" s="442">
        <v>55000</v>
      </c>
      <c r="K82" s="159">
        <f>L82+M82+N82+O82</f>
        <v>30000</v>
      </c>
      <c r="L82" s="157">
        <v>0</v>
      </c>
      <c r="M82" s="157">
        <v>0</v>
      </c>
      <c r="N82" s="157">
        <v>0</v>
      </c>
      <c r="O82" s="255">
        <v>30000</v>
      </c>
      <c r="P82" s="259">
        <f>SUM(Q82:T82)</f>
        <v>0</v>
      </c>
      <c r="Q82" s="260">
        <v>0</v>
      </c>
      <c r="R82" s="260">
        <v>0</v>
      </c>
      <c r="S82" s="260">
        <v>0</v>
      </c>
      <c r="T82" s="443">
        <v>0</v>
      </c>
      <c r="U82" s="340">
        <v>0</v>
      </c>
      <c r="V82" s="157">
        <v>0</v>
      </c>
      <c r="W82" s="157">
        <v>0</v>
      </c>
      <c r="X82" s="157">
        <v>0</v>
      </c>
      <c r="Y82" s="205">
        <v>0</v>
      </c>
      <c r="Z82" s="204">
        <f>P82/F82*100</f>
        <v>0</v>
      </c>
      <c r="AA82" s="157">
        <v>0</v>
      </c>
      <c r="AB82" s="157">
        <v>0</v>
      </c>
      <c r="AC82" s="157">
        <v>0</v>
      </c>
      <c r="AD82" s="160">
        <f>T82/J82*100</f>
        <v>0</v>
      </c>
      <c r="AE82" s="420"/>
      <c r="AF82" s="420"/>
      <c r="AG82" s="421"/>
      <c r="AH82" s="420"/>
      <c r="AI82" s="420"/>
      <c r="AJ82" s="420"/>
      <c r="AK82" s="420"/>
      <c r="AL82" s="420"/>
      <c r="AM82" s="420"/>
      <c r="AN82" s="420"/>
      <c r="AO82" s="420"/>
      <c r="AP82" s="420"/>
      <c r="AQ82" s="420"/>
      <c r="AR82" s="420"/>
      <c r="AS82" s="420"/>
      <c r="AT82" s="420"/>
      <c r="AU82" s="420"/>
      <c r="AV82" s="420"/>
      <c r="AW82" s="420"/>
      <c r="AX82" s="420"/>
      <c r="AY82" s="420"/>
      <c r="AZ82" s="420"/>
      <c r="BA82" s="420"/>
      <c r="BB82" s="420"/>
      <c r="BC82" s="420"/>
      <c r="BD82" s="420"/>
      <c r="BE82" s="420"/>
      <c r="BF82" s="420"/>
      <c r="BG82" s="420"/>
      <c r="BH82" s="420"/>
      <c r="BI82" s="420"/>
      <c r="BJ82" s="420"/>
      <c r="BK82" s="420"/>
      <c r="BL82" s="420"/>
      <c r="BM82" s="420"/>
      <c r="BN82" s="420"/>
      <c r="BO82" s="420"/>
      <c r="BP82" s="420"/>
      <c r="BQ82" s="420"/>
      <c r="BR82" s="420"/>
      <c r="BS82" s="420"/>
      <c r="BT82" s="420"/>
      <c r="BU82" s="420"/>
      <c r="BV82" s="420"/>
      <c r="BW82" s="420"/>
      <c r="BX82" s="420"/>
      <c r="BY82" s="420"/>
      <c r="BZ82" s="420"/>
      <c r="CA82" s="420"/>
      <c r="CB82" s="420"/>
      <c r="CC82" s="420"/>
      <c r="CD82" s="420"/>
      <c r="CE82" s="420"/>
      <c r="CF82" s="420"/>
      <c r="CG82" s="420"/>
      <c r="CH82" s="420"/>
      <c r="CI82" s="420"/>
      <c r="CJ82" s="420"/>
      <c r="CK82" s="420"/>
      <c r="CL82" s="420"/>
      <c r="CM82" s="420"/>
      <c r="CN82" s="420"/>
      <c r="CO82" s="420"/>
      <c r="CP82" s="420"/>
      <c r="CQ82" s="420"/>
      <c r="CR82" s="420"/>
      <c r="CS82" s="420"/>
      <c r="CT82" s="420"/>
      <c r="CU82" s="420"/>
      <c r="CV82" s="420"/>
      <c r="CW82" s="420"/>
      <c r="CX82" s="420"/>
      <c r="CY82" s="420"/>
      <c r="CZ82" s="420"/>
      <c r="DA82" s="420"/>
      <c r="DB82" s="420"/>
      <c r="DC82" s="420"/>
      <c r="DD82" s="420"/>
      <c r="DE82" s="420"/>
      <c r="DF82" s="420"/>
      <c r="DG82" s="420"/>
      <c r="DH82" s="420"/>
      <c r="DI82" s="420"/>
      <c r="DJ82" s="420"/>
      <c r="DK82" s="420"/>
      <c r="DL82" s="420"/>
      <c r="DM82" s="420"/>
      <c r="DN82" s="420"/>
      <c r="DO82" s="420"/>
      <c r="DP82" s="420"/>
      <c r="DQ82" s="420"/>
      <c r="DR82" s="420"/>
      <c r="DS82" s="420"/>
      <c r="DT82" s="420"/>
      <c r="DU82" s="420"/>
      <c r="DV82" s="420"/>
      <c r="DW82" s="420"/>
      <c r="DX82" s="420"/>
      <c r="DY82" s="420"/>
      <c r="DZ82" s="420"/>
      <c r="EA82" s="420"/>
      <c r="EB82" s="420"/>
      <c r="EC82" s="420"/>
      <c r="ED82" s="420"/>
      <c r="EE82" s="420"/>
      <c r="EF82" s="420"/>
      <c r="EG82" s="420"/>
      <c r="EH82" s="420"/>
      <c r="EI82" s="420"/>
      <c r="EJ82" s="420"/>
      <c r="EK82" s="420"/>
      <c r="EL82" s="420"/>
      <c r="EM82" s="420"/>
      <c r="EN82" s="420"/>
      <c r="EO82" s="420"/>
      <c r="EP82" s="420"/>
      <c r="EQ82" s="420"/>
      <c r="ER82" s="420"/>
    </row>
    <row r="83" spans="1:148" s="86" customFormat="1" ht="21" customHeight="1" thickBot="1" x14ac:dyDescent="0.25">
      <c r="A83" s="314"/>
      <c r="B83" s="315" t="s">
        <v>187</v>
      </c>
      <c r="C83" s="164"/>
      <c r="D83" s="165"/>
      <c r="E83" s="444" t="s">
        <v>115</v>
      </c>
      <c r="F83" s="411">
        <f>F81</f>
        <v>55000</v>
      </c>
      <c r="G83" s="311">
        <f t="shared" ref="G83:T83" si="156">G81</f>
        <v>0</v>
      </c>
      <c r="H83" s="311">
        <f t="shared" si="156"/>
        <v>0</v>
      </c>
      <c r="I83" s="311">
        <f t="shared" si="156"/>
        <v>0</v>
      </c>
      <c r="J83" s="413">
        <f t="shared" si="156"/>
        <v>55000</v>
      </c>
      <c r="K83" s="411">
        <f t="shared" si="156"/>
        <v>30000</v>
      </c>
      <c r="L83" s="311">
        <f t="shared" si="156"/>
        <v>0</v>
      </c>
      <c r="M83" s="311">
        <f t="shared" si="156"/>
        <v>0</v>
      </c>
      <c r="N83" s="311">
        <f t="shared" si="156"/>
        <v>0</v>
      </c>
      <c r="O83" s="413">
        <f t="shared" si="156"/>
        <v>30000</v>
      </c>
      <c r="P83" s="263">
        <f t="shared" si="156"/>
        <v>0</v>
      </c>
      <c r="Q83" s="169">
        <f t="shared" si="156"/>
        <v>0</v>
      </c>
      <c r="R83" s="169">
        <f t="shared" si="156"/>
        <v>0</v>
      </c>
      <c r="S83" s="169">
        <f t="shared" si="156"/>
        <v>0</v>
      </c>
      <c r="T83" s="264">
        <f t="shared" si="156"/>
        <v>0</v>
      </c>
      <c r="U83" s="344">
        <v>0</v>
      </c>
      <c r="V83" s="169">
        <v>0</v>
      </c>
      <c r="W83" s="169">
        <v>0</v>
      </c>
      <c r="X83" s="169">
        <v>0</v>
      </c>
      <c r="Y83" s="345">
        <v>0</v>
      </c>
      <c r="Z83" s="263">
        <f>P83/F83*100</f>
        <v>0</v>
      </c>
      <c r="AA83" s="169">
        <v>0</v>
      </c>
      <c r="AB83" s="169">
        <v>0</v>
      </c>
      <c r="AC83" s="169">
        <v>0</v>
      </c>
      <c r="AD83" s="264">
        <f>T83/J83*100</f>
        <v>0</v>
      </c>
      <c r="AE83" s="85"/>
      <c r="AF83" s="85"/>
      <c r="AG83" s="63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  <c r="BX83" s="85"/>
      <c r="BY83" s="85"/>
      <c r="BZ83" s="85"/>
      <c r="CA83" s="85"/>
      <c r="CB83" s="85"/>
      <c r="CC83" s="85"/>
      <c r="CD83" s="85"/>
      <c r="CE83" s="85"/>
      <c r="CF83" s="85"/>
      <c r="CG83" s="85"/>
      <c r="CH83" s="85"/>
      <c r="CI83" s="85"/>
      <c r="CJ83" s="85"/>
      <c r="CK83" s="85"/>
      <c r="CL83" s="85"/>
      <c r="CM83" s="85"/>
      <c r="CN83" s="85"/>
      <c r="CO83" s="85"/>
      <c r="CP83" s="85"/>
      <c r="CQ83" s="85"/>
      <c r="CR83" s="85"/>
      <c r="CS83" s="85"/>
      <c r="CT83" s="85"/>
      <c r="CU83" s="85"/>
      <c r="CV83" s="85"/>
      <c r="CW83" s="85"/>
      <c r="CX83" s="85"/>
      <c r="CY83" s="85"/>
      <c r="CZ83" s="85"/>
      <c r="DA83" s="85"/>
      <c r="DB83" s="85"/>
      <c r="DC83" s="85"/>
      <c r="DD83" s="85"/>
      <c r="DE83" s="85"/>
      <c r="DF83" s="85"/>
      <c r="DG83" s="85"/>
      <c r="DH83" s="85"/>
      <c r="DI83" s="85"/>
      <c r="DJ83" s="85"/>
      <c r="DK83" s="85"/>
      <c r="DL83" s="85"/>
      <c r="DM83" s="85"/>
      <c r="DN83" s="85"/>
      <c r="DO83" s="85"/>
      <c r="DP83" s="85"/>
      <c r="DQ83" s="85"/>
      <c r="DR83" s="85"/>
      <c r="DS83" s="85"/>
      <c r="DT83" s="85"/>
      <c r="DU83" s="85"/>
      <c r="DV83" s="85"/>
      <c r="DW83" s="85"/>
      <c r="DX83" s="85"/>
      <c r="DY83" s="85"/>
      <c r="DZ83" s="85"/>
      <c r="EA83" s="85"/>
      <c r="EB83" s="85"/>
      <c r="EC83" s="85"/>
      <c r="ED83" s="85"/>
      <c r="EE83" s="85"/>
      <c r="EF83" s="85"/>
      <c r="EG83" s="85"/>
      <c r="EH83" s="85"/>
      <c r="EI83" s="85"/>
      <c r="EJ83" s="85"/>
      <c r="EK83" s="85"/>
      <c r="EL83" s="85"/>
      <c r="EM83" s="85"/>
      <c r="EN83" s="85"/>
      <c r="EO83" s="85"/>
      <c r="EP83" s="85"/>
      <c r="EQ83" s="85"/>
      <c r="ER83" s="85"/>
    </row>
    <row r="84" spans="1:148" s="86" customFormat="1" ht="19.5" customHeight="1" thickBot="1" x14ac:dyDescent="0.25">
      <c r="A84" s="445"/>
      <c r="B84" s="446"/>
      <c r="C84" s="446"/>
      <c r="D84" s="446"/>
      <c r="E84" s="446"/>
      <c r="F84" s="446"/>
      <c r="G84" s="446"/>
      <c r="H84" s="446"/>
      <c r="I84" s="446"/>
      <c r="J84" s="446"/>
      <c r="K84" s="446"/>
      <c r="L84" s="446"/>
      <c r="M84" s="446"/>
      <c r="N84" s="446"/>
      <c r="O84" s="446"/>
      <c r="P84" s="446"/>
      <c r="Q84" s="446"/>
      <c r="R84" s="446"/>
      <c r="S84" s="446"/>
      <c r="T84" s="446"/>
      <c r="U84" s="446"/>
      <c r="V84" s="446"/>
      <c r="W84" s="446"/>
      <c r="X84" s="446"/>
      <c r="Y84" s="446"/>
      <c r="Z84" s="446"/>
      <c r="AA84" s="446"/>
      <c r="AB84" s="446"/>
      <c r="AC84" s="446"/>
      <c r="AD84" s="447"/>
      <c r="AE84" s="85"/>
      <c r="AF84" s="85"/>
      <c r="AG84" s="63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85"/>
      <c r="BK84" s="85"/>
      <c r="BL84" s="85"/>
      <c r="BM84" s="85"/>
      <c r="BN84" s="85"/>
      <c r="BO84" s="85"/>
      <c r="BP84" s="85"/>
      <c r="BQ84" s="85"/>
      <c r="BR84" s="85"/>
      <c r="BS84" s="85"/>
      <c r="BT84" s="85"/>
      <c r="BU84" s="85"/>
      <c r="BV84" s="85"/>
      <c r="BW84" s="85"/>
      <c r="BX84" s="85"/>
      <c r="BY84" s="85"/>
      <c r="BZ84" s="85"/>
      <c r="CA84" s="85"/>
      <c r="CB84" s="85"/>
      <c r="CC84" s="85"/>
      <c r="CD84" s="85"/>
      <c r="CE84" s="85"/>
      <c r="CF84" s="85"/>
      <c r="CG84" s="85"/>
      <c r="CH84" s="85"/>
      <c r="CI84" s="85"/>
      <c r="CJ84" s="85"/>
      <c r="CK84" s="85"/>
      <c r="CL84" s="85"/>
      <c r="CM84" s="85"/>
      <c r="CN84" s="85"/>
      <c r="CO84" s="85"/>
      <c r="CP84" s="85"/>
      <c r="CQ84" s="85"/>
      <c r="CR84" s="85"/>
      <c r="CS84" s="85"/>
      <c r="CT84" s="85"/>
      <c r="CU84" s="85"/>
      <c r="CV84" s="85"/>
      <c r="CW84" s="85"/>
      <c r="CX84" s="85"/>
      <c r="CY84" s="85"/>
      <c r="CZ84" s="85"/>
      <c r="DA84" s="85"/>
      <c r="DB84" s="85"/>
      <c r="DC84" s="85"/>
      <c r="DD84" s="85"/>
      <c r="DE84" s="85"/>
      <c r="DF84" s="85"/>
      <c r="DG84" s="85"/>
      <c r="DH84" s="85"/>
      <c r="DI84" s="85"/>
      <c r="DJ84" s="85"/>
      <c r="DK84" s="85"/>
      <c r="DL84" s="85"/>
      <c r="DM84" s="85"/>
      <c r="DN84" s="85"/>
      <c r="DO84" s="85"/>
      <c r="DP84" s="85"/>
      <c r="DQ84" s="85"/>
      <c r="DR84" s="85"/>
      <c r="DS84" s="85"/>
      <c r="DT84" s="85"/>
      <c r="DU84" s="85"/>
      <c r="DV84" s="85"/>
      <c r="DW84" s="85"/>
      <c r="DX84" s="85"/>
      <c r="DY84" s="85"/>
      <c r="DZ84" s="85"/>
      <c r="EA84" s="85"/>
      <c r="EB84" s="85"/>
      <c r="EC84" s="85"/>
      <c r="ED84" s="85"/>
      <c r="EE84" s="85"/>
      <c r="EF84" s="85"/>
      <c r="EG84" s="85"/>
      <c r="EH84" s="85"/>
      <c r="EI84" s="85"/>
      <c r="EJ84" s="85"/>
      <c r="EK84" s="85"/>
      <c r="EL84" s="85"/>
      <c r="EM84" s="85"/>
      <c r="EN84" s="85"/>
      <c r="EO84" s="85"/>
      <c r="EP84" s="85"/>
      <c r="EQ84" s="85"/>
      <c r="ER84" s="85"/>
    </row>
    <row r="85" spans="1:148" s="177" customFormat="1" ht="19.5" customHeight="1" thickBot="1" x14ac:dyDescent="0.3">
      <c r="A85" s="448" t="s">
        <v>188</v>
      </c>
      <c r="B85" s="449"/>
      <c r="C85" s="449"/>
      <c r="D85" s="450"/>
      <c r="E85" s="451"/>
      <c r="F85" s="167">
        <f t="shared" ref="F85:T85" si="157">F45+F50+F57+F70+F79+F83</f>
        <v>5052040217.8400002</v>
      </c>
      <c r="G85" s="168">
        <f t="shared" si="157"/>
        <v>3755368353</v>
      </c>
      <c r="H85" s="168">
        <f t="shared" si="157"/>
        <v>137970700</v>
      </c>
      <c r="I85" s="168">
        <f t="shared" si="157"/>
        <v>229929773.84</v>
      </c>
      <c r="J85" s="170">
        <f t="shared" si="157"/>
        <v>928771391</v>
      </c>
      <c r="K85" s="167">
        <f t="shared" si="157"/>
        <v>1257684160.28</v>
      </c>
      <c r="L85" s="168">
        <f t="shared" si="157"/>
        <v>782243439</v>
      </c>
      <c r="M85" s="168">
        <f t="shared" si="157"/>
        <v>35121000</v>
      </c>
      <c r="N85" s="169">
        <f t="shared" si="157"/>
        <v>229929773.84</v>
      </c>
      <c r="O85" s="170">
        <f t="shared" si="157"/>
        <v>210389947.44</v>
      </c>
      <c r="P85" s="167">
        <f t="shared" si="157"/>
        <v>696035190.40000021</v>
      </c>
      <c r="Q85" s="168">
        <f t="shared" si="157"/>
        <v>349140865.44</v>
      </c>
      <c r="R85" s="168">
        <f t="shared" si="157"/>
        <v>16623837.370000001</v>
      </c>
      <c r="S85" s="169">
        <f t="shared" si="157"/>
        <v>229929773.84</v>
      </c>
      <c r="T85" s="170">
        <f t="shared" si="157"/>
        <v>100340713.75</v>
      </c>
      <c r="U85" s="403">
        <f t="shared" ref="U85" si="158">P85/K85*100</f>
        <v>55.342606067730152</v>
      </c>
      <c r="V85" s="452">
        <f t="shared" ref="V85" si="159">Q85/L85*100</f>
        <v>44.633275018111078</v>
      </c>
      <c r="W85" s="168">
        <f>W45+W50+W57+W70+W79+W83</f>
        <v>47.333041115002423</v>
      </c>
      <c r="X85" s="169">
        <f>X45+X50+X57+X70+X79+X83</f>
        <v>100</v>
      </c>
      <c r="Y85" s="170">
        <f>Y45+Y50+Y57+Y70+Y79+Y83</f>
        <v>151.06534520922858</v>
      </c>
      <c r="Z85" s="167">
        <f>P85/F85*100</f>
        <v>13.77730897592874</v>
      </c>
      <c r="AA85" s="168">
        <f t="shared" ref="AA85:AD85" si="160">Q85/G85*100</f>
        <v>9.2971136948812649</v>
      </c>
      <c r="AB85" s="168">
        <f t="shared" si="160"/>
        <v>12.048817154656751</v>
      </c>
      <c r="AC85" s="169">
        <f t="shared" si="160"/>
        <v>100</v>
      </c>
      <c r="AD85" s="170">
        <f t="shared" si="160"/>
        <v>10.803596527877977</v>
      </c>
      <c r="AE85" s="175"/>
      <c r="AF85" s="175"/>
      <c r="AG85" s="175"/>
      <c r="AH85" s="175"/>
      <c r="AI85" s="175"/>
      <c r="AJ85" s="175"/>
      <c r="AK85" s="175"/>
      <c r="AL85" s="175"/>
      <c r="AM85" s="175"/>
      <c r="AN85" s="175"/>
      <c r="AO85" s="175"/>
      <c r="AP85" s="175"/>
      <c r="AQ85" s="175"/>
      <c r="AR85" s="175"/>
      <c r="AS85" s="175"/>
      <c r="AT85" s="175"/>
      <c r="AU85" s="175"/>
      <c r="AV85" s="175"/>
      <c r="AW85" s="175"/>
      <c r="AX85" s="175"/>
      <c r="AY85" s="175"/>
      <c r="AZ85" s="175"/>
      <c r="BA85" s="175"/>
      <c r="BB85" s="175"/>
      <c r="BC85" s="175"/>
      <c r="BD85" s="175"/>
      <c r="BE85" s="175"/>
      <c r="BF85" s="175"/>
      <c r="BG85" s="175"/>
      <c r="BH85" s="175"/>
      <c r="BI85" s="175"/>
      <c r="BJ85" s="175"/>
      <c r="BK85" s="175"/>
      <c r="BL85" s="175"/>
      <c r="BM85" s="175"/>
      <c r="BN85" s="175"/>
      <c r="BO85" s="175"/>
      <c r="BP85" s="175"/>
      <c r="BQ85" s="175"/>
      <c r="BR85" s="175"/>
      <c r="BS85" s="175"/>
      <c r="BT85" s="175"/>
      <c r="BU85" s="175"/>
      <c r="BV85" s="175"/>
      <c r="BW85" s="175"/>
      <c r="BX85" s="175"/>
      <c r="BY85" s="175"/>
      <c r="BZ85" s="175"/>
      <c r="CA85" s="175"/>
      <c r="CB85" s="175"/>
      <c r="CC85" s="175"/>
      <c r="CD85" s="175"/>
      <c r="CE85" s="175"/>
      <c r="CF85" s="175"/>
      <c r="CG85" s="175"/>
      <c r="CH85" s="175"/>
      <c r="CI85" s="175"/>
      <c r="CJ85" s="175"/>
      <c r="CK85" s="175"/>
      <c r="CL85" s="175"/>
      <c r="CM85" s="175"/>
      <c r="CN85" s="175"/>
      <c r="CO85" s="175"/>
      <c r="CP85" s="175"/>
      <c r="CQ85" s="175"/>
      <c r="CR85" s="175"/>
      <c r="CS85" s="175"/>
      <c r="CT85" s="175"/>
      <c r="CU85" s="175"/>
      <c r="CV85" s="175"/>
      <c r="CW85" s="175"/>
      <c r="CX85" s="175"/>
      <c r="CY85" s="175"/>
      <c r="CZ85" s="175"/>
      <c r="DA85" s="175"/>
      <c r="DB85" s="175"/>
      <c r="DC85" s="175"/>
      <c r="DD85" s="175"/>
      <c r="DE85" s="175"/>
      <c r="DF85" s="175"/>
      <c r="DG85" s="175"/>
      <c r="DH85" s="175"/>
      <c r="DI85" s="175"/>
      <c r="DJ85" s="175"/>
      <c r="DK85" s="175"/>
      <c r="DL85" s="175"/>
      <c r="DM85" s="175"/>
      <c r="DN85" s="175"/>
      <c r="DO85" s="175"/>
      <c r="DP85" s="175"/>
      <c r="DQ85" s="175"/>
      <c r="DR85" s="175"/>
      <c r="DS85" s="175"/>
      <c r="DT85" s="175"/>
      <c r="DU85" s="175"/>
      <c r="DV85" s="175"/>
      <c r="DW85" s="175"/>
      <c r="DX85" s="175"/>
      <c r="DY85" s="175"/>
      <c r="DZ85" s="175"/>
      <c r="EA85" s="175"/>
      <c r="EB85" s="175"/>
      <c r="EC85" s="175"/>
      <c r="ED85" s="175"/>
      <c r="EE85" s="175"/>
      <c r="EF85" s="175"/>
      <c r="EG85" s="175"/>
      <c r="EH85" s="175"/>
      <c r="EI85" s="175"/>
      <c r="EJ85" s="175"/>
      <c r="EK85" s="175"/>
      <c r="EL85" s="175"/>
      <c r="EM85" s="175"/>
      <c r="EN85" s="175"/>
      <c r="EO85" s="175"/>
      <c r="EP85" s="175"/>
      <c r="EQ85" s="175"/>
      <c r="ER85" s="175"/>
    </row>
    <row r="86" spans="1:148" s="177" customFormat="1" ht="24.75" customHeight="1" thickBot="1" x14ac:dyDescent="0.3">
      <c r="A86" s="453" t="s">
        <v>200</v>
      </c>
      <c r="B86" s="454"/>
      <c r="C86" s="454"/>
      <c r="D86" s="454"/>
      <c r="E86" s="455"/>
      <c r="F86" s="454"/>
      <c r="G86" s="454"/>
      <c r="H86" s="454"/>
      <c r="I86" s="454"/>
      <c r="J86" s="454"/>
      <c r="K86" s="455"/>
      <c r="L86" s="455"/>
      <c r="M86" s="455"/>
      <c r="N86" s="455"/>
      <c r="O86" s="455"/>
      <c r="P86" s="454"/>
      <c r="Q86" s="454"/>
      <c r="R86" s="454"/>
      <c r="S86" s="454"/>
      <c r="T86" s="454"/>
      <c r="U86" s="454"/>
      <c r="V86" s="454"/>
      <c r="W86" s="454"/>
      <c r="X86" s="454"/>
      <c r="Y86" s="454"/>
      <c r="Z86" s="454"/>
      <c r="AA86" s="454"/>
      <c r="AB86" s="454"/>
      <c r="AC86" s="454"/>
      <c r="AD86" s="456"/>
      <c r="AE86" s="175"/>
      <c r="AF86" s="175"/>
      <c r="AG86" s="175"/>
      <c r="AH86" s="175"/>
      <c r="AI86" s="175"/>
      <c r="AJ86" s="175"/>
      <c r="AK86" s="175"/>
      <c r="AL86" s="175"/>
      <c r="AM86" s="175"/>
      <c r="AN86" s="175"/>
      <c r="AO86" s="175"/>
      <c r="AP86" s="175"/>
      <c r="AQ86" s="175"/>
      <c r="AR86" s="175"/>
      <c r="AS86" s="175"/>
      <c r="AT86" s="175"/>
      <c r="AU86" s="175"/>
      <c r="AV86" s="175"/>
      <c r="AW86" s="175"/>
      <c r="AX86" s="175"/>
      <c r="AY86" s="175"/>
      <c r="AZ86" s="175"/>
      <c r="BA86" s="175"/>
      <c r="BB86" s="175"/>
      <c r="BC86" s="175"/>
      <c r="BD86" s="175"/>
      <c r="BE86" s="175"/>
      <c r="BF86" s="175"/>
      <c r="BG86" s="175"/>
      <c r="BH86" s="175"/>
      <c r="BI86" s="175"/>
      <c r="BJ86" s="175"/>
      <c r="BK86" s="175"/>
      <c r="BL86" s="175"/>
      <c r="BM86" s="175"/>
      <c r="BN86" s="175"/>
      <c r="BO86" s="175"/>
      <c r="BP86" s="175"/>
      <c r="BQ86" s="175"/>
      <c r="BR86" s="175"/>
      <c r="BS86" s="175"/>
      <c r="BT86" s="175"/>
      <c r="BU86" s="175"/>
      <c r="BV86" s="175"/>
      <c r="BW86" s="175"/>
      <c r="BX86" s="175"/>
      <c r="BY86" s="175"/>
      <c r="BZ86" s="175"/>
      <c r="CA86" s="175"/>
      <c r="CB86" s="175"/>
      <c r="CC86" s="175"/>
      <c r="CD86" s="175"/>
      <c r="CE86" s="175"/>
      <c r="CF86" s="175"/>
      <c r="CG86" s="175"/>
      <c r="CH86" s="175"/>
      <c r="CI86" s="175"/>
      <c r="CJ86" s="175"/>
      <c r="CK86" s="175"/>
      <c r="CL86" s="175"/>
      <c r="CM86" s="175"/>
      <c r="CN86" s="175"/>
      <c r="CO86" s="175"/>
      <c r="CP86" s="175"/>
      <c r="CQ86" s="175"/>
      <c r="CR86" s="175"/>
      <c r="CS86" s="175"/>
      <c r="CT86" s="175"/>
      <c r="CU86" s="175"/>
      <c r="CV86" s="175"/>
      <c r="CW86" s="175"/>
      <c r="CX86" s="175"/>
      <c r="CY86" s="175"/>
      <c r="CZ86" s="175"/>
      <c r="DA86" s="175"/>
      <c r="DB86" s="175"/>
      <c r="DC86" s="175"/>
      <c r="DD86" s="175"/>
      <c r="DE86" s="175"/>
      <c r="DF86" s="175"/>
      <c r="DG86" s="175"/>
      <c r="DH86" s="175"/>
      <c r="DI86" s="175"/>
      <c r="DJ86" s="175"/>
      <c r="DK86" s="175"/>
      <c r="DL86" s="175"/>
      <c r="DM86" s="175"/>
      <c r="DN86" s="175"/>
      <c r="DO86" s="175"/>
      <c r="DP86" s="175"/>
      <c r="DQ86" s="175"/>
      <c r="DR86" s="175"/>
      <c r="DS86" s="175"/>
      <c r="DT86" s="175"/>
      <c r="DU86" s="175"/>
      <c r="DV86" s="175"/>
      <c r="DW86" s="175"/>
      <c r="DX86" s="175"/>
      <c r="DY86" s="175"/>
      <c r="DZ86" s="175"/>
      <c r="EA86" s="175"/>
      <c r="EB86" s="175"/>
      <c r="EC86" s="175"/>
      <c r="ED86" s="175"/>
      <c r="EE86" s="175"/>
      <c r="EF86" s="175"/>
      <c r="EG86" s="175"/>
      <c r="EH86" s="175"/>
      <c r="EI86" s="175"/>
      <c r="EJ86" s="175"/>
      <c r="EK86" s="175"/>
      <c r="EL86" s="175"/>
      <c r="EM86" s="175"/>
      <c r="EN86" s="175"/>
      <c r="EO86" s="175"/>
      <c r="EP86" s="175"/>
      <c r="EQ86" s="175"/>
      <c r="ER86" s="175"/>
    </row>
    <row r="87" spans="1:148" s="177" customFormat="1" ht="36" customHeight="1" x14ac:dyDescent="0.25">
      <c r="A87" s="457" t="s">
        <v>189</v>
      </c>
      <c r="B87" s="458"/>
      <c r="C87" s="72"/>
      <c r="D87" s="229" t="s">
        <v>83</v>
      </c>
      <c r="E87" s="459" t="s">
        <v>115</v>
      </c>
      <c r="F87" s="113">
        <f>F7+F31+F35+F38+F50+F57+F66+F69+F74+F76+F82+F40</f>
        <v>4858614217.8400002</v>
      </c>
      <c r="G87" s="114">
        <f t="shared" ref="G87:Y87" si="161">G7+G31+G35+G38+G50+G57+G66+G69+G74+G76+G82+G40</f>
        <v>3581284953</v>
      </c>
      <c r="H87" s="114">
        <f t="shared" si="161"/>
        <v>137970700</v>
      </c>
      <c r="I87" s="114">
        <f t="shared" si="161"/>
        <v>229929773.84</v>
      </c>
      <c r="J87" s="116">
        <f t="shared" si="161"/>
        <v>909428791</v>
      </c>
      <c r="K87" s="113">
        <f t="shared" si="161"/>
        <v>1246708510.28</v>
      </c>
      <c r="L87" s="114">
        <f t="shared" si="161"/>
        <v>772365354</v>
      </c>
      <c r="M87" s="114">
        <f t="shared" si="161"/>
        <v>35121000</v>
      </c>
      <c r="N87" s="114">
        <f t="shared" si="161"/>
        <v>229929773.84</v>
      </c>
      <c r="O87" s="116">
        <f t="shared" si="161"/>
        <v>209292382.44</v>
      </c>
      <c r="P87" s="113">
        <f t="shared" si="161"/>
        <v>695075462.32000017</v>
      </c>
      <c r="Q87" s="114">
        <f t="shared" si="161"/>
        <v>349140865.44</v>
      </c>
      <c r="R87" s="114">
        <f t="shared" si="161"/>
        <v>16623837.370000001</v>
      </c>
      <c r="S87" s="114">
        <f t="shared" si="161"/>
        <v>229929773.84</v>
      </c>
      <c r="T87" s="181">
        <f t="shared" si="161"/>
        <v>99380985.670000002</v>
      </c>
      <c r="U87" s="113">
        <f>P87/K87*100</f>
        <v>55.752844918327561</v>
      </c>
      <c r="V87" s="114">
        <f t="shared" ref="V87:Y87" si="162">Q87/L87*100</f>
        <v>45.204107567983947</v>
      </c>
      <c r="W87" s="114">
        <f t="shared" si="162"/>
        <v>47.333041115002423</v>
      </c>
      <c r="X87" s="115">
        <f t="shared" si="162"/>
        <v>100</v>
      </c>
      <c r="Y87" s="116">
        <f t="shared" si="162"/>
        <v>47.484282280789927</v>
      </c>
      <c r="Z87" s="274">
        <f>P87/F87*100</f>
        <v>14.306043475684941</v>
      </c>
      <c r="AA87" s="114">
        <f t="shared" ref="AA87" si="163">Q87/G87*100</f>
        <v>9.7490389628875747</v>
      </c>
      <c r="AB87" s="114">
        <f t="shared" ref="AB87:AB88" si="164">R87/H87*100</f>
        <v>12.048817154656751</v>
      </c>
      <c r="AC87" s="115">
        <f>S87/I87*100</f>
        <v>100</v>
      </c>
      <c r="AD87" s="116">
        <f t="shared" ref="AD87" si="165">T87/J87*100</f>
        <v>10.927846869761131</v>
      </c>
      <c r="AE87" s="460"/>
      <c r="AF87" s="460"/>
      <c r="AG87" s="460"/>
      <c r="AH87" s="460"/>
      <c r="AI87" s="176"/>
      <c r="AJ87" s="175"/>
      <c r="AK87" s="175"/>
      <c r="AL87" s="175"/>
      <c r="AM87" s="175"/>
      <c r="AN87" s="175"/>
      <c r="AO87" s="175"/>
      <c r="AP87" s="175"/>
      <c r="AQ87" s="175"/>
      <c r="AR87" s="175"/>
      <c r="AS87" s="175"/>
      <c r="AT87" s="175"/>
      <c r="AU87" s="175"/>
      <c r="AV87" s="175"/>
      <c r="AW87" s="175"/>
      <c r="AX87" s="175"/>
      <c r="AY87" s="175"/>
      <c r="AZ87" s="175"/>
      <c r="BA87" s="175"/>
      <c r="BB87" s="175"/>
      <c r="BC87" s="175"/>
      <c r="BD87" s="175"/>
      <c r="BE87" s="175"/>
      <c r="BF87" s="175"/>
      <c r="BG87" s="175"/>
      <c r="BH87" s="175"/>
      <c r="BI87" s="175"/>
      <c r="BJ87" s="175"/>
      <c r="BK87" s="175"/>
      <c r="BL87" s="175"/>
      <c r="BM87" s="175"/>
      <c r="BN87" s="175"/>
      <c r="BO87" s="175"/>
      <c r="BP87" s="175"/>
      <c r="BQ87" s="175"/>
      <c r="BR87" s="175"/>
      <c r="BS87" s="175"/>
      <c r="BT87" s="175"/>
      <c r="BU87" s="175"/>
      <c r="BV87" s="175"/>
      <c r="BW87" s="175"/>
      <c r="BX87" s="175"/>
      <c r="BY87" s="175"/>
      <c r="BZ87" s="175"/>
      <c r="CA87" s="175"/>
      <c r="CB87" s="175"/>
      <c r="CC87" s="175"/>
      <c r="CD87" s="175"/>
      <c r="CE87" s="175"/>
      <c r="CF87" s="175"/>
      <c r="CG87" s="175"/>
      <c r="CH87" s="175"/>
      <c r="CI87" s="175"/>
      <c r="CJ87" s="175"/>
      <c r="CK87" s="175"/>
      <c r="CL87" s="175"/>
      <c r="CM87" s="175"/>
      <c r="CN87" s="175"/>
      <c r="CO87" s="175"/>
      <c r="CP87" s="175"/>
      <c r="CQ87" s="175"/>
      <c r="CR87" s="175"/>
      <c r="CS87" s="175"/>
      <c r="CT87" s="175"/>
      <c r="CU87" s="175"/>
      <c r="CV87" s="175"/>
      <c r="CW87" s="175"/>
      <c r="CX87" s="175"/>
      <c r="CY87" s="175"/>
      <c r="CZ87" s="175"/>
      <c r="DA87" s="175"/>
      <c r="DB87" s="175"/>
      <c r="DC87" s="175"/>
      <c r="DD87" s="175"/>
      <c r="DE87" s="175"/>
      <c r="DF87" s="175"/>
      <c r="DG87" s="175"/>
      <c r="DH87" s="175"/>
      <c r="DI87" s="175"/>
      <c r="DJ87" s="175"/>
      <c r="DK87" s="175"/>
      <c r="DL87" s="175"/>
      <c r="DM87" s="175"/>
      <c r="DN87" s="175"/>
      <c r="DO87" s="175"/>
      <c r="DP87" s="175"/>
      <c r="DQ87" s="175"/>
      <c r="DR87" s="175"/>
      <c r="DS87" s="175"/>
      <c r="DT87" s="175"/>
      <c r="DU87" s="175"/>
      <c r="DV87" s="175"/>
      <c r="DW87" s="175"/>
      <c r="DX87" s="175"/>
      <c r="DY87" s="175"/>
      <c r="DZ87" s="175"/>
      <c r="EA87" s="175"/>
      <c r="EB87" s="175"/>
      <c r="EC87" s="175"/>
      <c r="ED87" s="175"/>
      <c r="EE87" s="175"/>
      <c r="EF87" s="175"/>
      <c r="EG87" s="175"/>
      <c r="EH87" s="175"/>
      <c r="EI87" s="175"/>
      <c r="EJ87" s="175"/>
      <c r="EK87" s="175"/>
      <c r="EL87" s="175"/>
      <c r="EM87" s="175"/>
      <c r="EN87" s="175"/>
      <c r="EO87" s="175"/>
      <c r="EP87" s="175"/>
      <c r="EQ87" s="175"/>
      <c r="ER87" s="175"/>
    </row>
    <row r="88" spans="1:148" s="177" customFormat="1" ht="17.45" customHeight="1" x14ac:dyDescent="0.25">
      <c r="A88" s="461" t="s">
        <v>190</v>
      </c>
      <c r="B88" s="462"/>
      <c r="C88" s="463"/>
      <c r="D88" s="464" t="s">
        <v>116</v>
      </c>
      <c r="E88" s="465" t="s">
        <v>115</v>
      </c>
      <c r="F88" s="466">
        <f>F24</f>
        <v>193426000</v>
      </c>
      <c r="G88" s="467">
        <f t="shared" ref="G88:Y88" si="166">G24</f>
        <v>174083400</v>
      </c>
      <c r="H88" s="468">
        <f t="shared" si="166"/>
        <v>0</v>
      </c>
      <c r="I88" s="468">
        <f t="shared" si="166"/>
        <v>0</v>
      </c>
      <c r="J88" s="469">
        <f t="shared" si="166"/>
        <v>19342600</v>
      </c>
      <c r="K88" s="466">
        <f t="shared" si="166"/>
        <v>10975650</v>
      </c>
      <c r="L88" s="467">
        <f t="shared" si="166"/>
        <v>9878085</v>
      </c>
      <c r="M88" s="468">
        <f t="shared" si="166"/>
        <v>0</v>
      </c>
      <c r="N88" s="468">
        <f t="shared" si="166"/>
        <v>0</v>
      </c>
      <c r="O88" s="469">
        <f t="shared" si="166"/>
        <v>1097565</v>
      </c>
      <c r="P88" s="466">
        <f t="shared" si="166"/>
        <v>959728.08</v>
      </c>
      <c r="Q88" s="468">
        <f t="shared" si="166"/>
        <v>0</v>
      </c>
      <c r="R88" s="468">
        <f t="shared" si="166"/>
        <v>0</v>
      </c>
      <c r="S88" s="468">
        <f t="shared" si="166"/>
        <v>0</v>
      </c>
      <c r="T88" s="542">
        <f t="shared" si="166"/>
        <v>959728.08</v>
      </c>
      <c r="U88" s="466">
        <f t="shared" ref="U88:U89" si="167">P88/K88*100</f>
        <v>8.7441571114239238</v>
      </c>
      <c r="V88" s="468">
        <f t="shared" ref="V88:V89" si="168">Q88/L88*100</f>
        <v>0</v>
      </c>
      <c r="W88" s="468">
        <v>0</v>
      </c>
      <c r="X88" s="468">
        <v>0</v>
      </c>
      <c r="Y88" s="469">
        <f t="shared" ref="Y88:Y89" si="169">T88/O88*100</f>
        <v>87.441571114239252</v>
      </c>
      <c r="Z88" s="543">
        <f t="shared" ref="Z88:Z90" si="170">P88/F88*100</f>
        <v>0.49617325488817432</v>
      </c>
      <c r="AA88" s="468">
        <f t="shared" ref="AA88:AA90" si="171">Q88/G88*100</f>
        <v>0</v>
      </c>
      <c r="AB88" s="468">
        <v>0</v>
      </c>
      <c r="AC88" s="468">
        <v>0</v>
      </c>
      <c r="AD88" s="469">
        <f t="shared" ref="AD88:AD90" si="172">T88/J88*100</f>
        <v>4.9617325488817432</v>
      </c>
      <c r="AE88" s="470"/>
      <c r="AF88" s="470"/>
      <c r="AG88" s="470"/>
      <c r="AH88" s="470"/>
      <c r="AI88" s="175"/>
      <c r="AJ88" s="175"/>
      <c r="AK88" s="175"/>
      <c r="AL88" s="175"/>
      <c r="AM88" s="175"/>
      <c r="AN88" s="175"/>
      <c r="AO88" s="175"/>
      <c r="AP88" s="175"/>
      <c r="AQ88" s="175"/>
      <c r="AR88" s="175"/>
      <c r="AS88" s="175"/>
      <c r="AT88" s="175"/>
      <c r="AU88" s="175"/>
      <c r="AV88" s="175"/>
      <c r="AW88" s="175"/>
      <c r="AX88" s="175"/>
      <c r="AY88" s="175"/>
      <c r="AZ88" s="175"/>
      <c r="BA88" s="175"/>
      <c r="BB88" s="175"/>
      <c r="BC88" s="175"/>
      <c r="BD88" s="175"/>
      <c r="BE88" s="175"/>
      <c r="BF88" s="175"/>
      <c r="BG88" s="175"/>
      <c r="BH88" s="175"/>
      <c r="BI88" s="175"/>
      <c r="BJ88" s="175"/>
      <c r="BK88" s="175"/>
      <c r="BL88" s="175"/>
      <c r="BM88" s="175"/>
      <c r="BN88" s="175"/>
      <c r="BO88" s="175"/>
      <c r="BP88" s="175"/>
      <c r="BQ88" s="175"/>
      <c r="BR88" s="175"/>
      <c r="BS88" s="175"/>
      <c r="BT88" s="175"/>
      <c r="BU88" s="175"/>
      <c r="BV88" s="175"/>
      <c r="BW88" s="175"/>
      <c r="BX88" s="175"/>
      <c r="BY88" s="175"/>
      <c r="BZ88" s="175"/>
      <c r="CA88" s="175"/>
      <c r="CB88" s="175"/>
      <c r="CC88" s="175"/>
      <c r="CD88" s="175"/>
      <c r="CE88" s="175"/>
      <c r="CF88" s="175"/>
      <c r="CG88" s="175"/>
      <c r="CH88" s="175"/>
      <c r="CI88" s="175"/>
      <c r="CJ88" s="175"/>
      <c r="CK88" s="175"/>
      <c r="CL88" s="175"/>
      <c r="CM88" s="175"/>
      <c r="CN88" s="175"/>
      <c r="CO88" s="175"/>
      <c r="CP88" s="175"/>
      <c r="CQ88" s="175"/>
      <c r="CR88" s="175"/>
      <c r="CS88" s="175"/>
      <c r="CT88" s="175"/>
      <c r="CU88" s="175"/>
      <c r="CV88" s="175"/>
      <c r="CW88" s="175"/>
      <c r="CX88" s="175"/>
      <c r="CY88" s="175"/>
      <c r="CZ88" s="175"/>
      <c r="DA88" s="175"/>
      <c r="DB88" s="175"/>
      <c r="DC88" s="175"/>
      <c r="DD88" s="175"/>
      <c r="DE88" s="175"/>
      <c r="DF88" s="175"/>
      <c r="DG88" s="175"/>
      <c r="DH88" s="175"/>
      <c r="DI88" s="175"/>
      <c r="DJ88" s="175"/>
      <c r="DK88" s="175"/>
      <c r="DL88" s="175"/>
      <c r="DM88" s="175"/>
      <c r="DN88" s="175"/>
      <c r="DO88" s="175"/>
      <c r="DP88" s="175"/>
      <c r="DQ88" s="175"/>
      <c r="DR88" s="175"/>
      <c r="DS88" s="175"/>
      <c r="DT88" s="175"/>
      <c r="DU88" s="175"/>
      <c r="DV88" s="175"/>
      <c r="DW88" s="175"/>
      <c r="DX88" s="175"/>
      <c r="DY88" s="175"/>
      <c r="DZ88" s="175"/>
      <c r="EA88" s="175"/>
      <c r="EB88" s="175"/>
      <c r="EC88" s="175"/>
      <c r="ED88" s="175"/>
      <c r="EE88" s="175"/>
      <c r="EF88" s="175"/>
      <c r="EG88" s="175"/>
      <c r="EH88" s="175"/>
      <c r="EI88" s="175"/>
      <c r="EJ88" s="175"/>
      <c r="EK88" s="175"/>
      <c r="EL88" s="175"/>
      <c r="EM88" s="175"/>
      <c r="EN88" s="175"/>
      <c r="EO88" s="175"/>
      <c r="EP88" s="175"/>
      <c r="EQ88" s="175"/>
      <c r="ER88" s="175"/>
    </row>
    <row r="89" spans="1:148" s="177" customFormat="1" ht="19.5" customHeight="1" thickBot="1" x14ac:dyDescent="0.3">
      <c r="A89" s="471" t="s">
        <v>191</v>
      </c>
      <c r="B89" s="472"/>
      <c r="C89" s="473"/>
      <c r="D89" s="474" t="s">
        <v>3</v>
      </c>
      <c r="E89" s="475" t="s">
        <v>115</v>
      </c>
      <c r="F89" s="476">
        <f>F27</f>
        <v>0</v>
      </c>
      <c r="G89" s="477">
        <f>G27</f>
        <v>0</v>
      </c>
      <c r="H89" s="477">
        <f>H27</f>
        <v>0</v>
      </c>
      <c r="I89" s="477">
        <f>I27</f>
        <v>0</v>
      </c>
      <c r="J89" s="478">
        <f>J27</f>
        <v>0</v>
      </c>
      <c r="K89" s="476">
        <v>0</v>
      </c>
      <c r="L89" s="477">
        <v>0</v>
      </c>
      <c r="M89" s="477">
        <v>0</v>
      </c>
      <c r="N89" s="477">
        <v>0</v>
      </c>
      <c r="O89" s="478">
        <v>0</v>
      </c>
      <c r="P89" s="476">
        <f>P27</f>
        <v>0</v>
      </c>
      <c r="Q89" s="477">
        <f>Q27</f>
        <v>0</v>
      </c>
      <c r="R89" s="477">
        <f>R27</f>
        <v>0</v>
      </c>
      <c r="S89" s="477">
        <f>S27</f>
        <v>0</v>
      </c>
      <c r="T89" s="479">
        <f>T27</f>
        <v>0</v>
      </c>
      <c r="U89" s="476">
        <v>0</v>
      </c>
      <c r="V89" s="477">
        <v>0</v>
      </c>
      <c r="W89" s="477">
        <v>0</v>
      </c>
      <c r="X89" s="477">
        <v>0</v>
      </c>
      <c r="Y89" s="478">
        <v>0</v>
      </c>
      <c r="Z89" s="480">
        <v>0</v>
      </c>
      <c r="AA89" s="477">
        <v>0</v>
      </c>
      <c r="AB89" s="477">
        <v>0</v>
      </c>
      <c r="AC89" s="477">
        <v>0</v>
      </c>
      <c r="AD89" s="478">
        <v>0</v>
      </c>
      <c r="AE89" s="175"/>
      <c r="AF89" s="175"/>
      <c r="AG89" s="176"/>
      <c r="AH89" s="176"/>
      <c r="AI89" s="175"/>
      <c r="AJ89" s="175"/>
      <c r="AK89" s="175"/>
      <c r="AL89" s="175"/>
      <c r="AM89" s="175"/>
      <c r="AN89" s="175"/>
      <c r="AO89" s="175"/>
      <c r="AP89" s="175"/>
      <c r="AQ89" s="175"/>
      <c r="AR89" s="175"/>
      <c r="AS89" s="175"/>
      <c r="AT89" s="175"/>
      <c r="AU89" s="175"/>
      <c r="AV89" s="175"/>
      <c r="AW89" s="175"/>
      <c r="AX89" s="175"/>
      <c r="AY89" s="175"/>
      <c r="AZ89" s="175"/>
      <c r="BA89" s="175"/>
      <c r="BB89" s="175"/>
      <c r="BC89" s="175"/>
      <c r="BD89" s="175"/>
      <c r="BE89" s="175"/>
      <c r="BF89" s="175"/>
      <c r="BG89" s="175"/>
      <c r="BH89" s="175"/>
      <c r="BI89" s="175"/>
      <c r="BJ89" s="175"/>
      <c r="BK89" s="175"/>
      <c r="BL89" s="175"/>
      <c r="BM89" s="175"/>
      <c r="BN89" s="175"/>
      <c r="BO89" s="175"/>
      <c r="BP89" s="175"/>
      <c r="BQ89" s="175"/>
      <c r="BR89" s="175"/>
      <c r="BS89" s="175"/>
      <c r="BT89" s="175"/>
      <c r="BU89" s="175"/>
      <c r="BV89" s="175"/>
      <c r="BW89" s="175"/>
      <c r="BX89" s="175"/>
      <c r="BY89" s="175"/>
      <c r="BZ89" s="175"/>
      <c r="CA89" s="175"/>
      <c r="CB89" s="175"/>
      <c r="CC89" s="175"/>
      <c r="CD89" s="175"/>
      <c r="CE89" s="175"/>
      <c r="CF89" s="175"/>
      <c r="CG89" s="175"/>
      <c r="CH89" s="175"/>
      <c r="CI89" s="175"/>
      <c r="CJ89" s="175"/>
      <c r="CK89" s="175"/>
      <c r="CL89" s="175"/>
      <c r="CM89" s="175"/>
      <c r="CN89" s="175"/>
      <c r="CO89" s="175"/>
      <c r="CP89" s="175"/>
      <c r="CQ89" s="175"/>
      <c r="CR89" s="175"/>
      <c r="CS89" s="175"/>
      <c r="CT89" s="175"/>
      <c r="CU89" s="175"/>
      <c r="CV89" s="175"/>
      <c r="CW89" s="175"/>
      <c r="CX89" s="175"/>
      <c r="CY89" s="175"/>
      <c r="CZ89" s="175"/>
      <c r="DA89" s="175"/>
      <c r="DB89" s="175"/>
      <c r="DC89" s="175"/>
      <c r="DD89" s="175"/>
      <c r="DE89" s="175"/>
      <c r="DF89" s="175"/>
      <c r="DG89" s="175"/>
      <c r="DH89" s="175"/>
      <c r="DI89" s="175"/>
      <c r="DJ89" s="175"/>
      <c r="DK89" s="175"/>
      <c r="DL89" s="175"/>
      <c r="DM89" s="175"/>
      <c r="DN89" s="175"/>
      <c r="DO89" s="175"/>
      <c r="DP89" s="175"/>
      <c r="DQ89" s="175"/>
      <c r="DR89" s="175"/>
      <c r="DS89" s="175"/>
      <c r="DT89" s="175"/>
      <c r="DU89" s="175"/>
      <c r="DV89" s="175"/>
      <c r="DW89" s="175"/>
      <c r="DX89" s="175"/>
      <c r="DY89" s="175"/>
      <c r="DZ89" s="175"/>
      <c r="EA89" s="175"/>
      <c r="EB89" s="175"/>
      <c r="EC89" s="175"/>
      <c r="ED89" s="175"/>
      <c r="EE89" s="175"/>
      <c r="EF89" s="175"/>
      <c r="EG89" s="175"/>
      <c r="EH89" s="175"/>
      <c r="EI89" s="175"/>
      <c r="EJ89" s="175"/>
      <c r="EK89" s="175"/>
      <c r="EL89" s="175"/>
      <c r="EM89" s="175"/>
      <c r="EN89" s="175"/>
      <c r="EO89" s="175"/>
      <c r="EP89" s="175"/>
      <c r="EQ89" s="175"/>
      <c r="ER89" s="175"/>
    </row>
    <row r="90" spans="1:148" s="177" customFormat="1" ht="17.25" customHeight="1" thickBot="1" x14ac:dyDescent="0.3">
      <c r="A90" s="440" t="s">
        <v>192</v>
      </c>
      <c r="B90" s="481"/>
      <c r="C90" s="481"/>
      <c r="D90" s="482"/>
      <c r="E90" s="483"/>
      <c r="F90" s="484">
        <f>SUM(G90:J90)</f>
        <v>5052040217.8400002</v>
      </c>
      <c r="G90" s="482">
        <f t="shared" ref="G90:O90" si="173">G87+G88+G89</f>
        <v>3755368353</v>
      </c>
      <c r="H90" s="482">
        <f t="shared" si="173"/>
        <v>137970700</v>
      </c>
      <c r="I90" s="482">
        <f t="shared" si="173"/>
        <v>229929773.84</v>
      </c>
      <c r="J90" s="485">
        <f t="shared" si="173"/>
        <v>928771391</v>
      </c>
      <c r="K90" s="484">
        <f t="shared" si="173"/>
        <v>1257684160.28</v>
      </c>
      <c r="L90" s="482">
        <f t="shared" si="173"/>
        <v>782243439</v>
      </c>
      <c r="M90" s="482">
        <f t="shared" si="173"/>
        <v>35121000</v>
      </c>
      <c r="N90" s="482">
        <f t="shared" si="173"/>
        <v>229929773.84</v>
      </c>
      <c r="O90" s="485">
        <f t="shared" si="173"/>
        <v>210389947.44</v>
      </c>
      <c r="P90" s="484">
        <f>SUM(Q90:T90)</f>
        <v>696035190.39999998</v>
      </c>
      <c r="Q90" s="482">
        <f>Q87+Q88+Q89</f>
        <v>349140865.44</v>
      </c>
      <c r="R90" s="482">
        <f>R87+R88+R89</f>
        <v>16623837.370000001</v>
      </c>
      <c r="S90" s="482">
        <f>S87+S88+S89</f>
        <v>229929773.84</v>
      </c>
      <c r="T90" s="485">
        <f>T87+T88+T89</f>
        <v>100340713.75</v>
      </c>
      <c r="U90" s="411">
        <f>P90/K90*100</f>
        <v>55.342606067730124</v>
      </c>
      <c r="V90" s="412">
        <f>Q90/L90*100</f>
        <v>44.633275018111078</v>
      </c>
      <c r="W90" s="412">
        <f>R90/M90*100</f>
        <v>47.333041115002423</v>
      </c>
      <c r="X90" s="311">
        <f>S90/N90*100</f>
        <v>100</v>
      </c>
      <c r="Y90" s="415">
        <f>T90/O90*100</f>
        <v>47.692731982175928</v>
      </c>
      <c r="Z90" s="411">
        <f t="shared" si="170"/>
        <v>13.777308975928735</v>
      </c>
      <c r="AA90" s="412">
        <f t="shared" si="171"/>
        <v>9.2971136948812649</v>
      </c>
      <c r="AB90" s="412">
        <f t="shared" ref="AB90" si="174">R90/H90*100</f>
        <v>12.048817154656751</v>
      </c>
      <c r="AC90" s="311">
        <f t="shared" ref="AC90" si="175">S90/I90*100</f>
        <v>100</v>
      </c>
      <c r="AD90" s="413">
        <f t="shared" si="172"/>
        <v>10.803596527877977</v>
      </c>
      <c r="AE90" s="175"/>
      <c r="AF90" s="175"/>
      <c r="AG90" s="176"/>
      <c r="AH90" s="176"/>
      <c r="AI90" s="175"/>
      <c r="AJ90" s="175"/>
      <c r="AK90" s="175"/>
      <c r="AL90" s="175"/>
      <c r="AM90" s="175"/>
      <c r="AN90" s="175"/>
      <c r="AO90" s="175"/>
      <c r="AP90" s="175"/>
      <c r="AQ90" s="175"/>
      <c r="AR90" s="175"/>
      <c r="AS90" s="175"/>
      <c r="AT90" s="175"/>
      <c r="AU90" s="175"/>
      <c r="AV90" s="175"/>
      <c r="AW90" s="175"/>
      <c r="AX90" s="175"/>
      <c r="AY90" s="175"/>
      <c r="AZ90" s="175"/>
      <c r="BA90" s="175"/>
      <c r="BB90" s="175"/>
      <c r="BC90" s="175"/>
      <c r="BD90" s="175"/>
      <c r="BE90" s="175"/>
      <c r="BF90" s="175"/>
      <c r="BG90" s="175"/>
      <c r="BH90" s="175"/>
      <c r="BI90" s="175"/>
      <c r="BJ90" s="175"/>
      <c r="BK90" s="175"/>
      <c r="BL90" s="175"/>
      <c r="BM90" s="175"/>
      <c r="BN90" s="175"/>
      <c r="BO90" s="175"/>
      <c r="BP90" s="175"/>
      <c r="BQ90" s="175"/>
      <c r="BR90" s="175"/>
      <c r="BS90" s="175"/>
      <c r="BT90" s="175"/>
      <c r="BU90" s="175"/>
      <c r="BV90" s="175"/>
      <c r="BW90" s="175"/>
      <c r="BX90" s="175"/>
      <c r="BY90" s="175"/>
      <c r="BZ90" s="175"/>
      <c r="CA90" s="175"/>
      <c r="CB90" s="175"/>
      <c r="CC90" s="175"/>
      <c r="CD90" s="175"/>
      <c r="CE90" s="175"/>
      <c r="CF90" s="175"/>
      <c r="CG90" s="175"/>
      <c r="CH90" s="175"/>
      <c r="CI90" s="175"/>
      <c r="CJ90" s="175"/>
      <c r="CK90" s="175"/>
      <c r="CL90" s="175"/>
      <c r="CM90" s="175"/>
      <c r="CN90" s="175"/>
      <c r="CO90" s="175"/>
      <c r="CP90" s="175"/>
      <c r="CQ90" s="175"/>
      <c r="CR90" s="175"/>
      <c r="CS90" s="175"/>
      <c r="CT90" s="175"/>
      <c r="CU90" s="175"/>
      <c r="CV90" s="175"/>
      <c r="CW90" s="175"/>
      <c r="CX90" s="175"/>
      <c r="CY90" s="175"/>
      <c r="CZ90" s="175"/>
      <c r="DA90" s="175"/>
      <c r="DB90" s="175"/>
      <c r="DC90" s="175"/>
      <c r="DD90" s="175"/>
      <c r="DE90" s="175"/>
      <c r="DF90" s="175"/>
      <c r="DG90" s="175"/>
      <c r="DH90" s="175"/>
      <c r="DI90" s="175"/>
      <c r="DJ90" s="175"/>
      <c r="DK90" s="175"/>
      <c r="DL90" s="175"/>
      <c r="DM90" s="175"/>
      <c r="DN90" s="175"/>
      <c r="DO90" s="175"/>
      <c r="DP90" s="175"/>
      <c r="DQ90" s="175"/>
      <c r="DR90" s="175"/>
      <c r="DS90" s="175"/>
      <c r="DT90" s="175"/>
      <c r="DU90" s="175"/>
      <c r="DV90" s="175"/>
      <c r="DW90" s="175"/>
      <c r="DX90" s="175"/>
      <c r="DY90" s="175"/>
      <c r="DZ90" s="175"/>
      <c r="EA90" s="175"/>
      <c r="EB90" s="175"/>
      <c r="EC90" s="175"/>
      <c r="ED90" s="175"/>
      <c r="EE90" s="175"/>
      <c r="EF90" s="175"/>
      <c r="EG90" s="175"/>
      <c r="EH90" s="175"/>
      <c r="EI90" s="175"/>
      <c r="EJ90" s="175"/>
      <c r="EK90" s="175"/>
      <c r="EL90" s="175"/>
      <c r="EM90" s="175"/>
      <c r="EN90" s="175"/>
      <c r="EO90" s="175"/>
      <c r="EP90" s="175"/>
      <c r="EQ90" s="175"/>
      <c r="ER90" s="175"/>
    </row>
    <row r="91" spans="1:148" s="98" customFormat="1" hidden="1" x14ac:dyDescent="0.25">
      <c r="A91" s="177"/>
      <c r="B91" s="486"/>
      <c r="C91" s="487"/>
      <c r="D91" s="391"/>
      <c r="E91" s="422"/>
      <c r="AE91" s="96"/>
      <c r="AF91" s="96"/>
      <c r="AG91" s="63"/>
      <c r="AH91" s="96"/>
      <c r="AI91" s="96"/>
      <c r="AJ91" s="96"/>
      <c r="AK91" s="96"/>
      <c r="AL91" s="96"/>
      <c r="AM91" s="96"/>
      <c r="AN91" s="96"/>
      <c r="AO91" s="96"/>
      <c r="AP91" s="96"/>
      <c r="AQ91" s="96"/>
      <c r="AR91" s="96"/>
      <c r="AS91" s="96"/>
      <c r="AT91" s="96"/>
      <c r="AU91" s="96"/>
      <c r="AV91" s="96"/>
      <c r="AW91" s="96"/>
      <c r="AX91" s="96"/>
      <c r="AY91" s="96"/>
      <c r="AZ91" s="96"/>
      <c r="BA91" s="96"/>
      <c r="BB91" s="96"/>
      <c r="BC91" s="96"/>
      <c r="BD91" s="96"/>
      <c r="BE91" s="96"/>
      <c r="BF91" s="96"/>
      <c r="BG91" s="96"/>
      <c r="BH91" s="96"/>
      <c r="BI91" s="96"/>
      <c r="BJ91" s="96"/>
      <c r="BK91" s="96"/>
      <c r="BL91" s="96"/>
      <c r="BM91" s="96"/>
      <c r="BN91" s="96"/>
      <c r="BO91" s="96"/>
      <c r="BP91" s="96"/>
      <c r="BQ91" s="96"/>
      <c r="BR91" s="96"/>
      <c r="BS91" s="96"/>
      <c r="BT91" s="96"/>
      <c r="BU91" s="96"/>
      <c r="BV91" s="96"/>
      <c r="BW91" s="96"/>
      <c r="BX91" s="96"/>
      <c r="BY91" s="96"/>
      <c r="BZ91" s="96"/>
      <c r="CA91" s="96"/>
      <c r="CB91" s="96"/>
      <c r="CC91" s="96"/>
      <c r="CD91" s="96"/>
      <c r="CE91" s="96"/>
      <c r="CF91" s="96"/>
      <c r="CG91" s="96"/>
      <c r="CH91" s="96"/>
      <c r="CI91" s="96"/>
      <c r="CJ91" s="96"/>
      <c r="CK91" s="96"/>
      <c r="CL91" s="96"/>
      <c r="CM91" s="96"/>
      <c r="CN91" s="96"/>
      <c r="CO91" s="96"/>
      <c r="CP91" s="96"/>
      <c r="CQ91" s="96"/>
      <c r="CR91" s="96"/>
      <c r="CS91" s="96"/>
      <c r="CT91" s="96"/>
      <c r="CU91" s="96"/>
      <c r="CV91" s="96"/>
      <c r="CW91" s="96"/>
      <c r="CX91" s="96"/>
      <c r="CY91" s="96"/>
      <c r="CZ91" s="96"/>
      <c r="DA91" s="96"/>
      <c r="DB91" s="96"/>
      <c r="DC91" s="96"/>
      <c r="DD91" s="96"/>
      <c r="DE91" s="96"/>
      <c r="DF91" s="96"/>
      <c r="DG91" s="96"/>
      <c r="DH91" s="96"/>
      <c r="DI91" s="96"/>
      <c r="DJ91" s="96"/>
      <c r="DK91" s="96"/>
      <c r="DL91" s="96"/>
      <c r="DM91" s="96"/>
      <c r="DN91" s="96"/>
      <c r="DO91" s="96"/>
      <c r="DP91" s="96"/>
      <c r="DQ91" s="96"/>
      <c r="DR91" s="96"/>
      <c r="DS91" s="96"/>
      <c r="DT91" s="96"/>
      <c r="DU91" s="96"/>
      <c r="DV91" s="96"/>
      <c r="DW91" s="96"/>
      <c r="DX91" s="96"/>
      <c r="DY91" s="96"/>
      <c r="DZ91" s="96"/>
      <c r="EA91" s="96"/>
      <c r="EB91" s="96"/>
      <c r="EC91" s="96"/>
      <c r="ED91" s="96"/>
      <c r="EE91" s="96"/>
      <c r="EF91" s="96"/>
      <c r="EG91" s="96"/>
      <c r="EH91" s="96"/>
      <c r="EI91" s="96"/>
      <c r="EJ91" s="96"/>
      <c r="EK91" s="96"/>
      <c r="EL91" s="96"/>
      <c r="EM91" s="96"/>
      <c r="EN91" s="96"/>
      <c r="EO91" s="96"/>
      <c r="EP91" s="96"/>
      <c r="EQ91" s="96"/>
      <c r="ER91" s="96"/>
    </row>
    <row r="92" spans="1:148" s="98" customFormat="1" hidden="1" x14ac:dyDescent="0.25">
      <c r="A92" s="177"/>
      <c r="B92" s="486"/>
      <c r="C92" s="487"/>
      <c r="D92" s="391"/>
      <c r="E92" s="422"/>
      <c r="AE92" s="96"/>
      <c r="AF92" s="96"/>
      <c r="AG92" s="63"/>
      <c r="AH92" s="96"/>
      <c r="AI92" s="96"/>
      <c r="AJ92" s="96"/>
      <c r="AK92" s="96"/>
      <c r="AL92" s="96"/>
      <c r="AM92" s="96"/>
      <c r="AN92" s="96"/>
      <c r="AO92" s="96"/>
      <c r="AP92" s="96"/>
      <c r="AQ92" s="96"/>
      <c r="AR92" s="96"/>
      <c r="AS92" s="96"/>
      <c r="AT92" s="96"/>
      <c r="AU92" s="96"/>
      <c r="AV92" s="96"/>
      <c r="AW92" s="96"/>
      <c r="AX92" s="96"/>
      <c r="AY92" s="96"/>
      <c r="AZ92" s="96"/>
      <c r="BA92" s="96"/>
      <c r="BB92" s="96"/>
      <c r="BC92" s="96"/>
      <c r="BD92" s="96"/>
      <c r="BE92" s="96"/>
      <c r="BF92" s="96"/>
      <c r="BG92" s="96"/>
      <c r="BH92" s="96"/>
      <c r="BI92" s="96"/>
      <c r="BJ92" s="96"/>
      <c r="BK92" s="96"/>
      <c r="BL92" s="96"/>
      <c r="BM92" s="96"/>
      <c r="BN92" s="96"/>
      <c r="BO92" s="96"/>
      <c r="BP92" s="96"/>
      <c r="BQ92" s="96"/>
      <c r="BR92" s="96"/>
      <c r="BS92" s="96"/>
      <c r="BT92" s="96"/>
      <c r="BU92" s="96"/>
      <c r="BV92" s="96"/>
      <c r="BW92" s="96"/>
      <c r="BX92" s="96"/>
      <c r="BY92" s="96"/>
      <c r="BZ92" s="96"/>
      <c r="CA92" s="96"/>
      <c r="CB92" s="96"/>
      <c r="CC92" s="96"/>
      <c r="CD92" s="96"/>
      <c r="CE92" s="96"/>
      <c r="CF92" s="96"/>
      <c r="CG92" s="96"/>
      <c r="CH92" s="96"/>
      <c r="CI92" s="96"/>
      <c r="CJ92" s="96"/>
      <c r="CK92" s="96"/>
      <c r="CL92" s="96"/>
      <c r="CM92" s="96"/>
      <c r="CN92" s="96"/>
      <c r="CO92" s="96"/>
      <c r="CP92" s="96"/>
      <c r="CQ92" s="96"/>
      <c r="CR92" s="96"/>
      <c r="CS92" s="96"/>
      <c r="CT92" s="96"/>
      <c r="CU92" s="96"/>
      <c r="CV92" s="96"/>
      <c r="CW92" s="96"/>
      <c r="CX92" s="96"/>
      <c r="CY92" s="96"/>
      <c r="CZ92" s="96"/>
      <c r="DA92" s="96"/>
      <c r="DB92" s="96"/>
      <c r="DC92" s="96"/>
      <c r="DD92" s="96"/>
      <c r="DE92" s="96"/>
      <c r="DF92" s="96"/>
      <c r="DG92" s="96"/>
      <c r="DH92" s="96"/>
      <c r="DI92" s="96"/>
      <c r="DJ92" s="96"/>
      <c r="DK92" s="96"/>
      <c r="DL92" s="96"/>
      <c r="DM92" s="96"/>
      <c r="DN92" s="96"/>
      <c r="DO92" s="96"/>
      <c r="DP92" s="96"/>
      <c r="DQ92" s="96"/>
      <c r="DR92" s="96"/>
      <c r="DS92" s="96"/>
      <c r="DT92" s="96"/>
      <c r="DU92" s="96"/>
      <c r="DV92" s="96"/>
      <c r="DW92" s="96"/>
      <c r="DX92" s="96"/>
      <c r="DY92" s="96"/>
      <c r="DZ92" s="96"/>
      <c r="EA92" s="96"/>
      <c r="EB92" s="96"/>
      <c r="EC92" s="96"/>
      <c r="ED92" s="96"/>
      <c r="EE92" s="96"/>
      <c r="EF92" s="96"/>
      <c r="EG92" s="96"/>
      <c r="EH92" s="96"/>
      <c r="EI92" s="96"/>
      <c r="EJ92" s="96"/>
      <c r="EK92" s="96"/>
      <c r="EL92" s="96"/>
      <c r="EM92" s="96"/>
      <c r="EN92" s="96"/>
      <c r="EO92" s="96"/>
      <c r="EP92" s="96"/>
      <c r="EQ92" s="96"/>
      <c r="ER92" s="96"/>
    </row>
    <row r="93" spans="1:148" s="98" customFormat="1" hidden="1" x14ac:dyDescent="0.25">
      <c r="A93" s="177"/>
      <c r="B93" s="488"/>
      <c r="C93" s="489" t="s">
        <v>193</v>
      </c>
      <c r="D93" s="490" t="s">
        <v>193</v>
      </c>
      <c r="E93" s="422"/>
      <c r="F93" s="491" t="b">
        <f>F85=F87+F88+F89</f>
        <v>1</v>
      </c>
      <c r="G93" s="491" t="b">
        <f t="shared" ref="G93:T93" si="176">G85=G87+G88+G89</f>
        <v>1</v>
      </c>
      <c r="H93" s="491" t="b">
        <f t="shared" si="176"/>
        <v>1</v>
      </c>
      <c r="I93" s="491" t="b">
        <f t="shared" si="176"/>
        <v>1</v>
      </c>
      <c r="J93" s="491" t="b">
        <f t="shared" si="176"/>
        <v>1</v>
      </c>
      <c r="K93" s="491" t="b">
        <f t="shared" si="176"/>
        <v>1</v>
      </c>
      <c r="L93" s="491" t="b">
        <f t="shared" si="176"/>
        <v>1</v>
      </c>
      <c r="M93" s="491" t="b">
        <f t="shared" si="176"/>
        <v>1</v>
      </c>
      <c r="N93" s="491" t="b">
        <f t="shared" si="176"/>
        <v>1</v>
      </c>
      <c r="O93" s="491" t="b">
        <f t="shared" si="176"/>
        <v>1</v>
      </c>
      <c r="P93" s="491" t="b">
        <f t="shared" si="176"/>
        <v>1</v>
      </c>
      <c r="Q93" s="491" t="b">
        <f t="shared" si="176"/>
        <v>1</v>
      </c>
      <c r="R93" s="491" t="b">
        <f t="shared" si="176"/>
        <v>1</v>
      </c>
      <c r="S93" s="491" t="b">
        <f t="shared" si="176"/>
        <v>1</v>
      </c>
      <c r="T93" s="491" t="b">
        <f t="shared" si="176"/>
        <v>1</v>
      </c>
      <c r="AE93" s="96"/>
      <c r="AF93" s="96"/>
      <c r="AG93" s="63"/>
      <c r="AH93" s="96"/>
      <c r="AI93" s="96"/>
      <c r="AJ93" s="96"/>
      <c r="AK93" s="96"/>
      <c r="AL93" s="96"/>
      <c r="AM93" s="96"/>
      <c r="AN93" s="96"/>
      <c r="AO93" s="96"/>
      <c r="AP93" s="96"/>
      <c r="AQ93" s="96"/>
      <c r="AR93" s="96"/>
      <c r="AS93" s="96"/>
      <c r="AT93" s="96"/>
      <c r="AU93" s="96"/>
      <c r="AV93" s="96"/>
      <c r="AW93" s="96"/>
      <c r="AX93" s="96"/>
      <c r="AY93" s="96"/>
      <c r="AZ93" s="96"/>
      <c r="BA93" s="96"/>
      <c r="BB93" s="96"/>
      <c r="BC93" s="96"/>
      <c r="BD93" s="96"/>
      <c r="BE93" s="96"/>
      <c r="BF93" s="96"/>
      <c r="BG93" s="96"/>
      <c r="BH93" s="96"/>
      <c r="BI93" s="96"/>
      <c r="BJ93" s="96"/>
      <c r="BK93" s="96"/>
      <c r="BL93" s="96"/>
      <c r="BM93" s="96"/>
      <c r="BN93" s="96"/>
      <c r="BO93" s="96"/>
      <c r="BP93" s="96"/>
      <c r="BQ93" s="96"/>
      <c r="BR93" s="96"/>
      <c r="BS93" s="96"/>
      <c r="BT93" s="96"/>
      <c r="BU93" s="96"/>
      <c r="BV93" s="96"/>
      <c r="BW93" s="96"/>
      <c r="BX93" s="96"/>
      <c r="BY93" s="96"/>
      <c r="BZ93" s="96"/>
      <c r="CA93" s="96"/>
      <c r="CB93" s="96"/>
      <c r="CC93" s="96"/>
      <c r="CD93" s="96"/>
      <c r="CE93" s="96"/>
      <c r="CF93" s="96"/>
      <c r="CG93" s="96"/>
      <c r="CH93" s="96"/>
      <c r="CI93" s="96"/>
      <c r="CJ93" s="96"/>
      <c r="CK93" s="96"/>
      <c r="CL93" s="96"/>
      <c r="CM93" s="96"/>
      <c r="CN93" s="96"/>
      <c r="CO93" s="96"/>
      <c r="CP93" s="96"/>
      <c r="CQ93" s="96"/>
      <c r="CR93" s="96"/>
      <c r="CS93" s="96"/>
      <c r="CT93" s="96"/>
      <c r="CU93" s="96"/>
      <c r="CV93" s="96"/>
      <c r="CW93" s="96"/>
      <c r="CX93" s="96"/>
      <c r="CY93" s="96"/>
      <c r="CZ93" s="96"/>
      <c r="DA93" s="96"/>
      <c r="DB93" s="96"/>
      <c r="DC93" s="96"/>
      <c r="DD93" s="96"/>
      <c r="DE93" s="96"/>
      <c r="DF93" s="96"/>
      <c r="DG93" s="96"/>
      <c r="DH93" s="96"/>
      <c r="DI93" s="96"/>
      <c r="DJ93" s="96"/>
      <c r="DK93" s="96"/>
      <c r="DL93" s="96"/>
      <c r="DM93" s="96"/>
      <c r="DN93" s="96"/>
      <c r="DO93" s="96"/>
      <c r="DP93" s="96"/>
      <c r="DQ93" s="96"/>
      <c r="DR93" s="96"/>
      <c r="DS93" s="96"/>
      <c r="DT93" s="96"/>
      <c r="DU93" s="96"/>
      <c r="DV93" s="96"/>
      <c r="DW93" s="96"/>
      <c r="DX93" s="96"/>
      <c r="DY93" s="96"/>
      <c r="DZ93" s="96"/>
      <c r="EA93" s="96"/>
      <c r="EB93" s="96"/>
      <c r="EC93" s="96"/>
      <c r="ED93" s="96"/>
      <c r="EE93" s="96"/>
      <c r="EF93" s="96"/>
      <c r="EG93" s="96"/>
      <c r="EH93" s="96"/>
      <c r="EI93" s="96"/>
      <c r="EJ93" s="96"/>
      <c r="EK93" s="96"/>
      <c r="EL93" s="96"/>
      <c r="EM93" s="96"/>
      <c r="EN93" s="96"/>
      <c r="EO93" s="96"/>
      <c r="EP93" s="96"/>
      <c r="EQ93" s="96"/>
      <c r="ER93" s="96"/>
    </row>
    <row r="94" spans="1:148" s="98" customFormat="1" hidden="1" x14ac:dyDescent="0.25">
      <c r="A94" s="177"/>
      <c r="B94" s="492"/>
      <c r="C94" s="492"/>
      <c r="D94" s="391"/>
      <c r="E94" s="422"/>
      <c r="F94" s="493"/>
      <c r="G94" s="493"/>
      <c r="H94" s="493"/>
      <c r="I94" s="493"/>
      <c r="J94" s="493"/>
      <c r="K94" s="493"/>
      <c r="L94" s="493"/>
      <c r="M94" s="493"/>
      <c r="N94" s="493"/>
      <c r="O94" s="493"/>
      <c r="P94" s="493"/>
      <c r="Q94" s="493"/>
      <c r="R94" s="493"/>
      <c r="S94" s="493"/>
      <c r="T94" s="493"/>
      <c r="U94" s="493"/>
      <c r="V94" s="493"/>
      <c r="W94" s="493"/>
      <c r="X94" s="493"/>
      <c r="Y94" s="493"/>
      <c r="Z94" s="493"/>
      <c r="AA94" s="493"/>
      <c r="AB94" s="493"/>
      <c r="AC94" s="493"/>
      <c r="AD94" s="493"/>
      <c r="AE94" s="334"/>
      <c r="AF94" s="334"/>
      <c r="AG94" s="334"/>
      <c r="AH94" s="334"/>
      <c r="AI94" s="493"/>
      <c r="AJ94" s="493">
        <f t="shared" ref="AJ94:BM94" si="177">AJ87-AJ78-AJ65-AJ17</f>
        <v>0</v>
      </c>
      <c r="AK94" s="493">
        <f t="shared" si="177"/>
        <v>0</v>
      </c>
      <c r="AL94" s="493">
        <f t="shared" si="177"/>
        <v>0</v>
      </c>
      <c r="AM94" s="493">
        <f t="shared" si="177"/>
        <v>0</v>
      </c>
      <c r="AN94" s="493">
        <f t="shared" si="177"/>
        <v>0</v>
      </c>
      <c r="AO94" s="493">
        <f t="shared" si="177"/>
        <v>0</v>
      </c>
      <c r="AP94" s="493">
        <f t="shared" si="177"/>
        <v>0</v>
      </c>
      <c r="AQ94" s="493">
        <f t="shared" si="177"/>
        <v>0</v>
      </c>
      <c r="AR94" s="493">
        <f t="shared" si="177"/>
        <v>0</v>
      </c>
      <c r="AS94" s="493">
        <f t="shared" si="177"/>
        <v>0</v>
      </c>
      <c r="AT94" s="493">
        <f t="shared" si="177"/>
        <v>0</v>
      </c>
      <c r="AU94" s="493">
        <f t="shared" si="177"/>
        <v>0</v>
      </c>
      <c r="AV94" s="493">
        <f t="shared" si="177"/>
        <v>0</v>
      </c>
      <c r="AW94" s="493">
        <f t="shared" si="177"/>
        <v>0</v>
      </c>
      <c r="AX94" s="493">
        <f t="shared" si="177"/>
        <v>0</v>
      </c>
      <c r="AY94" s="493">
        <f t="shared" si="177"/>
        <v>0</v>
      </c>
      <c r="AZ94" s="493">
        <f t="shared" si="177"/>
        <v>0</v>
      </c>
      <c r="BA94" s="493">
        <f t="shared" si="177"/>
        <v>0</v>
      </c>
      <c r="BB94" s="493">
        <f t="shared" si="177"/>
        <v>0</v>
      </c>
      <c r="BC94" s="493">
        <f t="shared" si="177"/>
        <v>0</v>
      </c>
      <c r="BD94" s="493">
        <f t="shared" si="177"/>
        <v>0</v>
      </c>
      <c r="BE94" s="493">
        <f t="shared" si="177"/>
        <v>0</v>
      </c>
      <c r="BF94" s="493">
        <f t="shared" si="177"/>
        <v>0</v>
      </c>
      <c r="BG94" s="493">
        <f t="shared" si="177"/>
        <v>0</v>
      </c>
      <c r="BH94" s="493">
        <f t="shared" si="177"/>
        <v>0</v>
      </c>
      <c r="BI94" s="493">
        <f t="shared" si="177"/>
        <v>0</v>
      </c>
      <c r="BJ94" s="493">
        <f t="shared" si="177"/>
        <v>0</v>
      </c>
      <c r="BK94" s="493">
        <f t="shared" si="177"/>
        <v>0</v>
      </c>
      <c r="BL94" s="493">
        <f t="shared" si="177"/>
        <v>0</v>
      </c>
      <c r="BM94" s="493">
        <f t="shared" si="177"/>
        <v>0</v>
      </c>
      <c r="BN94" s="96"/>
      <c r="BO94" s="96"/>
      <c r="BP94" s="96"/>
      <c r="BQ94" s="96"/>
      <c r="BR94" s="96"/>
      <c r="BS94" s="96"/>
      <c r="BT94" s="96"/>
      <c r="BU94" s="96"/>
      <c r="BV94" s="96"/>
      <c r="BW94" s="96"/>
      <c r="BX94" s="96"/>
      <c r="BY94" s="96"/>
      <c r="BZ94" s="96"/>
      <c r="CA94" s="96"/>
      <c r="CB94" s="96"/>
      <c r="CC94" s="96"/>
      <c r="CD94" s="96"/>
      <c r="CE94" s="96"/>
      <c r="CF94" s="96"/>
      <c r="CG94" s="96"/>
      <c r="CH94" s="96"/>
      <c r="CI94" s="96"/>
      <c r="CJ94" s="96"/>
      <c r="CK94" s="96"/>
      <c r="CL94" s="96"/>
      <c r="CM94" s="96"/>
      <c r="CN94" s="96"/>
      <c r="CO94" s="96"/>
      <c r="CP94" s="96"/>
      <c r="CQ94" s="96"/>
      <c r="CR94" s="96"/>
      <c r="CS94" s="96"/>
      <c r="CT94" s="96"/>
      <c r="CU94" s="96"/>
      <c r="CV94" s="96"/>
      <c r="CW94" s="96"/>
      <c r="CX94" s="96"/>
      <c r="CY94" s="96"/>
      <c r="CZ94" s="96"/>
      <c r="DA94" s="96"/>
      <c r="DB94" s="96"/>
      <c r="DC94" s="96"/>
      <c r="DD94" s="96"/>
      <c r="DE94" s="96"/>
      <c r="DF94" s="96"/>
      <c r="DG94" s="96"/>
      <c r="DH94" s="96"/>
      <c r="DI94" s="96"/>
      <c r="DJ94" s="96"/>
      <c r="DK94" s="96"/>
      <c r="DL94" s="96"/>
      <c r="DM94" s="96"/>
      <c r="DN94" s="96"/>
      <c r="DO94" s="96"/>
      <c r="DP94" s="96"/>
      <c r="DQ94" s="96"/>
      <c r="DR94" s="96"/>
      <c r="DS94" s="96"/>
      <c r="DT94" s="96"/>
      <c r="DU94" s="96"/>
      <c r="DV94" s="96"/>
      <c r="DW94" s="96"/>
      <c r="DX94" s="96"/>
      <c r="DY94" s="96"/>
      <c r="DZ94" s="96"/>
      <c r="EA94" s="96"/>
      <c r="EB94" s="96"/>
      <c r="EC94" s="96"/>
      <c r="ED94" s="96"/>
      <c r="EE94" s="96"/>
      <c r="EF94" s="96"/>
      <c r="EG94" s="96"/>
      <c r="EH94" s="96"/>
      <c r="EI94" s="96"/>
      <c r="EJ94" s="96"/>
      <c r="EK94" s="96"/>
      <c r="EL94" s="96"/>
      <c r="EM94" s="96"/>
      <c r="EN94" s="96"/>
      <c r="EO94" s="96"/>
      <c r="EP94" s="96"/>
      <c r="EQ94" s="96"/>
      <c r="ER94" s="96"/>
    </row>
    <row r="95" spans="1:148" s="98" customFormat="1" hidden="1" x14ac:dyDescent="0.25">
      <c r="A95" s="177"/>
      <c r="B95" s="486"/>
      <c r="C95" s="487"/>
      <c r="D95" s="391" t="s">
        <v>194</v>
      </c>
      <c r="E95" s="422"/>
      <c r="F95" s="493">
        <f>F85-I85</f>
        <v>4822110444</v>
      </c>
      <c r="P95" s="493">
        <f>P85-S85</f>
        <v>466105416.56000018</v>
      </c>
      <c r="U95" s="493"/>
      <c r="V95" s="493"/>
      <c r="W95" s="493"/>
      <c r="X95" s="493"/>
      <c r="Y95" s="493"/>
      <c r="Z95" s="493"/>
      <c r="AA95" s="493"/>
      <c r="AB95" s="493"/>
      <c r="AC95" s="493"/>
      <c r="AD95" s="493"/>
      <c r="AE95" s="96"/>
      <c r="AF95" s="96"/>
      <c r="AG95" s="63"/>
      <c r="AH95" s="96"/>
      <c r="AI95" s="96"/>
      <c r="AJ95" s="96"/>
      <c r="AK95" s="96"/>
      <c r="AL95" s="96"/>
      <c r="AM95" s="96"/>
      <c r="AN95" s="96"/>
      <c r="AO95" s="96"/>
      <c r="AP95" s="96"/>
      <c r="AQ95" s="96"/>
      <c r="AR95" s="96"/>
      <c r="AS95" s="96"/>
      <c r="AT95" s="96"/>
      <c r="AU95" s="96"/>
      <c r="AV95" s="96"/>
      <c r="AW95" s="96"/>
      <c r="AX95" s="96"/>
      <c r="AY95" s="96"/>
      <c r="AZ95" s="96"/>
      <c r="BA95" s="96"/>
      <c r="BB95" s="96"/>
      <c r="BC95" s="96"/>
      <c r="BD95" s="96"/>
      <c r="BE95" s="96"/>
      <c r="BF95" s="96"/>
      <c r="BG95" s="96"/>
      <c r="BH95" s="96"/>
      <c r="BI95" s="96"/>
      <c r="BJ95" s="96"/>
      <c r="BK95" s="96"/>
      <c r="BL95" s="96"/>
      <c r="BM95" s="96"/>
      <c r="BN95" s="96"/>
      <c r="BO95" s="96"/>
      <c r="BP95" s="96"/>
      <c r="BQ95" s="96"/>
      <c r="BR95" s="96"/>
      <c r="BS95" s="96"/>
      <c r="BT95" s="96"/>
      <c r="BU95" s="96"/>
      <c r="BV95" s="96"/>
      <c r="BW95" s="96"/>
      <c r="BX95" s="96"/>
      <c r="BY95" s="96"/>
      <c r="BZ95" s="96"/>
      <c r="CA95" s="96"/>
      <c r="CB95" s="96"/>
      <c r="CC95" s="96"/>
      <c r="CD95" s="96"/>
      <c r="CE95" s="96"/>
      <c r="CF95" s="96"/>
      <c r="CG95" s="96"/>
      <c r="CH95" s="96"/>
      <c r="CI95" s="96"/>
      <c r="CJ95" s="96"/>
      <c r="CK95" s="96"/>
      <c r="CL95" s="96"/>
      <c r="CM95" s="96"/>
      <c r="CN95" s="96"/>
      <c r="CO95" s="96"/>
      <c r="CP95" s="96"/>
      <c r="CQ95" s="96"/>
      <c r="CR95" s="96"/>
      <c r="CS95" s="96"/>
      <c r="CT95" s="96"/>
      <c r="CU95" s="96"/>
      <c r="CV95" s="96"/>
      <c r="CW95" s="96"/>
      <c r="CX95" s="96"/>
      <c r="CY95" s="96"/>
      <c r="CZ95" s="96"/>
      <c r="DA95" s="96"/>
      <c r="DB95" s="96"/>
      <c r="DC95" s="96"/>
      <c r="DD95" s="96"/>
      <c r="DE95" s="96"/>
      <c r="DF95" s="96"/>
      <c r="DG95" s="96"/>
      <c r="DH95" s="96"/>
      <c r="DI95" s="96"/>
      <c r="DJ95" s="96"/>
      <c r="DK95" s="96"/>
      <c r="DL95" s="96"/>
      <c r="DM95" s="96"/>
      <c r="DN95" s="96"/>
      <c r="DO95" s="96"/>
      <c r="DP95" s="96"/>
      <c r="DQ95" s="96"/>
      <c r="DR95" s="96"/>
      <c r="DS95" s="96"/>
      <c r="DT95" s="96"/>
      <c r="DU95" s="96"/>
      <c r="DV95" s="96"/>
      <c r="DW95" s="96"/>
      <c r="DX95" s="96"/>
      <c r="DY95" s="96"/>
      <c r="DZ95" s="96"/>
      <c r="EA95" s="96"/>
      <c r="EB95" s="96"/>
      <c r="EC95" s="96"/>
      <c r="ED95" s="96"/>
      <c r="EE95" s="96"/>
      <c r="EF95" s="96"/>
      <c r="EG95" s="96"/>
      <c r="EH95" s="96"/>
      <c r="EI95" s="96"/>
      <c r="EJ95" s="96"/>
      <c r="EK95" s="96"/>
      <c r="EL95" s="96"/>
      <c r="EM95" s="96"/>
      <c r="EN95" s="96"/>
      <c r="EO95" s="96"/>
      <c r="EP95" s="96"/>
      <c r="EQ95" s="96"/>
      <c r="ER95" s="96"/>
    </row>
    <row r="96" spans="1:148" s="98" customFormat="1" hidden="1" x14ac:dyDescent="0.25">
      <c r="A96" s="177"/>
      <c r="B96" s="486"/>
      <c r="C96" s="487"/>
      <c r="D96" s="391"/>
      <c r="E96" s="422"/>
      <c r="F96" s="494"/>
      <c r="G96" s="494"/>
      <c r="H96" s="494"/>
      <c r="I96" s="494"/>
      <c r="J96" s="494"/>
      <c r="K96" s="494"/>
      <c r="L96" s="494"/>
      <c r="M96" s="494"/>
      <c r="N96" s="494"/>
      <c r="O96" s="494"/>
      <c r="P96" s="494"/>
      <c r="Q96" s="494"/>
      <c r="R96" s="494"/>
      <c r="S96" s="494"/>
      <c r="T96" s="494"/>
      <c r="U96" s="493"/>
      <c r="V96" s="493"/>
      <c r="W96" s="493"/>
      <c r="X96" s="493"/>
      <c r="Y96" s="493"/>
      <c r="Z96" s="493"/>
      <c r="AA96" s="493"/>
      <c r="AB96" s="493"/>
      <c r="AC96" s="493"/>
      <c r="AD96" s="493"/>
      <c r="AE96" s="96"/>
      <c r="AF96" s="96"/>
      <c r="AG96" s="63"/>
      <c r="AH96" s="96"/>
      <c r="AI96" s="96"/>
      <c r="AJ96" s="96"/>
      <c r="AK96" s="96"/>
      <c r="AL96" s="96"/>
      <c r="AM96" s="96"/>
      <c r="AN96" s="96"/>
      <c r="AO96" s="96"/>
      <c r="AP96" s="96"/>
      <c r="AQ96" s="96"/>
      <c r="AR96" s="96"/>
      <c r="AS96" s="96"/>
      <c r="AT96" s="96"/>
      <c r="AU96" s="96"/>
      <c r="AV96" s="96"/>
      <c r="AW96" s="96"/>
      <c r="AX96" s="96"/>
      <c r="AY96" s="96"/>
      <c r="AZ96" s="96"/>
      <c r="BA96" s="96"/>
      <c r="BB96" s="96"/>
      <c r="BC96" s="96"/>
      <c r="BD96" s="96"/>
      <c r="BE96" s="96"/>
      <c r="BF96" s="96"/>
      <c r="BG96" s="96"/>
      <c r="BH96" s="96"/>
      <c r="BI96" s="96"/>
      <c r="BJ96" s="96"/>
      <c r="BK96" s="96"/>
      <c r="BL96" s="96"/>
      <c r="BM96" s="96"/>
      <c r="BN96" s="96"/>
      <c r="BO96" s="96"/>
      <c r="BP96" s="96"/>
      <c r="BQ96" s="96"/>
      <c r="BR96" s="96"/>
      <c r="BS96" s="96"/>
      <c r="BT96" s="96"/>
      <c r="BU96" s="96"/>
      <c r="BV96" s="96"/>
      <c r="BW96" s="96"/>
      <c r="BX96" s="96"/>
      <c r="BY96" s="96"/>
      <c r="BZ96" s="96"/>
      <c r="CA96" s="96"/>
      <c r="CB96" s="96"/>
      <c r="CC96" s="96"/>
      <c r="CD96" s="96"/>
      <c r="CE96" s="96"/>
      <c r="CF96" s="96"/>
      <c r="CG96" s="96"/>
      <c r="CH96" s="96"/>
      <c r="CI96" s="96"/>
      <c r="CJ96" s="96"/>
      <c r="CK96" s="96"/>
      <c r="CL96" s="96"/>
      <c r="CM96" s="96"/>
      <c r="CN96" s="96"/>
      <c r="CO96" s="96"/>
      <c r="CP96" s="96"/>
      <c r="CQ96" s="96"/>
      <c r="CR96" s="96"/>
      <c r="CS96" s="96"/>
      <c r="CT96" s="96"/>
      <c r="CU96" s="96"/>
      <c r="CV96" s="96"/>
      <c r="CW96" s="96"/>
      <c r="CX96" s="96"/>
      <c r="CY96" s="96"/>
      <c r="CZ96" s="96"/>
      <c r="DA96" s="96"/>
      <c r="DB96" s="96"/>
      <c r="DC96" s="96"/>
      <c r="DD96" s="96"/>
      <c r="DE96" s="96"/>
      <c r="DF96" s="96"/>
      <c r="DG96" s="96"/>
      <c r="DH96" s="96"/>
      <c r="DI96" s="96"/>
      <c r="DJ96" s="96"/>
      <c r="DK96" s="96"/>
      <c r="DL96" s="96"/>
      <c r="DM96" s="96"/>
      <c r="DN96" s="96"/>
      <c r="DO96" s="96"/>
      <c r="DP96" s="96"/>
      <c r="DQ96" s="96"/>
      <c r="DR96" s="96"/>
      <c r="DS96" s="96"/>
      <c r="DT96" s="96"/>
      <c r="DU96" s="96"/>
      <c r="DV96" s="96"/>
      <c r="DW96" s="96"/>
      <c r="DX96" s="96"/>
      <c r="DY96" s="96"/>
      <c r="DZ96" s="96"/>
      <c r="EA96" s="96"/>
      <c r="EB96" s="96"/>
      <c r="EC96" s="96"/>
      <c r="ED96" s="96"/>
      <c r="EE96" s="96"/>
      <c r="EF96" s="96"/>
      <c r="EG96" s="96"/>
      <c r="EH96" s="96"/>
      <c r="EI96" s="96"/>
      <c r="EJ96" s="96"/>
      <c r="EK96" s="96"/>
      <c r="EL96" s="96"/>
      <c r="EM96" s="96"/>
      <c r="EN96" s="96"/>
      <c r="EO96" s="96"/>
      <c r="EP96" s="96"/>
      <c r="EQ96" s="96"/>
      <c r="ER96" s="96"/>
    </row>
    <row r="97" spans="6:30" hidden="1" x14ac:dyDescent="0.25">
      <c r="F97" s="64" t="b">
        <f>F85=SUM(G85:J85)</f>
        <v>1</v>
      </c>
      <c r="P97" s="64" t="b">
        <f>P85=SUM(Q85:T85)</f>
        <v>1</v>
      </c>
      <c r="U97" s="493"/>
      <c r="V97" s="493"/>
      <c r="W97" s="493"/>
      <c r="X97" s="493"/>
      <c r="Y97" s="493"/>
      <c r="Z97" s="493"/>
      <c r="AA97" s="493"/>
      <c r="AB97" s="493"/>
      <c r="AC97" s="493"/>
      <c r="AD97" s="493"/>
    </row>
    <row r="98" spans="6:30" hidden="1" x14ac:dyDescent="0.25">
      <c r="F98" s="494" t="b">
        <f>F87=SUM(G87:J87)</f>
        <v>1</v>
      </c>
      <c r="G98" s="494"/>
      <c r="H98" s="494"/>
      <c r="I98" s="494"/>
      <c r="J98" s="494"/>
      <c r="K98" s="494"/>
      <c r="L98" s="494"/>
      <c r="M98" s="494"/>
      <c r="N98" s="494"/>
      <c r="O98" s="494"/>
      <c r="P98" s="494" t="b">
        <f>P87=SUM(Q87:T87)</f>
        <v>1</v>
      </c>
      <c r="Q98" s="494"/>
      <c r="R98" s="494"/>
      <c r="S98" s="494"/>
      <c r="T98" s="494"/>
      <c r="U98" s="493"/>
      <c r="V98" s="493"/>
      <c r="W98" s="493"/>
      <c r="X98" s="493"/>
      <c r="Y98" s="493"/>
      <c r="Z98" s="493"/>
      <c r="AA98" s="493"/>
      <c r="AB98" s="493"/>
      <c r="AC98" s="493"/>
      <c r="AD98" s="493"/>
    </row>
    <row r="99" spans="6:30" hidden="1" x14ac:dyDescent="0.25">
      <c r="F99" s="64" t="b">
        <f>F88=SUM(G88:J88)</f>
        <v>1</v>
      </c>
      <c r="P99" s="64" t="b">
        <f>P88=SUM(Q88:T88)</f>
        <v>1</v>
      </c>
    </row>
    <row r="100" spans="6:30" hidden="1" x14ac:dyDescent="0.25">
      <c r="F100" s="494" t="b">
        <f>F89=SUM(G89:J89)</f>
        <v>1</v>
      </c>
      <c r="G100" s="494"/>
      <c r="H100" s="494"/>
      <c r="I100" s="494"/>
      <c r="J100" s="494"/>
      <c r="K100" s="494"/>
      <c r="L100" s="494"/>
      <c r="M100" s="494"/>
      <c r="N100" s="494"/>
      <c r="O100" s="494"/>
      <c r="P100" s="494" t="b">
        <f>P89=SUM(Q89:T89)</f>
        <v>1</v>
      </c>
      <c r="Q100" s="494"/>
      <c r="R100" s="494"/>
      <c r="S100" s="494"/>
      <c r="T100" s="494"/>
    </row>
    <row r="101" spans="6:30" hidden="1" x14ac:dyDescent="0.25"/>
    <row r="102" spans="6:30" hidden="1" x14ac:dyDescent="0.25">
      <c r="F102" s="496"/>
      <c r="G102" s="496"/>
      <c r="H102" s="496"/>
      <c r="I102" s="496"/>
      <c r="J102" s="496"/>
    </row>
    <row r="103" spans="6:30" hidden="1" x14ac:dyDescent="0.25">
      <c r="F103" s="494"/>
      <c r="G103" s="494"/>
    </row>
  </sheetData>
  <mergeCells count="66">
    <mergeCell ref="AI17:AM17"/>
    <mergeCell ref="A1:AD1"/>
    <mergeCell ref="A2:A3"/>
    <mergeCell ref="B2:B3"/>
    <mergeCell ref="C2:C3"/>
    <mergeCell ref="D2:D3"/>
    <mergeCell ref="E2:E3"/>
    <mergeCell ref="F2:J2"/>
    <mergeCell ref="K2:O2"/>
    <mergeCell ref="P2:T2"/>
    <mergeCell ref="U2:Y2"/>
    <mergeCell ref="Z2:AD2"/>
    <mergeCell ref="A5:AD5"/>
    <mergeCell ref="A6:AD6"/>
    <mergeCell ref="AE17:AG17"/>
    <mergeCell ref="A46:AD46"/>
    <mergeCell ref="B28:D28"/>
    <mergeCell ref="B31:D31"/>
    <mergeCell ref="A32:A34"/>
    <mergeCell ref="B32:B34"/>
    <mergeCell ref="B35:D35"/>
    <mergeCell ref="A36:A37"/>
    <mergeCell ref="B38:D38"/>
    <mergeCell ref="B44:D44"/>
    <mergeCell ref="D42:D43"/>
    <mergeCell ref="A29:A30"/>
    <mergeCell ref="A42:A43"/>
    <mergeCell ref="A59:A65"/>
    <mergeCell ref="AE65:AG65"/>
    <mergeCell ref="A67:A68"/>
    <mergeCell ref="B69:D69"/>
    <mergeCell ref="D47:D48"/>
    <mergeCell ref="D52:D56"/>
    <mergeCell ref="D59:D65"/>
    <mergeCell ref="D67:D68"/>
    <mergeCell ref="A47:A49"/>
    <mergeCell ref="AG48:AG49"/>
    <mergeCell ref="A51:AD51"/>
    <mergeCell ref="A52:A56"/>
    <mergeCell ref="A58:AD58"/>
    <mergeCell ref="A84:AD84"/>
    <mergeCell ref="A71:AD71"/>
    <mergeCell ref="A72:A73"/>
    <mergeCell ref="B74:D74"/>
    <mergeCell ref="B78:D78"/>
    <mergeCell ref="A80:AD80"/>
    <mergeCell ref="A81:A82"/>
    <mergeCell ref="D72:D73"/>
    <mergeCell ref="D81:D82"/>
    <mergeCell ref="A75:A77"/>
    <mergeCell ref="B76:B77"/>
    <mergeCell ref="B94:C94"/>
    <mergeCell ref="A85:D85"/>
    <mergeCell ref="A86:AD86"/>
    <mergeCell ref="A87:C87"/>
    <mergeCell ref="A88:C88"/>
    <mergeCell ref="A89:C89"/>
    <mergeCell ref="A90:C90"/>
    <mergeCell ref="D8:D20"/>
    <mergeCell ref="B22:B24"/>
    <mergeCell ref="B41:D41"/>
    <mergeCell ref="A39:A40"/>
    <mergeCell ref="D39:D40"/>
    <mergeCell ref="D36:D37"/>
    <mergeCell ref="A22:A26"/>
    <mergeCell ref="A7:A20"/>
  </mergeCells>
  <pageMargins left="0.25" right="0.25" top="0.75" bottom="0.75" header="0.3" footer="0.3"/>
  <pageSetup paperSize="9" scale="29" orientation="landscape" r:id="rId1"/>
  <rowBreaks count="1" manualBreakCount="1">
    <brk id="79" max="30" man="1"/>
  </rowBreaks>
  <colBreaks count="1" manualBreakCount="1">
    <brk id="30" max="8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37" t="s">
        <v>41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32.25" customHeight="1" x14ac:dyDescent="0.25">
      <c r="A2" s="39" t="s">
        <v>0</v>
      </c>
      <c r="B2" s="1" t="s">
        <v>1</v>
      </c>
      <c r="C2" s="40" t="s">
        <v>17</v>
      </c>
      <c r="D2" s="41" t="s">
        <v>38</v>
      </c>
      <c r="E2" s="41"/>
      <c r="F2" s="41"/>
      <c r="G2" s="42" t="s">
        <v>46</v>
      </c>
      <c r="H2" s="42"/>
      <c r="I2" s="42"/>
      <c r="J2" s="43" t="s">
        <v>44</v>
      </c>
      <c r="K2" s="44"/>
      <c r="L2" s="45"/>
      <c r="M2" s="46" t="s">
        <v>39</v>
      </c>
      <c r="N2" s="46" t="s">
        <v>40</v>
      </c>
    </row>
    <row r="3" spans="1:14" ht="25.5" x14ac:dyDescent="0.25">
      <c r="A3" s="39"/>
      <c r="B3" s="2" t="s">
        <v>2</v>
      </c>
      <c r="C3" s="40"/>
      <c r="D3" s="3" t="s">
        <v>22</v>
      </c>
      <c r="E3" s="3" t="s">
        <v>23</v>
      </c>
      <c r="F3" s="3" t="s">
        <v>24</v>
      </c>
      <c r="G3" s="3" t="s">
        <v>22</v>
      </c>
      <c r="H3" s="3" t="s">
        <v>23</v>
      </c>
      <c r="I3" s="3" t="s">
        <v>24</v>
      </c>
      <c r="J3" s="3" t="s">
        <v>22</v>
      </c>
      <c r="K3" s="3" t="s">
        <v>23</v>
      </c>
      <c r="L3" s="3" t="s">
        <v>24</v>
      </c>
      <c r="M3" s="47"/>
      <c r="N3" s="47"/>
    </row>
    <row r="4" spans="1:14" x14ac:dyDescent="0.25">
      <c r="A4" s="4" t="s">
        <v>4</v>
      </c>
      <c r="B4" s="5">
        <v>2</v>
      </c>
      <c r="C4" s="6">
        <v>3</v>
      </c>
      <c r="D4" s="6">
        <v>4</v>
      </c>
      <c r="E4" s="5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</row>
    <row r="5" spans="1:14" ht="70.5" customHeight="1" x14ac:dyDescent="0.25">
      <c r="A5" s="7">
        <v>1</v>
      </c>
      <c r="B5" s="36" t="s">
        <v>42</v>
      </c>
      <c r="C5" s="36"/>
      <c r="D5" s="8">
        <f>SUM(D6:D7)</f>
        <v>9048313</v>
      </c>
      <c r="E5" s="8">
        <f>SUM(E6:E7)</f>
        <v>0</v>
      </c>
      <c r="F5" s="8">
        <f t="shared" ref="F5" si="0">SUM(F6:F7)</f>
        <v>9048313</v>
      </c>
      <c r="G5" s="8">
        <f>SUM(G6:G7)</f>
        <v>3127240</v>
      </c>
      <c r="H5" s="8">
        <f>SUM(H6:H7)</f>
        <v>0</v>
      </c>
      <c r="I5" s="8">
        <f>SUM(I6:I7)</f>
        <v>3127240</v>
      </c>
      <c r="J5" s="8">
        <f>G5/D5*100</f>
        <v>34.561580705707243</v>
      </c>
      <c r="K5" s="8">
        <v>0</v>
      </c>
      <c r="L5" s="8">
        <f>I5/F5*100</f>
        <v>34.561580705707243</v>
      </c>
      <c r="M5" s="12">
        <f>SUM(M6:M7)</f>
        <v>9048313</v>
      </c>
      <c r="N5" s="8">
        <f>M5/D5*100</f>
        <v>100</v>
      </c>
    </row>
    <row r="6" spans="1:14" ht="58.5" customHeight="1" x14ac:dyDescent="0.25">
      <c r="A6" s="9" t="s">
        <v>5</v>
      </c>
      <c r="B6" s="10" t="s">
        <v>20</v>
      </c>
      <c r="C6" s="10" t="s">
        <v>45</v>
      </c>
      <c r="D6" s="10">
        <f t="shared" ref="D6:D7" si="1">E6+F6</f>
        <v>24540</v>
      </c>
      <c r="E6" s="10">
        <v>0</v>
      </c>
      <c r="F6" s="10">
        <v>24540</v>
      </c>
      <c r="G6" s="10">
        <f>H6+I6</f>
        <v>0</v>
      </c>
      <c r="H6" s="10">
        <v>0</v>
      </c>
      <c r="I6" s="10">
        <v>0</v>
      </c>
      <c r="J6" s="11">
        <f>G6/D6*100</f>
        <v>0</v>
      </c>
      <c r="K6" s="11">
        <v>0</v>
      </c>
      <c r="L6" s="11">
        <f>I6/F6*100</f>
        <v>0</v>
      </c>
      <c r="M6" s="13">
        <f>F6</f>
        <v>24540</v>
      </c>
      <c r="N6" s="11">
        <f>M6/D6*100</f>
        <v>100</v>
      </c>
    </row>
    <row r="7" spans="1:14" ht="34.5" customHeight="1" x14ac:dyDescent="0.25">
      <c r="A7" s="9" t="s">
        <v>6</v>
      </c>
      <c r="B7" s="10" t="s">
        <v>43</v>
      </c>
      <c r="C7" s="10" t="s">
        <v>45</v>
      </c>
      <c r="D7" s="10">
        <f t="shared" si="1"/>
        <v>9023773</v>
      </c>
      <c r="E7" s="10">
        <v>0</v>
      </c>
      <c r="F7" s="10">
        <v>9023773</v>
      </c>
      <c r="G7" s="10">
        <f t="shared" ref="G7" si="2">H7+I7</f>
        <v>3127240</v>
      </c>
      <c r="H7" s="10">
        <v>0</v>
      </c>
      <c r="I7" s="10">
        <v>3127240</v>
      </c>
      <c r="J7" s="11">
        <f>G7/D7*100</f>
        <v>34.655570347348053</v>
      </c>
      <c r="K7" s="11">
        <v>0</v>
      </c>
      <c r="L7" s="11">
        <f>I7/F7*100</f>
        <v>34.655570347348053</v>
      </c>
      <c r="M7" s="13">
        <f>F7</f>
        <v>9023773</v>
      </c>
      <c r="N7" s="11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55" t="s">
        <v>0</v>
      </c>
      <c r="B1" s="17" t="s">
        <v>1</v>
      </c>
      <c r="C1" s="56" t="s">
        <v>17</v>
      </c>
      <c r="D1" s="57" t="s">
        <v>57</v>
      </c>
      <c r="E1" s="57"/>
      <c r="F1" s="57"/>
      <c r="G1" s="57"/>
      <c r="H1" s="57" t="s">
        <v>58</v>
      </c>
      <c r="I1" s="57"/>
      <c r="J1" s="57"/>
      <c r="K1" s="57"/>
      <c r="L1" s="58" t="s">
        <v>68</v>
      </c>
      <c r="M1" s="59"/>
      <c r="N1" s="59"/>
      <c r="O1" s="60"/>
      <c r="P1" s="52" t="s">
        <v>59</v>
      </c>
      <c r="Q1" s="52"/>
      <c r="R1" s="52"/>
      <c r="S1" s="52"/>
      <c r="T1" s="52" t="s">
        <v>60</v>
      </c>
      <c r="U1" s="53"/>
      <c r="V1" s="53"/>
      <c r="W1" s="53"/>
    </row>
    <row r="2" spans="1:23" ht="22.5" x14ac:dyDescent="0.25">
      <c r="A2" s="55"/>
      <c r="B2" s="17" t="s">
        <v>2</v>
      </c>
      <c r="C2" s="56"/>
      <c r="D2" s="18" t="s">
        <v>22</v>
      </c>
      <c r="E2" s="18" t="s">
        <v>23</v>
      </c>
      <c r="F2" s="18" t="s">
        <v>47</v>
      </c>
      <c r="G2" s="18" t="s">
        <v>24</v>
      </c>
      <c r="H2" s="18" t="s">
        <v>22</v>
      </c>
      <c r="I2" s="18" t="s">
        <v>23</v>
      </c>
      <c r="J2" s="18" t="s">
        <v>47</v>
      </c>
      <c r="K2" s="18" t="s">
        <v>24</v>
      </c>
      <c r="L2" s="18" t="s">
        <v>22</v>
      </c>
      <c r="M2" s="18" t="s">
        <v>23</v>
      </c>
      <c r="N2" s="18" t="s">
        <v>47</v>
      </c>
      <c r="O2" s="18" t="s">
        <v>24</v>
      </c>
      <c r="P2" s="18" t="s">
        <v>22</v>
      </c>
      <c r="Q2" s="18" t="s">
        <v>23</v>
      </c>
      <c r="R2" s="18" t="s">
        <v>47</v>
      </c>
      <c r="S2" s="18" t="s">
        <v>24</v>
      </c>
      <c r="T2" s="18" t="s">
        <v>22</v>
      </c>
      <c r="U2" s="19" t="s">
        <v>23</v>
      </c>
      <c r="V2" s="18" t="s">
        <v>47</v>
      </c>
      <c r="W2" s="18" t="s">
        <v>24</v>
      </c>
    </row>
    <row r="3" spans="1:23" x14ac:dyDescent="0.25">
      <c r="A3" s="15" t="s">
        <v>4</v>
      </c>
      <c r="B3" s="15" t="s">
        <v>13</v>
      </c>
      <c r="C3" s="15" t="s">
        <v>26</v>
      </c>
      <c r="D3" s="15" t="s">
        <v>28</v>
      </c>
      <c r="E3" s="15" t="s">
        <v>15</v>
      </c>
      <c r="F3" s="15" t="s">
        <v>29</v>
      </c>
      <c r="G3" s="15" t="s">
        <v>29</v>
      </c>
      <c r="H3" s="15" t="s">
        <v>37</v>
      </c>
      <c r="I3" s="15" t="s">
        <v>30</v>
      </c>
      <c r="J3" s="15" t="s">
        <v>31</v>
      </c>
      <c r="K3" s="15" t="s">
        <v>32</v>
      </c>
      <c r="L3" s="15" t="s">
        <v>33</v>
      </c>
      <c r="M3" s="15" t="s">
        <v>34</v>
      </c>
      <c r="N3" s="15" t="s">
        <v>35</v>
      </c>
      <c r="O3" s="15" t="s">
        <v>36</v>
      </c>
      <c r="P3" s="15" t="s">
        <v>16</v>
      </c>
      <c r="Q3" s="15" t="s">
        <v>30</v>
      </c>
      <c r="R3" s="15" t="s">
        <v>56</v>
      </c>
      <c r="S3" s="15" t="s">
        <v>31</v>
      </c>
      <c r="T3" s="15" t="s">
        <v>32</v>
      </c>
      <c r="U3" s="15" t="s">
        <v>61</v>
      </c>
      <c r="V3" s="15" t="s">
        <v>50</v>
      </c>
      <c r="W3" s="15" t="s">
        <v>55</v>
      </c>
    </row>
    <row r="4" spans="1:23" x14ac:dyDescent="0.25">
      <c r="A4" s="54" t="s">
        <v>25</v>
      </c>
      <c r="B4" s="54"/>
      <c r="C4" s="54"/>
      <c r="D4" s="20">
        <f>D5+D7+D10+D12+D14</f>
        <v>184652.19499999998</v>
      </c>
      <c r="E4" s="20">
        <f t="shared" ref="E4:S4" si="0">E5+E7+E10+E12+E14</f>
        <v>157039.4</v>
      </c>
      <c r="F4" s="20">
        <f t="shared" si="0"/>
        <v>0</v>
      </c>
      <c r="G4" s="20">
        <f t="shared" si="0"/>
        <v>27612.795000000002</v>
      </c>
      <c r="H4" s="20">
        <f t="shared" si="0"/>
        <v>165482.53099999999</v>
      </c>
      <c r="I4" s="20">
        <f t="shared" si="0"/>
        <v>28216.291000000005</v>
      </c>
      <c r="J4" s="20">
        <f t="shared" si="0"/>
        <v>0</v>
      </c>
      <c r="K4" s="20">
        <f t="shared" si="0"/>
        <v>19077.455999999998</v>
      </c>
      <c r="L4" s="20">
        <f t="shared" si="0"/>
        <v>7375.1418100000001</v>
      </c>
      <c r="M4" s="20">
        <f t="shared" si="0"/>
        <v>0</v>
      </c>
      <c r="N4" s="20">
        <f t="shared" si="0"/>
        <v>0</v>
      </c>
      <c r="O4" s="20">
        <f t="shared" si="0"/>
        <v>7375.1418100000001</v>
      </c>
      <c r="P4" s="20">
        <f t="shared" si="0"/>
        <v>82223.705759999983</v>
      </c>
      <c r="Q4" s="20">
        <f t="shared" si="0"/>
        <v>66038.538280000008</v>
      </c>
      <c r="R4" s="20">
        <f t="shared" si="0"/>
        <v>0</v>
      </c>
      <c r="S4" s="20">
        <f t="shared" si="0"/>
        <v>16185.16748</v>
      </c>
      <c r="T4" s="20">
        <f>P4/D4*100</f>
        <v>44.528962008818787</v>
      </c>
      <c r="U4" s="20">
        <f t="shared" ref="U4:W16" si="1">Q4/E4*100</f>
        <v>42.052210005896619</v>
      </c>
      <c r="V4" s="20"/>
      <c r="W4" s="20">
        <f t="shared" si="1"/>
        <v>58.614738131362657</v>
      </c>
    </row>
    <row r="5" spans="1:23" s="30" customFormat="1" ht="34.5" customHeight="1" x14ac:dyDescent="0.25">
      <c r="A5" s="21">
        <v>1</v>
      </c>
      <c r="B5" s="36" t="s">
        <v>9</v>
      </c>
      <c r="C5" s="36"/>
      <c r="D5" s="20">
        <f>D6</f>
        <v>26153.7</v>
      </c>
      <c r="E5" s="20">
        <f t="shared" ref="E5:S5" si="2">E6</f>
        <v>24846</v>
      </c>
      <c r="F5" s="20">
        <f t="shared" si="2"/>
        <v>0</v>
      </c>
      <c r="G5" s="20">
        <f t="shared" si="2"/>
        <v>1307.7</v>
      </c>
      <c r="H5" s="20">
        <f t="shared" si="2"/>
        <v>0</v>
      </c>
      <c r="I5" s="20">
        <f t="shared" si="2"/>
        <v>0</v>
      </c>
      <c r="J5" s="20">
        <f t="shared" si="2"/>
        <v>0</v>
      </c>
      <c r="K5" s="20">
        <f t="shared" si="2"/>
        <v>0</v>
      </c>
      <c r="L5" s="20">
        <f t="shared" si="2"/>
        <v>0</v>
      </c>
      <c r="M5" s="20">
        <f t="shared" si="2"/>
        <v>0</v>
      </c>
      <c r="N5" s="20">
        <f t="shared" si="2"/>
        <v>0</v>
      </c>
      <c r="O5" s="20">
        <f t="shared" si="2"/>
        <v>0</v>
      </c>
      <c r="P5" s="20">
        <f t="shared" si="2"/>
        <v>0</v>
      </c>
      <c r="Q5" s="20">
        <f t="shared" si="2"/>
        <v>0</v>
      </c>
      <c r="R5" s="20">
        <f t="shared" si="2"/>
        <v>0</v>
      </c>
      <c r="S5" s="20">
        <f t="shared" si="2"/>
        <v>0</v>
      </c>
      <c r="T5" s="20">
        <f t="shared" ref="T5:U18" si="3">P5/D5*100</f>
        <v>0</v>
      </c>
      <c r="U5" s="20">
        <f t="shared" si="1"/>
        <v>0</v>
      </c>
      <c r="V5" s="20"/>
      <c r="W5" s="20">
        <f t="shared" si="1"/>
        <v>0</v>
      </c>
    </row>
    <row r="6" spans="1:23" s="30" customFormat="1" x14ac:dyDescent="0.25">
      <c r="A6" s="22" t="s">
        <v>6</v>
      </c>
      <c r="B6" s="23" t="s">
        <v>49</v>
      </c>
      <c r="C6" s="1" t="s">
        <v>54</v>
      </c>
      <c r="D6" s="24">
        <f t="shared" ref="D6" si="4">E6+G6</f>
        <v>26153.7</v>
      </c>
      <c r="E6" s="24">
        <v>24846</v>
      </c>
      <c r="F6" s="24">
        <v>0</v>
      </c>
      <c r="G6" s="24">
        <v>1307.7</v>
      </c>
      <c r="H6" s="24">
        <f>I6+J6+K6</f>
        <v>0</v>
      </c>
      <c r="I6" s="24">
        <v>0</v>
      </c>
      <c r="J6" s="24">
        <v>0</v>
      </c>
      <c r="K6" s="24">
        <v>0</v>
      </c>
      <c r="L6" s="24">
        <f t="shared" ref="L6" si="5">M6+O6</f>
        <v>0</v>
      </c>
      <c r="M6" s="24">
        <v>0</v>
      </c>
      <c r="N6" s="24">
        <v>0</v>
      </c>
      <c r="O6" s="24">
        <f>S6</f>
        <v>0</v>
      </c>
      <c r="P6" s="24">
        <f>Q6+R6+S6</f>
        <v>0</v>
      </c>
      <c r="Q6" s="24">
        <v>0</v>
      </c>
      <c r="R6" s="24">
        <v>0</v>
      </c>
      <c r="S6" s="24">
        <v>0</v>
      </c>
      <c r="T6" s="24">
        <f t="shared" si="3"/>
        <v>0</v>
      </c>
      <c r="U6" s="24">
        <f t="shared" si="1"/>
        <v>0</v>
      </c>
      <c r="V6" s="24"/>
      <c r="W6" s="24">
        <f t="shared" si="1"/>
        <v>0</v>
      </c>
    </row>
    <row r="7" spans="1:23" ht="37.5" customHeight="1" x14ac:dyDescent="0.25">
      <c r="A7" s="21" t="s">
        <v>13</v>
      </c>
      <c r="B7" s="36" t="s">
        <v>62</v>
      </c>
      <c r="C7" s="36"/>
      <c r="D7" s="20">
        <f>E7+F7+G7</f>
        <v>94522.269</v>
      </c>
      <c r="E7" s="20">
        <f>E8+E9</f>
        <v>89702.2</v>
      </c>
      <c r="F7" s="20">
        <f t="shared" ref="F7:G7" si="6">F8+F9</f>
        <v>0</v>
      </c>
      <c r="G7" s="20">
        <f t="shared" si="6"/>
        <v>4820.0689999999995</v>
      </c>
      <c r="H7" s="27">
        <f t="shared" ref="H7:H12" si="7">H8+H9+H10+H11</f>
        <v>80586.006999999998</v>
      </c>
      <c r="I7" s="26">
        <v>0</v>
      </c>
      <c r="J7" s="26">
        <v>0</v>
      </c>
      <c r="K7" s="26">
        <v>0</v>
      </c>
      <c r="L7" s="20">
        <f>M7+N7+O7</f>
        <v>1960.5039999999999</v>
      </c>
      <c r="M7" s="20">
        <f>M8+M9</f>
        <v>0</v>
      </c>
      <c r="N7" s="20">
        <f t="shared" ref="N7" si="8">N8+N9</f>
        <v>0</v>
      </c>
      <c r="O7" s="20">
        <f t="shared" ref="O7:O12" si="9">S7</f>
        <v>1960.5039999999999</v>
      </c>
      <c r="P7" s="20">
        <f t="shared" ref="P7:P18" si="10">Q7+S7</f>
        <v>39209.203999999998</v>
      </c>
      <c r="Q7" s="20">
        <f>Q8+Q9</f>
        <v>37248.699999999997</v>
      </c>
      <c r="R7" s="20">
        <f t="shared" ref="R7:S7" si="11">R8+R9</f>
        <v>0</v>
      </c>
      <c r="S7" s="20">
        <f t="shared" si="11"/>
        <v>1960.5039999999999</v>
      </c>
      <c r="T7" s="20">
        <f t="shared" si="3"/>
        <v>41.481446028342802</v>
      </c>
      <c r="U7" s="20">
        <f t="shared" si="1"/>
        <v>41.524845544479398</v>
      </c>
      <c r="V7" s="20">
        <v>0</v>
      </c>
      <c r="W7" s="20">
        <f t="shared" si="1"/>
        <v>40.673774587044299</v>
      </c>
    </row>
    <row r="8" spans="1:23" ht="25.5" x14ac:dyDescent="0.25">
      <c r="A8" s="22" t="s">
        <v>7</v>
      </c>
      <c r="B8" s="25" t="s">
        <v>63</v>
      </c>
      <c r="C8" s="1" t="s">
        <v>54</v>
      </c>
      <c r="D8" s="28">
        <f>SUM(E8:G8)</f>
        <v>55313.065000000002</v>
      </c>
      <c r="E8" s="28">
        <v>52453.5</v>
      </c>
      <c r="F8" s="28">
        <v>0</v>
      </c>
      <c r="G8" s="28">
        <f>2760.7+98.865</f>
        <v>2859.5649999999996</v>
      </c>
      <c r="H8" s="28">
        <v>11086.165000000001</v>
      </c>
      <c r="I8" s="28">
        <v>10437.94</v>
      </c>
      <c r="J8" s="28">
        <v>0</v>
      </c>
      <c r="K8" s="28">
        <f>549.36+98.865</f>
        <v>648.22500000000002</v>
      </c>
      <c r="L8" s="28">
        <f t="shared" ref="L8:L9" si="12">M8+O8</f>
        <v>0</v>
      </c>
      <c r="M8" s="28">
        <v>0</v>
      </c>
      <c r="N8" s="28">
        <v>0</v>
      </c>
      <c r="O8" s="24">
        <v>0</v>
      </c>
      <c r="P8" s="24">
        <f t="shared" si="10"/>
        <v>0</v>
      </c>
      <c r="Q8" s="28">
        <v>0</v>
      </c>
      <c r="R8" s="28">
        <v>0</v>
      </c>
      <c r="S8" s="28">
        <v>0</v>
      </c>
      <c r="T8" s="24">
        <f t="shared" si="3"/>
        <v>0</v>
      </c>
      <c r="U8" s="24">
        <f t="shared" si="1"/>
        <v>0</v>
      </c>
      <c r="V8" s="24">
        <v>0</v>
      </c>
      <c r="W8" s="24">
        <f t="shared" si="1"/>
        <v>0</v>
      </c>
    </row>
    <row r="9" spans="1:23" s="33" customFormat="1" ht="38.25" x14ac:dyDescent="0.25">
      <c r="A9" s="22" t="s">
        <v>8</v>
      </c>
      <c r="B9" s="25" t="s">
        <v>64</v>
      </c>
      <c r="C9" s="1" t="s">
        <v>54</v>
      </c>
      <c r="D9" s="28">
        <f>SUM(E9:G9)</f>
        <v>39209.203999999998</v>
      </c>
      <c r="E9" s="28">
        <v>37248.699999999997</v>
      </c>
      <c r="F9" s="28">
        <v>0</v>
      </c>
      <c r="G9" s="28">
        <v>1960.5039999999999</v>
      </c>
      <c r="H9" s="28">
        <v>48966.2</v>
      </c>
      <c r="I9" s="28">
        <v>37248.699999999997</v>
      </c>
      <c r="J9" s="28">
        <v>0</v>
      </c>
      <c r="K9" s="28">
        <v>1960.5039999999999</v>
      </c>
      <c r="L9" s="31">
        <f t="shared" si="12"/>
        <v>0</v>
      </c>
      <c r="M9" s="31">
        <v>0</v>
      </c>
      <c r="N9" s="31">
        <v>0</v>
      </c>
      <c r="O9" s="32">
        <v>0</v>
      </c>
      <c r="P9" s="28">
        <f t="shared" si="10"/>
        <v>39209.203999999998</v>
      </c>
      <c r="Q9" s="28">
        <v>37248.699999999997</v>
      </c>
      <c r="R9" s="28">
        <v>0</v>
      </c>
      <c r="S9" s="28">
        <v>1960.5039999999999</v>
      </c>
      <c r="T9" s="28">
        <f t="shared" si="3"/>
        <v>100</v>
      </c>
      <c r="U9" s="28">
        <f t="shared" si="1"/>
        <v>100</v>
      </c>
      <c r="V9" s="28">
        <v>0</v>
      </c>
      <c r="W9" s="28">
        <f t="shared" si="1"/>
        <v>100</v>
      </c>
    </row>
    <row r="10" spans="1:23" s="33" customFormat="1" ht="33" customHeight="1" x14ac:dyDescent="0.25">
      <c r="A10" s="35" t="s">
        <v>26</v>
      </c>
      <c r="B10" s="14" t="s">
        <v>10</v>
      </c>
      <c r="C10" s="14"/>
      <c r="D10" s="27">
        <f>D11</f>
        <v>10266.821</v>
      </c>
      <c r="E10" s="27">
        <f t="shared" ref="E10:W10" si="13">E11</f>
        <v>0</v>
      </c>
      <c r="F10" s="27">
        <f t="shared" si="13"/>
        <v>0</v>
      </c>
      <c r="G10" s="27">
        <f t="shared" si="13"/>
        <v>10266.821</v>
      </c>
      <c r="H10" s="27">
        <f t="shared" si="13"/>
        <v>10266.821</v>
      </c>
      <c r="I10" s="27">
        <f t="shared" si="13"/>
        <v>0</v>
      </c>
      <c r="J10" s="27">
        <f t="shared" si="13"/>
        <v>0</v>
      </c>
      <c r="K10" s="27">
        <f t="shared" si="13"/>
        <v>10266.821</v>
      </c>
      <c r="L10" s="27">
        <f t="shared" si="13"/>
        <v>4923.6239999999998</v>
      </c>
      <c r="M10" s="27">
        <f t="shared" si="13"/>
        <v>0</v>
      </c>
      <c r="N10" s="27">
        <f t="shared" si="13"/>
        <v>0</v>
      </c>
      <c r="O10" s="27">
        <f t="shared" si="13"/>
        <v>4923.6239999999998</v>
      </c>
      <c r="P10" s="27">
        <f t="shared" si="13"/>
        <v>4923.6239999999998</v>
      </c>
      <c r="Q10" s="27">
        <f t="shared" si="13"/>
        <v>0</v>
      </c>
      <c r="R10" s="27">
        <f t="shared" si="13"/>
        <v>0</v>
      </c>
      <c r="S10" s="27">
        <f t="shared" si="13"/>
        <v>4923.6239999999998</v>
      </c>
      <c r="T10" s="27">
        <f t="shared" si="13"/>
        <v>47.956655716506596</v>
      </c>
      <c r="U10" s="27"/>
      <c r="V10" s="27"/>
      <c r="W10" s="27">
        <f t="shared" si="13"/>
        <v>47.956655716506596</v>
      </c>
    </row>
    <row r="11" spans="1:23" s="33" customFormat="1" ht="25.5" x14ac:dyDescent="0.25">
      <c r="A11" s="16" t="s">
        <v>65</v>
      </c>
      <c r="B11" s="25" t="s">
        <v>66</v>
      </c>
      <c r="C11" s="25"/>
      <c r="D11" s="28">
        <f t="shared" ref="D11" si="14">E11+G11</f>
        <v>10266.821</v>
      </c>
      <c r="E11" s="28">
        <v>0</v>
      </c>
      <c r="F11" s="28">
        <v>0</v>
      </c>
      <c r="G11" s="28">
        <v>10266.821</v>
      </c>
      <c r="H11" s="28">
        <f>J11+K11</f>
        <v>10266.821</v>
      </c>
      <c r="I11" s="28">
        <v>0</v>
      </c>
      <c r="J11" s="28">
        <v>0</v>
      </c>
      <c r="K11" s="28">
        <v>10266.821</v>
      </c>
      <c r="L11" s="28">
        <f t="shared" ref="L11" si="15">M11+O11</f>
        <v>4923.6239999999998</v>
      </c>
      <c r="M11" s="28">
        <v>0</v>
      </c>
      <c r="N11" s="28">
        <v>0</v>
      </c>
      <c r="O11" s="28">
        <f t="shared" si="9"/>
        <v>4923.6239999999998</v>
      </c>
      <c r="P11" s="28">
        <f t="shared" si="10"/>
        <v>4923.6239999999998</v>
      </c>
      <c r="Q11" s="28">
        <v>0</v>
      </c>
      <c r="R11" s="28">
        <v>0</v>
      </c>
      <c r="S11" s="28">
        <v>4923.6239999999998</v>
      </c>
      <c r="T11" s="28">
        <f t="shared" si="3"/>
        <v>47.956655716506596</v>
      </c>
      <c r="U11" s="28"/>
      <c r="V11" s="28"/>
      <c r="W11" s="28">
        <f t="shared" si="1"/>
        <v>47.956655716506596</v>
      </c>
    </row>
    <row r="12" spans="1:23" s="34" customFormat="1" ht="27.75" customHeight="1" x14ac:dyDescent="0.25">
      <c r="A12" s="21" t="s">
        <v>26</v>
      </c>
      <c r="B12" s="36" t="s">
        <v>11</v>
      </c>
      <c r="C12" s="36"/>
      <c r="D12" s="20">
        <f>E12+F12+G12</f>
        <v>3100.0950000000003</v>
      </c>
      <c r="E12" s="20">
        <f>E13</f>
        <v>2574</v>
      </c>
      <c r="F12" s="20">
        <f>F13</f>
        <v>0</v>
      </c>
      <c r="G12" s="20">
        <f>G13</f>
        <v>526.09500000000003</v>
      </c>
      <c r="H12" s="27">
        <f t="shared" si="7"/>
        <v>48093.157000000007</v>
      </c>
      <c r="I12" s="20"/>
      <c r="J12" s="20"/>
      <c r="K12" s="20"/>
      <c r="L12" s="20">
        <f>M12+N12+O12</f>
        <v>491.01380999999998</v>
      </c>
      <c r="M12" s="20">
        <f>M13</f>
        <v>0</v>
      </c>
      <c r="N12" s="20">
        <f t="shared" ref="N12" si="16">N13</f>
        <v>0</v>
      </c>
      <c r="O12" s="24">
        <f t="shared" si="9"/>
        <v>491.01380999999998</v>
      </c>
      <c r="P12" s="20">
        <f t="shared" si="10"/>
        <v>2807.3417100000001</v>
      </c>
      <c r="Q12" s="20">
        <f>Q13</f>
        <v>2316.3279000000002</v>
      </c>
      <c r="R12" s="20">
        <f t="shared" ref="R12:S12" si="17">R13</f>
        <v>0</v>
      </c>
      <c r="S12" s="20">
        <f t="shared" si="17"/>
        <v>491.01380999999998</v>
      </c>
      <c r="T12" s="20">
        <f t="shared" si="3"/>
        <v>90.556634877318274</v>
      </c>
      <c r="U12" s="20">
        <f t="shared" si="1"/>
        <v>89.98942890442892</v>
      </c>
      <c r="V12" s="20"/>
      <c r="W12" s="20">
        <f t="shared" si="1"/>
        <v>93.331776580275417</v>
      </c>
    </row>
    <row r="13" spans="1:23" s="34" customFormat="1" x14ac:dyDescent="0.25">
      <c r="A13" s="22" t="s">
        <v>27</v>
      </c>
      <c r="B13" s="29" t="s">
        <v>14</v>
      </c>
      <c r="C13" s="1" t="s">
        <v>54</v>
      </c>
      <c r="D13" s="24">
        <f>SUM(E13:G13)</f>
        <v>3100.0950000000003</v>
      </c>
      <c r="E13" s="26">
        <v>2574</v>
      </c>
      <c r="F13" s="26">
        <v>0</v>
      </c>
      <c r="G13" s="24">
        <v>526.09500000000003</v>
      </c>
      <c r="H13" s="24">
        <f>I13+J13+K13</f>
        <v>3100.0950000000003</v>
      </c>
      <c r="I13" s="24">
        <v>2574</v>
      </c>
      <c r="J13" s="24">
        <v>0</v>
      </c>
      <c r="K13" s="24">
        <v>526.09500000000003</v>
      </c>
      <c r="L13" s="24">
        <f t="shared" ref="L13" si="18">M13+N13+O13</f>
        <v>491.01380999999998</v>
      </c>
      <c r="M13" s="26">
        <v>0</v>
      </c>
      <c r="N13" s="26">
        <v>0</v>
      </c>
      <c r="O13" s="26">
        <f>S13</f>
        <v>491.01380999999998</v>
      </c>
      <c r="P13" s="24">
        <f t="shared" ref="P13" si="19">Q13+S13</f>
        <v>2807.3417100000001</v>
      </c>
      <c r="Q13" s="24">
        <v>2316.3279000000002</v>
      </c>
      <c r="R13" s="24">
        <v>0</v>
      </c>
      <c r="S13" s="24">
        <v>491.01380999999998</v>
      </c>
      <c r="T13" s="20">
        <f t="shared" si="3"/>
        <v>90.556634877318274</v>
      </c>
      <c r="U13" s="20">
        <f t="shared" si="1"/>
        <v>89.98942890442892</v>
      </c>
      <c r="V13" s="20"/>
      <c r="W13" s="20">
        <f t="shared" si="1"/>
        <v>93.331776580275417</v>
      </c>
    </row>
    <row r="14" spans="1:23" s="33" customFormat="1" ht="28.5" customHeight="1" x14ac:dyDescent="0.25">
      <c r="A14" s="35" t="s">
        <v>16</v>
      </c>
      <c r="B14" s="48" t="s">
        <v>12</v>
      </c>
      <c r="C14" s="49"/>
      <c r="D14" s="27">
        <f>D15+D16+D17+D18</f>
        <v>50609.31</v>
      </c>
      <c r="E14" s="27">
        <f t="shared" ref="E14:S14" si="20">E15+E16+E17+E18</f>
        <v>39917.199999999997</v>
      </c>
      <c r="F14" s="27">
        <f t="shared" si="20"/>
        <v>0</v>
      </c>
      <c r="G14" s="27">
        <f t="shared" si="20"/>
        <v>10692.11</v>
      </c>
      <c r="H14" s="27">
        <f t="shared" si="20"/>
        <v>26536.546000000002</v>
      </c>
      <c r="I14" s="27">
        <f t="shared" si="20"/>
        <v>28216.291000000005</v>
      </c>
      <c r="J14" s="27">
        <f t="shared" si="20"/>
        <v>0</v>
      </c>
      <c r="K14" s="27">
        <f t="shared" si="20"/>
        <v>8810.6349999999984</v>
      </c>
      <c r="L14" s="27">
        <f t="shared" si="20"/>
        <v>0</v>
      </c>
      <c r="M14" s="27">
        <f t="shared" si="20"/>
        <v>0</v>
      </c>
      <c r="N14" s="27">
        <f t="shared" si="20"/>
        <v>0</v>
      </c>
      <c r="O14" s="27">
        <f t="shared" si="20"/>
        <v>0</v>
      </c>
      <c r="P14" s="20">
        <f t="shared" si="10"/>
        <v>35283.536049999995</v>
      </c>
      <c r="Q14" s="27">
        <f t="shared" si="20"/>
        <v>26473.51038</v>
      </c>
      <c r="R14" s="27">
        <f t="shared" si="20"/>
        <v>0</v>
      </c>
      <c r="S14" s="27">
        <f t="shared" si="20"/>
        <v>8810.0256699999991</v>
      </c>
      <c r="T14" s="20">
        <f>P14/D14*100</f>
        <v>69.717480933843987</v>
      </c>
      <c r="U14" s="20">
        <f t="shared" si="1"/>
        <v>66.321060545328834</v>
      </c>
      <c r="V14" s="20">
        <v>0</v>
      </c>
      <c r="W14" s="20">
        <f t="shared" si="1"/>
        <v>82.397446995962426</v>
      </c>
    </row>
    <row r="15" spans="1:23" s="33" customFormat="1" ht="38.25" x14ac:dyDescent="0.25">
      <c r="A15" s="46" t="s">
        <v>19</v>
      </c>
      <c r="B15" s="25" t="s">
        <v>67</v>
      </c>
      <c r="C15" s="1" t="s">
        <v>54</v>
      </c>
      <c r="D15" s="28">
        <f t="shared" ref="D15" si="21">SUM(E15:G15)</f>
        <v>9863.4000000000015</v>
      </c>
      <c r="E15" s="28">
        <v>7382.6</v>
      </c>
      <c r="F15" s="28">
        <v>0</v>
      </c>
      <c r="G15" s="28">
        <v>2480.8000000000002</v>
      </c>
      <c r="H15" s="28">
        <v>9228.2579999999998</v>
      </c>
      <c r="I15" s="28">
        <v>1115.94</v>
      </c>
      <c r="J15" s="28">
        <v>0</v>
      </c>
      <c r="K15" s="28">
        <v>905.38199999999995</v>
      </c>
      <c r="L15" s="28">
        <f t="shared" ref="L15" si="22">M15+O15</f>
        <v>0</v>
      </c>
      <c r="M15" s="28">
        <v>0</v>
      </c>
      <c r="N15" s="28">
        <v>0</v>
      </c>
      <c r="O15" s="28">
        <v>0</v>
      </c>
      <c r="P15" s="28">
        <f t="shared" ref="P15" si="23">Q15+S15</f>
        <v>905.38153999999997</v>
      </c>
      <c r="Q15" s="28">
        <v>0</v>
      </c>
      <c r="R15" s="28">
        <v>0</v>
      </c>
      <c r="S15" s="28">
        <v>905.38153999999997</v>
      </c>
      <c r="T15" s="28">
        <f t="shared" si="3"/>
        <v>9.1792033173145153</v>
      </c>
      <c r="U15" s="28">
        <f t="shared" si="1"/>
        <v>0</v>
      </c>
      <c r="V15" s="28">
        <v>0</v>
      </c>
      <c r="W15" s="28">
        <f t="shared" si="1"/>
        <v>36.495547404063203</v>
      </c>
    </row>
    <row r="16" spans="1:23" s="33" customFormat="1" ht="38.25" x14ac:dyDescent="0.25">
      <c r="A16" s="50"/>
      <c r="B16" s="25" t="s">
        <v>51</v>
      </c>
      <c r="C16" s="1" t="s">
        <v>54</v>
      </c>
      <c r="D16" s="28">
        <f t="shared" ref="D16:D18" si="24">SUM(E16:G16)</f>
        <v>9228.2890000000007</v>
      </c>
      <c r="E16" s="28">
        <v>7382.6</v>
      </c>
      <c r="F16" s="28">
        <v>0</v>
      </c>
      <c r="G16" s="28">
        <v>1845.6890000000001</v>
      </c>
      <c r="H16" s="28">
        <v>9228.2579999999998</v>
      </c>
      <c r="I16" s="28">
        <v>7382.6</v>
      </c>
      <c r="J16" s="28">
        <v>0</v>
      </c>
      <c r="K16" s="28">
        <v>1845.6890000000001</v>
      </c>
      <c r="L16" s="28">
        <f t="shared" ref="L16:L18" si="25">M16+O16</f>
        <v>0</v>
      </c>
      <c r="M16" s="28">
        <v>0</v>
      </c>
      <c r="N16" s="28">
        <v>0</v>
      </c>
      <c r="O16" s="28">
        <v>0</v>
      </c>
      <c r="P16" s="28">
        <f t="shared" si="10"/>
        <v>9228.2885400000014</v>
      </c>
      <c r="Q16" s="28">
        <v>7382.6</v>
      </c>
      <c r="R16" s="28">
        <v>0</v>
      </c>
      <c r="S16" s="28">
        <v>1845.6885400000001</v>
      </c>
      <c r="T16" s="28">
        <f t="shared" si="3"/>
        <v>99.999995015327343</v>
      </c>
      <c r="U16" s="28">
        <f t="shared" si="1"/>
        <v>100</v>
      </c>
      <c r="V16" s="28">
        <v>0</v>
      </c>
      <c r="W16" s="28">
        <f t="shared" si="1"/>
        <v>99.99997507705794</v>
      </c>
    </row>
    <row r="17" spans="1:23" s="33" customFormat="1" ht="38.25" x14ac:dyDescent="0.25">
      <c r="A17" s="50"/>
      <c r="B17" s="25" t="s">
        <v>52</v>
      </c>
      <c r="C17" s="1" t="s">
        <v>54</v>
      </c>
      <c r="D17" s="28">
        <f t="shared" si="24"/>
        <v>3540.8130000000001</v>
      </c>
      <c r="E17" s="28">
        <v>2832.6</v>
      </c>
      <c r="F17" s="28">
        <v>0</v>
      </c>
      <c r="G17" s="28">
        <v>708.21299999999997</v>
      </c>
      <c r="H17" s="28">
        <v>3642.13</v>
      </c>
      <c r="I17" s="28">
        <v>2832.6</v>
      </c>
      <c r="J17" s="28">
        <v>0</v>
      </c>
      <c r="K17" s="28">
        <v>708.21299999999997</v>
      </c>
      <c r="L17" s="28">
        <f t="shared" si="25"/>
        <v>0</v>
      </c>
      <c r="M17" s="28">
        <v>0</v>
      </c>
      <c r="N17" s="28">
        <v>0</v>
      </c>
      <c r="O17" s="28">
        <v>0</v>
      </c>
      <c r="P17" s="28">
        <f t="shared" si="10"/>
        <v>2913.3654099999999</v>
      </c>
      <c r="Q17" s="28">
        <v>2205.75992</v>
      </c>
      <c r="R17" s="28">
        <v>0</v>
      </c>
      <c r="S17" s="28">
        <v>707.60549000000003</v>
      </c>
      <c r="T17" s="28">
        <f t="shared" si="3"/>
        <v>82.279561501835872</v>
      </c>
      <c r="U17" s="28">
        <f t="shared" si="3"/>
        <v>77.870504836545933</v>
      </c>
      <c r="V17" s="28">
        <v>0</v>
      </c>
      <c r="W17" s="28">
        <f t="shared" ref="W17:W18" si="26">S17/G17*100</f>
        <v>99.914219309727443</v>
      </c>
    </row>
    <row r="18" spans="1:23" s="33" customFormat="1" ht="25.5" x14ac:dyDescent="0.25">
      <c r="A18" s="51"/>
      <c r="B18" s="25" t="s">
        <v>53</v>
      </c>
      <c r="C18" s="1" t="s">
        <v>54</v>
      </c>
      <c r="D18" s="28">
        <f t="shared" si="24"/>
        <v>27976.808000000001</v>
      </c>
      <c r="E18" s="28">
        <v>22319.4</v>
      </c>
      <c r="F18" s="28">
        <v>0</v>
      </c>
      <c r="G18" s="28">
        <f>5579.9+77.508</f>
        <v>5657.4079999999994</v>
      </c>
      <c r="H18" s="28">
        <v>4437.8999999999996</v>
      </c>
      <c r="I18" s="28">
        <v>16885.151000000002</v>
      </c>
      <c r="J18" s="28">
        <v>0</v>
      </c>
      <c r="K18" s="28">
        <v>5351.3509999999997</v>
      </c>
      <c r="L18" s="28">
        <f t="shared" si="25"/>
        <v>0</v>
      </c>
      <c r="M18" s="28">
        <v>0</v>
      </c>
      <c r="N18" s="28">
        <v>0</v>
      </c>
      <c r="O18" s="28">
        <v>0</v>
      </c>
      <c r="P18" s="28">
        <f t="shared" si="10"/>
        <v>22236.50056</v>
      </c>
      <c r="Q18" s="28">
        <v>16885.150460000001</v>
      </c>
      <c r="R18" s="28">
        <v>0</v>
      </c>
      <c r="S18" s="28">
        <v>5351.3500999999997</v>
      </c>
      <c r="T18" s="28">
        <f t="shared" si="3"/>
        <v>79.481907156813605</v>
      </c>
      <c r="U18" s="28">
        <f t="shared" si="3"/>
        <v>75.652349346308583</v>
      </c>
      <c r="V18" s="28">
        <v>0</v>
      </c>
      <c r="W18" s="2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На 28.02.2022</vt:lpstr>
      <vt:lpstr>ведомственная</vt:lpstr>
      <vt:lpstr>АИП</vt:lpstr>
      <vt:lpstr>'На 28.02.2022'!Область_печати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Шевченко Светлана Игоревна</cp:lastModifiedBy>
  <cp:lastPrinted>2022-03-09T09:02:37Z</cp:lastPrinted>
  <dcterms:created xsi:type="dcterms:W3CDTF">2012-05-22T08:33:39Z</dcterms:created>
  <dcterms:modified xsi:type="dcterms:W3CDTF">2022-03-09T09:03:18Z</dcterms:modified>
</cp:coreProperties>
</file>